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4,06,24 Ост СЫР филиалы\"/>
    </mc:Choice>
  </mc:AlternateContent>
  <xr:revisionPtr revIDLastSave="0" documentId="13_ncr:1_{5E87417F-79CC-4ED2-A2FA-3D45CBE6D20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39" i="1" l="1"/>
  <c r="P31" i="1"/>
  <c r="AC31" i="1" s="1"/>
  <c r="K31" i="1"/>
  <c r="P28" i="1"/>
  <c r="K28" i="1"/>
  <c r="P42" i="1"/>
  <c r="T42" i="1" s="1"/>
  <c r="P41" i="1"/>
  <c r="T41" i="1" s="1"/>
  <c r="P7" i="1"/>
  <c r="U7" i="1" s="1"/>
  <c r="P8" i="1"/>
  <c r="U8" i="1" s="1"/>
  <c r="P9" i="1"/>
  <c r="U9" i="1" s="1"/>
  <c r="P10" i="1"/>
  <c r="U10" i="1" s="1"/>
  <c r="P11" i="1"/>
  <c r="U11" i="1" s="1"/>
  <c r="P12" i="1"/>
  <c r="U12" i="1" s="1"/>
  <c r="P13" i="1"/>
  <c r="U13" i="1" s="1"/>
  <c r="P14" i="1"/>
  <c r="U14" i="1" s="1"/>
  <c r="P15" i="1"/>
  <c r="U15" i="1" s="1"/>
  <c r="P16" i="1"/>
  <c r="U16" i="1" s="1"/>
  <c r="P17" i="1"/>
  <c r="U17" i="1" s="1"/>
  <c r="P18" i="1"/>
  <c r="U18" i="1" s="1"/>
  <c r="P19" i="1"/>
  <c r="U19" i="1" s="1"/>
  <c r="P20" i="1"/>
  <c r="U20" i="1" s="1"/>
  <c r="P21" i="1"/>
  <c r="U21" i="1" s="1"/>
  <c r="P22" i="1"/>
  <c r="U22" i="1" s="1"/>
  <c r="P23" i="1"/>
  <c r="P24" i="1"/>
  <c r="U24" i="1" s="1"/>
  <c r="P25" i="1"/>
  <c r="U25" i="1" s="1"/>
  <c r="P26" i="1"/>
  <c r="U26" i="1" s="1"/>
  <c r="P27" i="1"/>
  <c r="U27" i="1" s="1"/>
  <c r="P29" i="1"/>
  <c r="U29" i="1" s="1"/>
  <c r="P30" i="1"/>
  <c r="U30" i="1" s="1"/>
  <c r="P32" i="1"/>
  <c r="U32" i="1" s="1"/>
  <c r="P33" i="1"/>
  <c r="U33" i="1" s="1"/>
  <c r="P34" i="1"/>
  <c r="U34" i="1" s="1"/>
  <c r="P35" i="1"/>
  <c r="U35" i="1" s="1"/>
  <c r="P36" i="1"/>
  <c r="U36" i="1" s="1"/>
  <c r="P37" i="1"/>
  <c r="U37" i="1" s="1"/>
  <c r="P38" i="1"/>
  <c r="U38" i="1" s="1"/>
  <c r="P39" i="1"/>
  <c r="U39" i="1" s="1"/>
  <c r="P6" i="1"/>
  <c r="AC6" i="1" s="1"/>
  <c r="K42" i="1"/>
  <c r="K41" i="1"/>
  <c r="U23" i="1" l="1"/>
  <c r="Q23" i="1"/>
  <c r="Q32" i="1"/>
  <c r="AC32" i="1" s="1"/>
  <c r="AC23" i="1"/>
  <c r="AC35" i="1"/>
  <c r="Q26" i="1"/>
  <c r="AC26" i="1" s="1"/>
  <c r="AC24" i="1"/>
  <c r="AC22" i="1"/>
  <c r="AC20" i="1"/>
  <c r="AC18" i="1"/>
  <c r="AC16" i="1"/>
  <c r="AC14" i="1"/>
  <c r="Q12" i="1"/>
  <c r="AC12" i="1" s="1"/>
  <c r="AC10" i="1"/>
  <c r="AC8" i="1"/>
  <c r="AC29" i="1"/>
  <c r="Q33" i="1"/>
  <c r="Q37" i="1"/>
  <c r="AC37" i="1" s="1"/>
  <c r="Q30" i="1"/>
  <c r="AC30" i="1" s="1"/>
  <c r="T38" i="1"/>
  <c r="AC33" i="1"/>
  <c r="T28" i="1"/>
  <c r="AC38" i="1"/>
  <c r="AC36" i="1"/>
  <c r="AC34" i="1"/>
  <c r="AC28" i="1"/>
  <c r="AC27" i="1"/>
  <c r="AC25" i="1"/>
  <c r="AC21" i="1"/>
  <c r="AC19" i="1"/>
  <c r="AC17" i="1"/>
  <c r="AC15" i="1"/>
  <c r="AC13" i="1"/>
  <c r="AC11" i="1"/>
  <c r="AC9" i="1"/>
  <c r="AC7" i="1"/>
  <c r="T31" i="1"/>
  <c r="T6" i="1"/>
  <c r="U6" i="1"/>
  <c r="T25" i="1"/>
  <c r="T10" i="1"/>
  <c r="T29" i="1"/>
  <c r="T14" i="1"/>
  <c r="U41" i="1"/>
  <c r="U31" i="1"/>
  <c r="T36" i="1"/>
  <c r="T27" i="1"/>
  <c r="T20" i="1"/>
  <c r="T16" i="1"/>
  <c r="T8" i="1"/>
  <c r="T39" i="1"/>
  <c r="T35" i="1"/>
  <c r="T24" i="1"/>
  <c r="T21" i="1"/>
  <c r="T17" i="1"/>
  <c r="T13" i="1"/>
  <c r="T9" i="1"/>
  <c r="U42" i="1"/>
  <c r="U28" i="1"/>
  <c r="K39" i="1"/>
  <c r="K38" i="1"/>
  <c r="K37" i="1"/>
  <c r="K36" i="1"/>
  <c r="K35" i="1"/>
  <c r="K34" i="1"/>
  <c r="K33" i="1"/>
  <c r="K32" i="1"/>
  <c r="K30" i="1"/>
  <c r="K29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T32" i="1" l="1"/>
  <c r="T30" i="1"/>
  <c r="T12" i="1"/>
  <c r="T26" i="1"/>
  <c r="T37" i="1"/>
  <c r="T22" i="1"/>
  <c r="T18" i="1"/>
  <c r="AC5" i="1"/>
  <c r="T33" i="1"/>
  <c r="Q5" i="1"/>
  <c r="T7" i="1"/>
  <c r="T11" i="1"/>
  <c r="T15" i="1"/>
  <c r="T19" i="1"/>
  <c r="T23" i="1"/>
  <c r="T34" i="1"/>
  <c r="K5" i="1"/>
</calcChain>
</file>

<file path=xl/sharedStrings.xml><?xml version="1.0" encoding="utf-8"?>
<sst xmlns="http://schemas.openxmlformats.org/spreadsheetml/2006/main" count="136" uniqueCount="74">
  <si>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</si>
  <si>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</si>
  <si>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</si>
  <si>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</si>
  <si>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</si>
  <si>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</si>
  <si>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</si>
  <si>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</si>
  <si>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</si>
  <si>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</si>
  <si>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</si>
  <si>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</si>
  <si>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</si>
  <si>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</si>
  <si>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</si>
  <si>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</si>
  <si>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</si>
  <si>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</si>
  <si>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</si>
  <si>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</si>
  <si>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</si>
  <si>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</si>
  <si>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</si>
  <si>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17,06,</t>
  </si>
  <si>
    <t>23,06,</t>
  </si>
  <si>
    <t>24,06,</t>
  </si>
  <si>
    <t>10,06,</t>
  </si>
  <si>
    <t>03,06,</t>
  </si>
  <si>
    <t>27,05,</t>
  </si>
  <si>
    <t>20,05,</t>
  </si>
  <si>
    <t>13,05,</t>
  </si>
  <si>
    <t>9988421 Творожный Сыр 60 % С маринованными огурчиками и укропом  Останкино</t>
  </si>
  <si>
    <t>шт</t>
  </si>
  <si>
    <t>необходимо увеличить продажи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</si>
  <si>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</si>
  <si>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</si>
  <si>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72,5% 180 гр. Фольга   УВА  ОСТАНКИНО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</si>
  <si>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</si>
  <si>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</si>
  <si>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</si>
  <si>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(срок созревания 3 месяцев) м.д.ж. в с.в. 40% брус ОСТАНКИНО</t>
  </si>
  <si>
    <t>кг</t>
  </si>
  <si>
    <t>Сыр "Пармезан" 40% кусок 180 гр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</si>
  <si>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</si>
  <si>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</si>
  <si>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</si>
  <si>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</si>
  <si>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</si>
  <si>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</si>
  <si>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</si>
  <si>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Гауда  45% вес     Останкино</t>
  </si>
  <si>
    <t>Сыр Папа Может Министерский 45% 200г  Останкино</t>
  </si>
  <si>
    <t>Сыр Папа Может Папин Завтрак 50% 200г  Останкино</t>
  </si>
  <si>
    <t>Сыр Папа Может Сливочный со вкусом.топл.молока 50% вес (=3,5кг)  Останкино</t>
  </si>
  <si>
    <t>Сыр Папа Может Тильзитер   45% вес      Останкино</t>
  </si>
  <si>
    <t>ротация</t>
  </si>
  <si>
    <t>Сыр Папа Может Эдам 45% вес (=3,5кг)  Останкино</t>
  </si>
  <si>
    <t>Сыр Скаморца свежий 100 гр.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</si>
  <si>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</si>
  <si>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</si>
  <si>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</si>
  <si>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</si>
  <si>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</si>
  <si>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</si>
  <si>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</si>
  <si>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</si>
  <si>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</si>
  <si>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</si>
  <si>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</si>
  <si>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</si>
  <si>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</si>
  <si>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необходимо увеличить продажи / ротация на (5039845    Сыр "Пармезан" с массовой долей жира в сухом веществе 40 %, срок созревания 3 месяца)</t>
  </si>
  <si>
    <t>необходимо увеличить продажи / ротация на 0,18 (150 дн.)</t>
  </si>
  <si>
    <t>необходимо увеличить продажи / ротация на Сыр ПАПА МОЖЕТ "Папин завтрак" 45% 180г Славяна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</si>
</sst>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1" fillId="4" borderId="1" xfId="1" applyNumberFormat="1" applyFill="1"/>
    <xf numFmtId="2" fontId="0" fillId="0" borderId="0" xfId="0" applyNumberFormat="1"/>
    <xf numFmtId="164" fontId="2" fillId="5" borderId="1" xfId="1" applyNumberFormat="1" applyFont="1" applyFill="1"/>
    <xf numFmtId="164" fontId="1" fillId="0" borderId="4" xfId="1" applyNumberFormat="1" applyBorder="1"/>
    <xf numFmtId="164" fontId="1" fillId="0" borderId="5" xfId="1" applyNumberFormat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0" borderId="3" xfId="1" applyNumberFormat="1" applyBorder="1"/>
    <xf numFmtId="164" fontId="1" fillId="6" borderId="1" xfId="1" applyNumberFormat="1" applyFill="1"/>
    <xf numFmtId="164" fontId="4" fillId="6" borderId="1" xfId="1" applyNumberFormat="1" applyFont="1" applyFill="1" applyAlignment="1">
      <alignment wrapText="1"/>
    </xf>
    <xf numFmtId="164" fontId="4" fillId="6" borderId="1" xfId="1" applyNumberFormat="1" applyFont="1" applyFill="1"/>
    <xf numFmtId="164" fontId="5" fillId="6" borderId="1" xfId="1" applyNumberFormat="1" applyFont="1" applyFill="1"/>
    <xf numFmtId="164" fontId="1" fillId="0" borderId="1" xfId="1" applyNumberFormat="1" applyFill="1"/>
    <xf numFmtId="164" fontId="1" fillId="0" borderId="3" xfId="1" applyNumberFormat="1" applyFill="1" applyBorder="1"/>
    <xf numFmtId="164" fontId="1" fillId="0" borderId="1" xfId="1" applyNumberFormat="1" applyFill="1" applyBorder="1"/>
    <xf numFmtId="164" fontId="1" fillId="0" borderId="1" xfId="1" applyNumberFormat="1" applyBorder="1"/>
    <xf numFmtId="2" fontId="1" fillId="0" borderId="1" xfId="1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12" sqref="S12"/>
    </sheetView>
  </sheetViews>
  <sheetFormatPr defaultRowHeight="15" x14ac:dyDescent="0.25"/>
  <cols>
    <col min="1" max="1" width="60" customWidth="1"/>
    <col min="2" max="2" width="3.85546875" customWidth="1"/>
    <col min="3" max="6" width="5.5703125" customWidth="1"/>
    <col min="7" max="7" width="5.42578125" style="10" customWidth="1"/>
    <col min="8" max="8" width="5.42578125" customWidth="1"/>
    <col min="9" max="9" width="9.5703125" customWidth="1"/>
    <col min="10" max="11" width="5.7109375" customWidth="1"/>
    <col min="12" max="13" width="1" customWidth="1"/>
    <col min="14" max="16" width="5.7109375" customWidth="1"/>
    <col min="17" max="17" width="6" customWidth="1"/>
    <col min="18" max="18" width="5.7109375" customWidth="1"/>
    <col min="19" max="19" width="21.42578125" customWidth="1"/>
    <col min="20" max="21" width="5.28515625" customWidth="1"/>
    <col min="22" max="27" width="6.28515625" customWidth="1"/>
    <col min="28" max="28" width="49.2851562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11" t="s">
        <v>16</v>
      </c>
      <c r="S3" s="11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23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SUM(E6:E497)</f>
        <v>1334.6790000000001</v>
      </c>
      <c r="F5" s="4">
        <f>SUM(F6:F497)</f>
        <v>4223.5669999999991</v>
      </c>
      <c r="G5" s="7"/>
      <c r="H5" s="1"/>
      <c r="I5" s="1"/>
      <c r="J5" s="4">
        <f t="shared" ref="J5:R5" si="0">SUM(J6:J497)</f>
        <v>1331.5250000000001</v>
      </c>
      <c r="K5" s="4">
        <f t="shared" si="0"/>
        <v>3.1539999999999857</v>
      </c>
      <c r="L5" s="4">
        <f t="shared" si="0"/>
        <v>0</v>
      </c>
      <c r="M5" s="4">
        <f t="shared" si="0"/>
        <v>0</v>
      </c>
      <c r="N5" s="4">
        <f t="shared" si="0"/>
        <v>1403.3690000000001</v>
      </c>
      <c r="O5" s="4">
        <f t="shared" si="0"/>
        <v>886.6429999999998</v>
      </c>
      <c r="P5" s="4">
        <f t="shared" si="0"/>
        <v>266.93580000000003</v>
      </c>
      <c r="Q5" s="4">
        <f t="shared" si="0"/>
        <v>1027.1100000000001</v>
      </c>
      <c r="R5" s="4">
        <f t="shared" si="0"/>
        <v>0</v>
      </c>
      <c r="S5" s="1"/>
      <c r="T5" s="1"/>
      <c r="U5" s="1"/>
      <c r="V5" s="4">
        <f t="shared" ref="V5:AA5" si="1">SUM(V6:V497)</f>
        <v>321.99299999999999</v>
      </c>
      <c r="W5" s="4">
        <f t="shared" si="1"/>
        <v>374.80180000000001</v>
      </c>
      <c r="X5" s="4">
        <f t="shared" si="1"/>
        <v>391.60759999999999</v>
      </c>
      <c r="Y5" s="4">
        <f t="shared" si="1"/>
        <v>426.43380000000002</v>
      </c>
      <c r="Z5" s="4">
        <f t="shared" si="1"/>
        <v>444.13220000000001</v>
      </c>
      <c r="AA5" s="4">
        <f t="shared" si="1"/>
        <v>311.74959999999999</v>
      </c>
      <c r="AB5" s="1"/>
      <c r="AC5" s="4">
        <f>SUM(AC6:AC497)</f>
        <v>816.81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140</v>
      </c>
      <c r="D6" s="1"/>
      <c r="E6" s="22">
        <v>12</v>
      </c>
      <c r="F6" s="1">
        <v>128</v>
      </c>
      <c r="G6" s="7">
        <v>0.14000000000000001</v>
      </c>
      <c r="H6" s="1">
        <v>180</v>
      </c>
      <c r="I6" s="1">
        <v>9988421</v>
      </c>
      <c r="J6" s="1">
        <v>12</v>
      </c>
      <c r="K6" s="1">
        <f t="shared" ref="K6:K39" si="2">E6-J6</f>
        <v>0</v>
      </c>
      <c r="L6" s="1"/>
      <c r="M6" s="1"/>
      <c r="N6" s="1"/>
      <c r="O6" s="1"/>
      <c r="P6" s="1">
        <f>E6/5</f>
        <v>2.4</v>
      </c>
      <c r="Q6" s="5"/>
      <c r="R6" s="5"/>
      <c r="S6" s="1"/>
      <c r="T6" s="1">
        <f>(F6+N6+O6+Q6)/P6</f>
        <v>53.333333333333336</v>
      </c>
      <c r="U6" s="1">
        <f>(F6+N6+O6)/P6</f>
        <v>53.333333333333336</v>
      </c>
      <c r="V6" s="1">
        <v>0.8</v>
      </c>
      <c r="W6" s="1">
        <v>3.8</v>
      </c>
      <c r="X6" s="1">
        <v>7.4</v>
      </c>
      <c r="Y6" s="1">
        <v>3.8</v>
      </c>
      <c r="Z6" s="1">
        <v>0.2</v>
      </c>
      <c r="AA6" s="1">
        <v>3.6</v>
      </c>
      <c r="AB6" s="21" t="s">
        <v>33</v>
      </c>
      <c r="AC6" s="1">
        <f>Q6*G6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32</v>
      </c>
      <c r="C7" s="1">
        <v>49</v>
      </c>
      <c r="D7" s="1"/>
      <c r="E7" s="22">
        <v>15</v>
      </c>
      <c r="F7" s="1">
        <v>34</v>
      </c>
      <c r="G7" s="7">
        <v>0.18</v>
      </c>
      <c r="H7" s="1">
        <v>270</v>
      </c>
      <c r="I7" s="1">
        <v>9988438</v>
      </c>
      <c r="J7" s="1">
        <v>15</v>
      </c>
      <c r="K7" s="1">
        <f t="shared" si="2"/>
        <v>0</v>
      </c>
      <c r="L7" s="1"/>
      <c r="M7" s="1"/>
      <c r="N7" s="1">
        <v>43</v>
      </c>
      <c r="O7" s="1"/>
      <c r="P7" s="1">
        <f t="shared" ref="P7:P42" si="3">E7/5</f>
        <v>3</v>
      </c>
      <c r="Q7" s="5"/>
      <c r="R7" s="5"/>
      <c r="S7" s="1"/>
      <c r="T7" s="1">
        <f t="shared" ref="T7:T39" si="4">(F7+N7+O7+Q7)/P7</f>
        <v>25.666666666666668</v>
      </c>
      <c r="U7" s="1">
        <f t="shared" ref="U7:U39" si="5">(F7+N7+O7)/P7</f>
        <v>25.666666666666668</v>
      </c>
      <c r="V7" s="1">
        <v>1.6</v>
      </c>
      <c r="W7" s="1">
        <v>5</v>
      </c>
      <c r="X7" s="1">
        <v>1.8</v>
      </c>
      <c r="Y7" s="1">
        <v>2.4</v>
      </c>
      <c r="Z7" s="1">
        <v>4.2</v>
      </c>
      <c r="AA7" s="1">
        <v>0.8</v>
      </c>
      <c r="AB7" s="18" t="s">
        <v>33</v>
      </c>
      <c r="AC7" s="1">
        <f t="shared" ref="AC7:AC39" si="6">Q7*G7</f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35</v>
      </c>
      <c r="B8" s="1" t="s">
        <v>32</v>
      </c>
      <c r="C8" s="1">
        <v>64</v>
      </c>
      <c r="D8" s="1"/>
      <c r="E8" s="22">
        <v>10</v>
      </c>
      <c r="F8" s="1">
        <v>54</v>
      </c>
      <c r="G8" s="7">
        <v>0.18</v>
      </c>
      <c r="H8" s="1">
        <v>270</v>
      </c>
      <c r="I8" s="1">
        <v>9988445</v>
      </c>
      <c r="J8" s="1">
        <v>10</v>
      </c>
      <c r="K8" s="1">
        <f t="shared" si="2"/>
        <v>0</v>
      </c>
      <c r="L8" s="1"/>
      <c r="M8" s="1"/>
      <c r="N8" s="1">
        <v>10</v>
      </c>
      <c r="O8" s="1"/>
      <c r="P8" s="1">
        <f t="shared" si="3"/>
        <v>2</v>
      </c>
      <c r="Q8" s="5"/>
      <c r="R8" s="5"/>
      <c r="S8" s="1"/>
      <c r="T8" s="1">
        <f t="shared" si="4"/>
        <v>32</v>
      </c>
      <c r="U8" s="1">
        <f t="shared" si="5"/>
        <v>32</v>
      </c>
      <c r="V8" s="1">
        <v>0.2</v>
      </c>
      <c r="W8" s="1">
        <v>3.8</v>
      </c>
      <c r="X8" s="1">
        <v>4</v>
      </c>
      <c r="Y8" s="1">
        <v>1.6</v>
      </c>
      <c r="Z8" s="1">
        <v>0</v>
      </c>
      <c r="AA8" s="1">
        <v>0</v>
      </c>
      <c r="AB8" s="18" t="s">
        <v>33</v>
      </c>
      <c r="AC8" s="1">
        <f t="shared" si="6"/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32</v>
      </c>
      <c r="C9" s="1">
        <v>224</v>
      </c>
      <c r="D9" s="1"/>
      <c r="E9" s="22">
        <v>4</v>
      </c>
      <c r="F9" s="1">
        <v>220</v>
      </c>
      <c r="G9" s="7">
        <v>0.4</v>
      </c>
      <c r="H9" s="1">
        <v>270</v>
      </c>
      <c r="I9" s="1">
        <v>9988452</v>
      </c>
      <c r="J9" s="1">
        <v>4</v>
      </c>
      <c r="K9" s="1">
        <f t="shared" si="2"/>
        <v>0</v>
      </c>
      <c r="L9" s="1"/>
      <c r="M9" s="1"/>
      <c r="N9" s="1"/>
      <c r="O9" s="1"/>
      <c r="P9" s="1">
        <f t="shared" si="3"/>
        <v>0.8</v>
      </c>
      <c r="Q9" s="5"/>
      <c r="R9" s="5"/>
      <c r="S9" s="1"/>
      <c r="T9" s="1">
        <f t="shared" si="4"/>
        <v>275</v>
      </c>
      <c r="U9" s="1">
        <f t="shared" si="5"/>
        <v>275</v>
      </c>
      <c r="V9" s="1">
        <v>5</v>
      </c>
      <c r="W9" s="1">
        <v>3.2</v>
      </c>
      <c r="X9" s="1">
        <v>1.4</v>
      </c>
      <c r="Y9" s="1">
        <v>1.8</v>
      </c>
      <c r="Z9" s="1">
        <v>4.8</v>
      </c>
      <c r="AA9" s="1">
        <v>1.4</v>
      </c>
      <c r="AB9" s="21" t="s">
        <v>33</v>
      </c>
      <c r="AC9" s="1">
        <f t="shared" si="6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32</v>
      </c>
      <c r="C10" s="1">
        <v>221</v>
      </c>
      <c r="D10" s="1"/>
      <c r="E10" s="22"/>
      <c r="F10" s="1">
        <v>221</v>
      </c>
      <c r="G10" s="7">
        <v>0.4</v>
      </c>
      <c r="H10" s="1">
        <v>270</v>
      </c>
      <c r="I10" s="1">
        <v>9988476</v>
      </c>
      <c r="J10" s="1"/>
      <c r="K10" s="1">
        <f t="shared" si="2"/>
        <v>0</v>
      </c>
      <c r="L10" s="1"/>
      <c r="M10" s="1"/>
      <c r="N10" s="1"/>
      <c r="O10" s="1"/>
      <c r="P10" s="1">
        <f t="shared" si="3"/>
        <v>0</v>
      </c>
      <c r="Q10" s="5"/>
      <c r="R10" s="5"/>
      <c r="S10" s="1"/>
      <c r="T10" s="1" t="e">
        <f t="shared" si="4"/>
        <v>#DIV/0!</v>
      </c>
      <c r="U10" s="1" t="e">
        <f t="shared" si="5"/>
        <v>#DIV/0!</v>
      </c>
      <c r="V10" s="1">
        <v>0</v>
      </c>
      <c r="W10" s="1">
        <v>1</v>
      </c>
      <c r="X10" s="1">
        <v>3.2</v>
      </c>
      <c r="Y10" s="1">
        <v>2</v>
      </c>
      <c r="Z10" s="1">
        <v>0</v>
      </c>
      <c r="AA10" s="1">
        <v>0</v>
      </c>
      <c r="AB10" s="21" t="s">
        <v>33</v>
      </c>
      <c r="AC10" s="1">
        <f t="shared" si="6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ht="39" x14ac:dyDescent="0.25">
      <c r="A11" s="1" t="s">
        <v>40</v>
      </c>
      <c r="B11" s="1" t="s">
        <v>41</v>
      </c>
      <c r="C11" s="1">
        <v>100.77</v>
      </c>
      <c r="D11" s="1"/>
      <c r="E11" s="22">
        <v>4.8</v>
      </c>
      <c r="F11" s="1">
        <v>95.97</v>
      </c>
      <c r="G11" s="7">
        <v>1</v>
      </c>
      <c r="H11" s="1">
        <v>150</v>
      </c>
      <c r="I11" s="1">
        <v>5039845</v>
      </c>
      <c r="J11" s="1">
        <v>5</v>
      </c>
      <c r="K11" s="1">
        <f t="shared" si="2"/>
        <v>-0.20000000000000018</v>
      </c>
      <c r="L11" s="1"/>
      <c r="M11" s="1"/>
      <c r="N11" s="1"/>
      <c r="O11" s="1"/>
      <c r="P11" s="1">
        <f t="shared" si="3"/>
        <v>0.96</v>
      </c>
      <c r="Q11" s="5"/>
      <c r="R11" s="5"/>
      <c r="S11" s="1"/>
      <c r="T11" s="1">
        <f t="shared" si="4"/>
        <v>99.96875</v>
      </c>
      <c r="U11" s="1">
        <f t="shared" si="5"/>
        <v>99.96875</v>
      </c>
      <c r="V11" s="1">
        <v>1.9319999999999999</v>
      </c>
      <c r="W11" s="1">
        <v>4.7619999999999996</v>
      </c>
      <c r="X11" s="1">
        <v>1.9059999999999999</v>
      </c>
      <c r="Y11" s="1">
        <v>0</v>
      </c>
      <c r="Z11" s="1">
        <v>0.95799999999999996</v>
      </c>
      <c r="AA11" s="1">
        <v>2.3944000000000001</v>
      </c>
      <c r="AB11" s="19" t="s">
        <v>71</v>
      </c>
      <c r="AC11" s="1">
        <f t="shared" si="6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42</v>
      </c>
      <c r="B12" s="1" t="s">
        <v>32</v>
      </c>
      <c r="C12" s="1">
        <v>64</v>
      </c>
      <c r="D12" s="1"/>
      <c r="E12" s="22">
        <v>18</v>
      </c>
      <c r="F12" s="1">
        <v>46</v>
      </c>
      <c r="G12" s="7">
        <v>0.18</v>
      </c>
      <c r="H12" s="1">
        <v>150</v>
      </c>
      <c r="I12" s="1">
        <v>5034819</v>
      </c>
      <c r="J12" s="1">
        <v>18</v>
      </c>
      <c r="K12" s="1">
        <f t="shared" si="2"/>
        <v>0</v>
      </c>
      <c r="L12" s="1"/>
      <c r="M12" s="1"/>
      <c r="N12" s="1"/>
      <c r="O12" s="1"/>
      <c r="P12" s="1">
        <f t="shared" si="3"/>
        <v>3.6</v>
      </c>
      <c r="Q12" s="5">
        <f t="shared" ref="Q12:Q26" si="7">20*P12-O12-N12-F12</f>
        <v>26</v>
      </c>
      <c r="R12" s="5"/>
      <c r="S12" s="1"/>
      <c r="T12" s="1">
        <f t="shared" si="4"/>
        <v>20</v>
      </c>
      <c r="U12" s="1">
        <f t="shared" si="5"/>
        <v>12.777777777777777</v>
      </c>
      <c r="V12" s="1">
        <v>2.6</v>
      </c>
      <c r="W12" s="1">
        <v>3.4</v>
      </c>
      <c r="X12" s="1">
        <v>3.8</v>
      </c>
      <c r="Y12" s="1">
        <v>2.6</v>
      </c>
      <c r="Z12" s="1">
        <v>3.6</v>
      </c>
      <c r="AA12" s="1">
        <v>4</v>
      </c>
      <c r="AB12" s="1"/>
      <c r="AC12" s="1">
        <f t="shared" si="6"/>
        <v>4.68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43</v>
      </c>
      <c r="B13" s="1" t="s">
        <v>32</v>
      </c>
      <c r="C13" s="1">
        <v>69</v>
      </c>
      <c r="D13" s="1"/>
      <c r="E13" s="22">
        <v>25</v>
      </c>
      <c r="F13" s="1">
        <v>44</v>
      </c>
      <c r="G13" s="7">
        <v>0.1</v>
      </c>
      <c r="H13" s="1">
        <v>90</v>
      </c>
      <c r="I13" s="1">
        <v>8444163</v>
      </c>
      <c r="J13" s="1">
        <v>22</v>
      </c>
      <c r="K13" s="1">
        <f t="shared" si="2"/>
        <v>3</v>
      </c>
      <c r="L13" s="1"/>
      <c r="M13" s="1"/>
      <c r="N13" s="1">
        <v>138</v>
      </c>
      <c r="O13" s="1"/>
      <c r="P13" s="1">
        <f t="shared" si="3"/>
        <v>5</v>
      </c>
      <c r="Q13" s="5"/>
      <c r="R13" s="5"/>
      <c r="S13" s="1"/>
      <c r="T13" s="1">
        <f t="shared" si="4"/>
        <v>36.4</v>
      </c>
      <c r="U13" s="1">
        <f t="shared" si="5"/>
        <v>36.4</v>
      </c>
      <c r="V13" s="1">
        <v>9</v>
      </c>
      <c r="W13" s="1">
        <v>12.6</v>
      </c>
      <c r="X13" s="1">
        <v>4.5999999999999996</v>
      </c>
      <c r="Y13" s="1">
        <v>0</v>
      </c>
      <c r="Z13" s="1">
        <v>11.2</v>
      </c>
      <c r="AA13" s="1">
        <v>2.6</v>
      </c>
      <c r="AB13" s="18" t="s">
        <v>33</v>
      </c>
      <c r="AC13" s="1">
        <f t="shared" si="6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44</v>
      </c>
      <c r="B14" s="1" t="s">
        <v>32</v>
      </c>
      <c r="C14" s="1">
        <v>173</v>
      </c>
      <c r="D14" s="1"/>
      <c r="E14" s="22">
        <v>33</v>
      </c>
      <c r="F14" s="1">
        <v>140</v>
      </c>
      <c r="G14" s="7">
        <v>0.18</v>
      </c>
      <c r="H14" s="1">
        <v>150</v>
      </c>
      <c r="I14" s="1">
        <v>5038411</v>
      </c>
      <c r="J14" s="1">
        <v>31</v>
      </c>
      <c r="K14" s="1">
        <f t="shared" si="2"/>
        <v>2</v>
      </c>
      <c r="L14" s="1"/>
      <c r="M14" s="1"/>
      <c r="N14" s="1"/>
      <c r="O14" s="1">
        <v>19</v>
      </c>
      <c r="P14" s="1">
        <f t="shared" si="3"/>
        <v>6.6</v>
      </c>
      <c r="Q14" s="5"/>
      <c r="R14" s="5"/>
      <c r="S14" s="1"/>
      <c r="T14" s="1">
        <f t="shared" si="4"/>
        <v>24.090909090909093</v>
      </c>
      <c r="U14" s="1">
        <f t="shared" si="5"/>
        <v>24.090909090909093</v>
      </c>
      <c r="V14" s="1">
        <v>9.6</v>
      </c>
      <c r="W14" s="1">
        <v>10</v>
      </c>
      <c r="X14" s="1">
        <v>12.2</v>
      </c>
      <c r="Y14" s="1">
        <v>13.4</v>
      </c>
      <c r="Z14" s="1">
        <v>11</v>
      </c>
      <c r="AA14" s="1">
        <v>10.199999999999999</v>
      </c>
      <c r="AB14" s="18" t="s">
        <v>33</v>
      </c>
      <c r="AC14" s="1">
        <f t="shared" si="6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45</v>
      </c>
      <c r="B15" s="1" t="s">
        <v>32</v>
      </c>
      <c r="C15" s="1">
        <v>147</v>
      </c>
      <c r="D15" s="1"/>
      <c r="E15" s="22">
        <v>28</v>
      </c>
      <c r="F15" s="1">
        <v>119</v>
      </c>
      <c r="G15" s="7">
        <v>0.18</v>
      </c>
      <c r="H15" s="1">
        <v>150</v>
      </c>
      <c r="I15" s="1">
        <v>5038459</v>
      </c>
      <c r="J15" s="1">
        <v>30</v>
      </c>
      <c r="K15" s="1">
        <f t="shared" si="2"/>
        <v>-2</v>
      </c>
      <c r="L15" s="1"/>
      <c r="M15" s="1"/>
      <c r="N15" s="1">
        <v>41</v>
      </c>
      <c r="O15" s="1">
        <v>20</v>
      </c>
      <c r="P15" s="1">
        <f t="shared" si="3"/>
        <v>5.6</v>
      </c>
      <c r="Q15" s="5"/>
      <c r="R15" s="5"/>
      <c r="S15" s="1"/>
      <c r="T15" s="1">
        <f t="shared" si="4"/>
        <v>32.142857142857146</v>
      </c>
      <c r="U15" s="1">
        <f t="shared" si="5"/>
        <v>32.142857142857146</v>
      </c>
      <c r="V15" s="1">
        <v>10.4</v>
      </c>
      <c r="W15" s="1">
        <v>12</v>
      </c>
      <c r="X15" s="1">
        <v>12</v>
      </c>
      <c r="Y15" s="1">
        <v>11.6</v>
      </c>
      <c r="Z15" s="1">
        <v>10.8</v>
      </c>
      <c r="AA15" s="1">
        <v>9.6</v>
      </c>
      <c r="AB15" s="18" t="s">
        <v>33</v>
      </c>
      <c r="AC15" s="1">
        <f t="shared" si="6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46</v>
      </c>
      <c r="B16" s="1" t="s">
        <v>32</v>
      </c>
      <c r="C16" s="1">
        <v>391</v>
      </c>
      <c r="D16" s="1"/>
      <c r="E16" s="22">
        <v>41</v>
      </c>
      <c r="F16" s="1">
        <v>350</v>
      </c>
      <c r="G16" s="7">
        <v>0.18</v>
      </c>
      <c r="H16" s="1">
        <v>150</v>
      </c>
      <c r="I16" s="1">
        <v>5038435</v>
      </c>
      <c r="J16" s="1">
        <v>41</v>
      </c>
      <c r="K16" s="1">
        <f t="shared" si="2"/>
        <v>0</v>
      </c>
      <c r="L16" s="1"/>
      <c r="M16" s="1"/>
      <c r="N16" s="1"/>
      <c r="O16" s="1"/>
      <c r="P16" s="1">
        <f t="shared" si="3"/>
        <v>8.1999999999999993</v>
      </c>
      <c r="Q16" s="5"/>
      <c r="R16" s="5"/>
      <c r="S16" s="1"/>
      <c r="T16" s="1">
        <f t="shared" si="4"/>
        <v>42.682926829268297</v>
      </c>
      <c r="U16" s="1">
        <f t="shared" si="5"/>
        <v>42.682926829268297</v>
      </c>
      <c r="V16" s="1">
        <v>13.2</v>
      </c>
      <c r="W16" s="1">
        <v>13.4</v>
      </c>
      <c r="X16" s="1">
        <v>13.6</v>
      </c>
      <c r="Y16" s="1">
        <v>15.4</v>
      </c>
      <c r="Z16" s="1">
        <v>12</v>
      </c>
      <c r="AA16" s="1">
        <v>10.199999999999999</v>
      </c>
      <c r="AB16" s="18" t="s">
        <v>33</v>
      </c>
      <c r="AC16" s="1">
        <f t="shared" si="6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47</v>
      </c>
      <c r="B17" s="1" t="s">
        <v>32</v>
      </c>
      <c r="C17" s="1">
        <v>19</v>
      </c>
      <c r="D17" s="1"/>
      <c r="E17" s="22">
        <v>6</v>
      </c>
      <c r="F17" s="1">
        <v>13</v>
      </c>
      <c r="G17" s="7">
        <v>0.2</v>
      </c>
      <c r="H17" s="1">
        <v>120</v>
      </c>
      <c r="I17" s="1">
        <v>5038398</v>
      </c>
      <c r="J17" s="1">
        <v>6</v>
      </c>
      <c r="K17" s="1">
        <f t="shared" si="2"/>
        <v>0</v>
      </c>
      <c r="L17" s="1"/>
      <c r="M17" s="1"/>
      <c r="N17" s="1"/>
      <c r="O17" s="1">
        <v>109</v>
      </c>
      <c r="P17" s="1">
        <f t="shared" si="3"/>
        <v>1.2</v>
      </c>
      <c r="Q17" s="5"/>
      <c r="R17" s="5"/>
      <c r="S17" s="1"/>
      <c r="T17" s="1">
        <f t="shared" si="4"/>
        <v>101.66666666666667</v>
      </c>
      <c r="U17" s="1">
        <f t="shared" si="5"/>
        <v>101.66666666666667</v>
      </c>
      <c r="V17" s="1">
        <v>6.4</v>
      </c>
      <c r="W17" s="1">
        <v>2.2000000000000002</v>
      </c>
      <c r="X17" s="1">
        <v>1.6</v>
      </c>
      <c r="Y17" s="1">
        <v>3</v>
      </c>
      <c r="Z17" s="1">
        <v>4.4000000000000004</v>
      </c>
      <c r="AA17" s="1">
        <v>1.6</v>
      </c>
      <c r="AB17" s="18" t="s">
        <v>33</v>
      </c>
      <c r="AC17" s="1">
        <f t="shared" si="6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48</v>
      </c>
      <c r="B18" s="1" t="s">
        <v>41</v>
      </c>
      <c r="C18" s="1">
        <v>55.6</v>
      </c>
      <c r="D18" s="1"/>
      <c r="E18" s="22">
        <v>25.53</v>
      </c>
      <c r="F18" s="1">
        <v>30.07</v>
      </c>
      <c r="G18" s="7">
        <v>1</v>
      </c>
      <c r="H18" s="1">
        <v>150</v>
      </c>
      <c r="I18" s="1">
        <v>5038596</v>
      </c>
      <c r="J18" s="1">
        <v>30.5</v>
      </c>
      <c r="K18" s="1">
        <f t="shared" si="2"/>
        <v>-4.9699999999999989</v>
      </c>
      <c r="L18" s="1"/>
      <c r="M18" s="1"/>
      <c r="N18" s="1">
        <v>109.67</v>
      </c>
      <c r="O18" s="1"/>
      <c r="P18" s="1">
        <f t="shared" si="3"/>
        <v>5.1059999999999999</v>
      </c>
      <c r="Q18" s="5"/>
      <c r="R18" s="5"/>
      <c r="S18" s="1"/>
      <c r="T18" s="1">
        <f t="shared" si="4"/>
        <v>27.367802585193893</v>
      </c>
      <c r="U18" s="1">
        <f t="shared" si="5"/>
        <v>27.367802585193893</v>
      </c>
      <c r="V18" s="1">
        <v>2.0739999999999998</v>
      </c>
      <c r="W18" s="1">
        <v>8.782</v>
      </c>
      <c r="X18" s="1">
        <v>5.8319999999999999</v>
      </c>
      <c r="Y18" s="1">
        <v>6.6159999999999997</v>
      </c>
      <c r="Z18" s="1">
        <v>5.98</v>
      </c>
      <c r="AA18" s="1">
        <v>6.02</v>
      </c>
      <c r="AB18" s="18" t="s">
        <v>33</v>
      </c>
      <c r="AC18" s="1">
        <f t="shared" si="6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50</v>
      </c>
      <c r="B19" s="1" t="s">
        <v>41</v>
      </c>
      <c r="C19" s="1">
        <v>202.09</v>
      </c>
      <c r="D19" s="1"/>
      <c r="E19" s="22">
        <v>11.654999999999999</v>
      </c>
      <c r="F19" s="1">
        <v>190.435</v>
      </c>
      <c r="G19" s="7">
        <v>1</v>
      </c>
      <c r="H19" s="1">
        <v>150</v>
      </c>
      <c r="I19" s="1">
        <v>5038572</v>
      </c>
      <c r="J19" s="1">
        <v>14</v>
      </c>
      <c r="K19" s="1">
        <f t="shared" si="2"/>
        <v>-2.3450000000000006</v>
      </c>
      <c r="L19" s="1"/>
      <c r="M19" s="1"/>
      <c r="N19" s="1">
        <v>99.16500000000002</v>
      </c>
      <c r="O19" s="1"/>
      <c r="P19" s="1">
        <f t="shared" si="3"/>
        <v>2.331</v>
      </c>
      <c r="Q19" s="5"/>
      <c r="R19" s="5"/>
      <c r="S19" s="1"/>
      <c r="T19" s="1">
        <f t="shared" si="4"/>
        <v>124.23852423852425</v>
      </c>
      <c r="U19" s="1">
        <f t="shared" si="5"/>
        <v>124.23852423852425</v>
      </c>
      <c r="V19" s="1">
        <v>3.2330000000000001</v>
      </c>
      <c r="W19" s="1">
        <v>15.871</v>
      </c>
      <c r="X19" s="1">
        <v>3.5350000000000001</v>
      </c>
      <c r="Y19" s="1">
        <v>5.1829999999999998</v>
      </c>
      <c r="Z19" s="1">
        <v>8.0069999999999997</v>
      </c>
      <c r="AA19" s="1">
        <v>2.383</v>
      </c>
      <c r="AB19" s="18" t="s">
        <v>33</v>
      </c>
      <c r="AC19" s="1">
        <f t="shared" si="6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51</v>
      </c>
      <c r="B20" s="1" t="s">
        <v>32</v>
      </c>
      <c r="C20" s="1">
        <v>61</v>
      </c>
      <c r="D20" s="1"/>
      <c r="E20" s="22">
        <v>7</v>
      </c>
      <c r="F20" s="1">
        <v>54</v>
      </c>
      <c r="G20" s="7">
        <v>0.2</v>
      </c>
      <c r="H20" s="1">
        <v>120</v>
      </c>
      <c r="I20" s="1">
        <v>5038831</v>
      </c>
      <c r="J20" s="1">
        <v>7</v>
      </c>
      <c r="K20" s="1">
        <f t="shared" si="2"/>
        <v>0</v>
      </c>
      <c r="L20" s="1"/>
      <c r="M20" s="1"/>
      <c r="N20" s="1">
        <v>17</v>
      </c>
      <c r="O20" s="1"/>
      <c r="P20" s="1">
        <f t="shared" si="3"/>
        <v>1.4</v>
      </c>
      <c r="Q20" s="5"/>
      <c r="R20" s="5"/>
      <c r="S20" s="1"/>
      <c r="T20" s="1">
        <f t="shared" si="4"/>
        <v>50.714285714285715</v>
      </c>
      <c r="U20" s="1">
        <f t="shared" si="5"/>
        <v>50.714285714285715</v>
      </c>
      <c r="V20" s="1">
        <v>2.8</v>
      </c>
      <c r="W20" s="1">
        <v>4.4000000000000004</v>
      </c>
      <c r="X20" s="1">
        <v>4</v>
      </c>
      <c r="Y20" s="1">
        <v>2.8</v>
      </c>
      <c r="Z20" s="1">
        <v>5</v>
      </c>
      <c r="AA20" s="1">
        <v>1.4</v>
      </c>
      <c r="AB20" s="20" t="s">
        <v>72</v>
      </c>
      <c r="AC20" s="1">
        <f t="shared" si="6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52</v>
      </c>
      <c r="B21" s="1" t="s">
        <v>32</v>
      </c>
      <c r="C21" s="1">
        <v>48</v>
      </c>
      <c r="D21" s="1"/>
      <c r="E21" s="22">
        <v>5</v>
      </c>
      <c r="F21" s="1">
        <v>43</v>
      </c>
      <c r="G21" s="7">
        <v>0.2</v>
      </c>
      <c r="H21" s="1">
        <v>120</v>
      </c>
      <c r="I21" s="1">
        <v>5038855</v>
      </c>
      <c r="J21" s="1">
        <v>5</v>
      </c>
      <c r="K21" s="1">
        <f t="shared" si="2"/>
        <v>0</v>
      </c>
      <c r="L21" s="1"/>
      <c r="M21" s="1"/>
      <c r="N21" s="1">
        <v>11</v>
      </c>
      <c r="O21" s="1">
        <v>25</v>
      </c>
      <c r="P21" s="1">
        <f t="shared" si="3"/>
        <v>1</v>
      </c>
      <c r="Q21" s="5"/>
      <c r="R21" s="5"/>
      <c r="S21" s="1"/>
      <c r="T21" s="1">
        <f t="shared" si="4"/>
        <v>79</v>
      </c>
      <c r="U21" s="1">
        <f t="shared" si="5"/>
        <v>79</v>
      </c>
      <c r="V21" s="1">
        <v>4.2</v>
      </c>
      <c r="W21" s="1">
        <v>4</v>
      </c>
      <c r="X21" s="1">
        <v>3.4</v>
      </c>
      <c r="Y21" s="1">
        <v>2</v>
      </c>
      <c r="Z21" s="1">
        <v>5.2</v>
      </c>
      <c r="AA21" s="1">
        <v>1.4</v>
      </c>
      <c r="AB21" s="20" t="s">
        <v>73</v>
      </c>
      <c r="AC21" s="1">
        <f t="shared" si="6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53</v>
      </c>
      <c r="B22" s="1" t="s">
        <v>41</v>
      </c>
      <c r="C22" s="1">
        <v>124.053</v>
      </c>
      <c r="D22" s="1"/>
      <c r="E22" s="22">
        <v>22.716000000000001</v>
      </c>
      <c r="F22" s="1">
        <v>101.337</v>
      </c>
      <c r="G22" s="7">
        <v>1</v>
      </c>
      <c r="H22" s="1">
        <v>120</v>
      </c>
      <c r="I22" s="1">
        <v>6159901</v>
      </c>
      <c r="J22" s="1">
        <v>23.5</v>
      </c>
      <c r="K22" s="1">
        <f t="shared" si="2"/>
        <v>-0.78399999999999892</v>
      </c>
      <c r="L22" s="1"/>
      <c r="M22" s="1"/>
      <c r="N22" s="1">
        <v>33.051000000000023</v>
      </c>
      <c r="O22" s="1"/>
      <c r="P22" s="1">
        <f t="shared" si="3"/>
        <v>4.5432000000000006</v>
      </c>
      <c r="Q22" s="5"/>
      <c r="R22" s="5"/>
      <c r="S22" s="1"/>
      <c r="T22" s="1">
        <f t="shared" si="4"/>
        <v>29.580031695721082</v>
      </c>
      <c r="U22" s="1">
        <f t="shared" si="5"/>
        <v>29.580031695721082</v>
      </c>
      <c r="V22" s="1">
        <v>6.4951999999999996</v>
      </c>
      <c r="W22" s="1">
        <v>9.479000000000001</v>
      </c>
      <c r="X22" s="1">
        <v>8.2108000000000008</v>
      </c>
      <c r="Y22" s="1">
        <v>6.7050000000000001</v>
      </c>
      <c r="Z22" s="1">
        <v>9.1930000000000014</v>
      </c>
      <c r="AA22" s="1">
        <v>8.0434000000000001</v>
      </c>
      <c r="AB22" s="18" t="s">
        <v>33</v>
      </c>
      <c r="AC22" s="1">
        <f t="shared" si="6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56</v>
      </c>
      <c r="B23" s="1" t="s">
        <v>41</v>
      </c>
      <c r="C23" s="1">
        <v>146.715</v>
      </c>
      <c r="D23" s="1">
        <v>2.9630000000000001</v>
      </c>
      <c r="E23" s="22">
        <v>147.845</v>
      </c>
      <c r="F23" s="1"/>
      <c r="G23" s="7">
        <v>1</v>
      </c>
      <c r="H23" s="1">
        <v>120</v>
      </c>
      <c r="I23" s="1">
        <v>6159949</v>
      </c>
      <c r="J23" s="1">
        <v>153.715</v>
      </c>
      <c r="K23" s="1">
        <f t="shared" si="2"/>
        <v>-5.8700000000000045</v>
      </c>
      <c r="L23" s="1"/>
      <c r="M23" s="1"/>
      <c r="N23" s="1"/>
      <c r="O23" s="1">
        <v>41.192999999999962</v>
      </c>
      <c r="P23" s="1">
        <f t="shared" si="3"/>
        <v>29.568999999999999</v>
      </c>
      <c r="Q23" s="5">
        <f>16*P23-O23-N23-F23</f>
        <v>431.911</v>
      </c>
      <c r="R23" s="5"/>
      <c r="S23" s="1"/>
      <c r="T23" s="1">
        <f t="shared" si="4"/>
        <v>16</v>
      </c>
      <c r="U23" s="1">
        <f t="shared" si="5"/>
        <v>1.3931144103622024</v>
      </c>
      <c r="V23" s="1">
        <v>9.3953999999999986</v>
      </c>
      <c r="W23" s="1">
        <v>6.0073999999999996</v>
      </c>
      <c r="X23" s="1">
        <v>1.9398</v>
      </c>
      <c r="Y23" s="1">
        <v>6.0004</v>
      </c>
      <c r="Z23" s="1">
        <v>4.8301999999999996</v>
      </c>
      <c r="AA23" s="1">
        <v>2.0668000000000002</v>
      </c>
      <c r="AB23" s="1"/>
      <c r="AC23" s="1">
        <f t="shared" si="6"/>
        <v>431.911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57</v>
      </c>
      <c r="B24" s="1" t="s">
        <v>32</v>
      </c>
      <c r="C24" s="1">
        <v>112</v>
      </c>
      <c r="D24" s="1"/>
      <c r="E24" s="22">
        <v>47</v>
      </c>
      <c r="F24" s="1">
        <v>65</v>
      </c>
      <c r="G24" s="7">
        <v>0.1</v>
      </c>
      <c r="H24" s="1">
        <v>60</v>
      </c>
      <c r="I24" s="1">
        <v>8444170</v>
      </c>
      <c r="J24" s="1">
        <v>43</v>
      </c>
      <c r="K24" s="1">
        <f t="shared" si="2"/>
        <v>4</v>
      </c>
      <c r="L24" s="1"/>
      <c r="M24" s="1"/>
      <c r="N24" s="1">
        <v>116</v>
      </c>
      <c r="O24" s="1">
        <v>12</v>
      </c>
      <c r="P24" s="1">
        <f t="shared" si="3"/>
        <v>9.4</v>
      </c>
      <c r="Q24" s="5"/>
      <c r="R24" s="5"/>
      <c r="S24" s="1"/>
      <c r="T24" s="1">
        <f t="shared" si="4"/>
        <v>20.531914893617021</v>
      </c>
      <c r="U24" s="1">
        <f t="shared" si="5"/>
        <v>20.531914893617021</v>
      </c>
      <c r="V24" s="1">
        <v>12</v>
      </c>
      <c r="W24" s="1">
        <v>14.4</v>
      </c>
      <c r="X24" s="1">
        <v>7.4</v>
      </c>
      <c r="Y24" s="1">
        <v>14.6</v>
      </c>
      <c r="Z24" s="1">
        <v>9</v>
      </c>
      <c r="AA24" s="1">
        <v>4.5999999999999996</v>
      </c>
      <c r="AB24" s="18" t="s">
        <v>33</v>
      </c>
      <c r="AC24" s="1">
        <f t="shared" si="6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58</v>
      </c>
      <c r="B25" s="1" t="s">
        <v>32</v>
      </c>
      <c r="C25" s="1">
        <v>133</v>
      </c>
      <c r="D25" s="1"/>
      <c r="E25" s="22">
        <v>16</v>
      </c>
      <c r="F25" s="1">
        <v>117</v>
      </c>
      <c r="G25" s="7">
        <v>0.14000000000000001</v>
      </c>
      <c r="H25" s="1">
        <v>180</v>
      </c>
      <c r="I25" s="1">
        <v>9988391</v>
      </c>
      <c r="J25" s="1">
        <v>15</v>
      </c>
      <c r="K25" s="1">
        <f t="shared" si="2"/>
        <v>1</v>
      </c>
      <c r="L25" s="1"/>
      <c r="M25" s="1"/>
      <c r="N25" s="1"/>
      <c r="O25" s="1"/>
      <c r="P25" s="1">
        <f t="shared" si="3"/>
        <v>3.2</v>
      </c>
      <c r="Q25" s="5"/>
      <c r="R25" s="5"/>
      <c r="S25" s="1"/>
      <c r="T25" s="1">
        <f t="shared" si="4"/>
        <v>36.5625</v>
      </c>
      <c r="U25" s="1">
        <f t="shared" si="5"/>
        <v>36.5625</v>
      </c>
      <c r="V25" s="1">
        <v>1.8</v>
      </c>
      <c r="W25" s="1">
        <v>5.2</v>
      </c>
      <c r="X25" s="1">
        <v>10.4</v>
      </c>
      <c r="Y25" s="1">
        <v>11.4</v>
      </c>
      <c r="Z25" s="1">
        <v>5.4</v>
      </c>
      <c r="AA25" s="1">
        <v>0</v>
      </c>
      <c r="AB25" s="18" t="s">
        <v>33</v>
      </c>
      <c r="AC25" s="1">
        <f t="shared" si="6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59</v>
      </c>
      <c r="B26" s="1" t="s">
        <v>32</v>
      </c>
      <c r="C26" s="1">
        <v>100</v>
      </c>
      <c r="D26" s="1"/>
      <c r="E26" s="22">
        <v>40</v>
      </c>
      <c r="F26" s="1">
        <v>60</v>
      </c>
      <c r="G26" s="7">
        <v>0.18</v>
      </c>
      <c r="H26" s="1">
        <v>270</v>
      </c>
      <c r="I26" s="1">
        <v>9988681</v>
      </c>
      <c r="J26" s="1">
        <v>40</v>
      </c>
      <c r="K26" s="1">
        <f t="shared" si="2"/>
        <v>0</v>
      </c>
      <c r="L26" s="1"/>
      <c r="M26" s="1"/>
      <c r="N26" s="1"/>
      <c r="O26" s="1">
        <v>56</v>
      </c>
      <c r="P26" s="1">
        <f t="shared" si="3"/>
        <v>8</v>
      </c>
      <c r="Q26" s="5">
        <f t="shared" si="7"/>
        <v>44</v>
      </c>
      <c r="R26" s="5"/>
      <c r="S26" s="1"/>
      <c r="T26" s="1">
        <f t="shared" si="4"/>
        <v>20</v>
      </c>
      <c r="U26" s="1">
        <f t="shared" si="5"/>
        <v>14.5</v>
      </c>
      <c r="V26" s="1">
        <v>7.8</v>
      </c>
      <c r="W26" s="1">
        <v>1.8</v>
      </c>
      <c r="X26" s="1">
        <v>2.4</v>
      </c>
      <c r="Y26" s="1">
        <v>0</v>
      </c>
      <c r="Z26" s="1">
        <v>0</v>
      </c>
      <c r="AA26" s="1">
        <v>0</v>
      </c>
      <c r="AB26" s="1"/>
      <c r="AC26" s="1">
        <f t="shared" si="6"/>
        <v>7.92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22" t="s">
        <v>60</v>
      </c>
      <c r="B27" s="1" t="s">
        <v>41</v>
      </c>
      <c r="C27" s="1"/>
      <c r="D27" s="1"/>
      <c r="E27" s="22"/>
      <c r="F27" s="1"/>
      <c r="G27" s="7">
        <v>1</v>
      </c>
      <c r="H27" s="1">
        <v>120</v>
      </c>
      <c r="I27" s="1">
        <v>8785228</v>
      </c>
      <c r="J27" s="1"/>
      <c r="K27" s="1">
        <f t="shared" si="2"/>
        <v>0</v>
      </c>
      <c r="L27" s="1"/>
      <c r="M27" s="1"/>
      <c r="N27" s="1">
        <v>300</v>
      </c>
      <c r="O27" s="1"/>
      <c r="P27" s="1">
        <f t="shared" si="3"/>
        <v>0</v>
      </c>
      <c r="Q27" s="5"/>
      <c r="R27" s="5"/>
      <c r="S27" s="1"/>
      <c r="T27" s="1" t="e">
        <f t="shared" si="4"/>
        <v>#DIV/0!</v>
      </c>
      <c r="U27" s="1" t="e">
        <f t="shared" si="5"/>
        <v>#DIV/0!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/>
      <c r="AC27" s="1">
        <f t="shared" si="6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24" t="s">
        <v>49</v>
      </c>
      <c r="B28" s="25" t="s">
        <v>41</v>
      </c>
      <c r="C28" s="25">
        <v>114.08</v>
      </c>
      <c r="D28" s="25"/>
      <c r="E28" s="24">
        <v>11.67</v>
      </c>
      <c r="F28" s="25">
        <v>102.41</v>
      </c>
      <c r="G28" s="26">
        <v>1</v>
      </c>
      <c r="H28" s="1">
        <v>120</v>
      </c>
      <c r="I28" s="1">
        <v>5038558</v>
      </c>
      <c r="J28" s="1">
        <v>12.5</v>
      </c>
      <c r="K28" s="1">
        <f t="shared" ref="K28" si="8">E28-J28</f>
        <v>-0.83000000000000007</v>
      </c>
      <c r="L28" s="1"/>
      <c r="M28" s="1"/>
      <c r="N28" s="1">
        <v>27.52999999999999</v>
      </c>
      <c r="O28" s="1">
        <v>145.15</v>
      </c>
      <c r="P28" s="1">
        <f t="shared" ref="P28" si="9">E28/5</f>
        <v>2.3340000000000001</v>
      </c>
      <c r="Q28" s="5"/>
      <c r="R28" s="5"/>
      <c r="S28" s="1"/>
      <c r="T28" s="1">
        <f t="shared" ref="T28" si="10">(F28+N28+O28+Q28)/P28</f>
        <v>117.86203941730935</v>
      </c>
      <c r="U28" s="1">
        <f t="shared" ref="U28" si="11">(F28+N28+O28)/P28</f>
        <v>117.86203941730935</v>
      </c>
      <c r="V28" s="1">
        <v>14.337999999999999</v>
      </c>
      <c r="W28" s="1">
        <v>10.178000000000001</v>
      </c>
      <c r="X28" s="1">
        <v>5.3567999999999998</v>
      </c>
      <c r="Y28" s="1">
        <v>5.0031999999999996</v>
      </c>
      <c r="Z28" s="1">
        <v>4.6560000000000006</v>
      </c>
      <c r="AA28" s="1">
        <v>2.3348</v>
      </c>
      <c r="AB28" s="21" t="s">
        <v>33</v>
      </c>
      <c r="AC28" s="1">
        <f t="shared" ref="AC28" si="12">Q28*G28</f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ht="15.75" thickBot="1" x14ac:dyDescent="0.3">
      <c r="A29" s="22" t="s">
        <v>61</v>
      </c>
      <c r="B29" s="1" t="s">
        <v>41</v>
      </c>
      <c r="C29" s="1">
        <v>405.94</v>
      </c>
      <c r="D29" s="1"/>
      <c r="E29" s="22">
        <v>12.334</v>
      </c>
      <c r="F29" s="1">
        <v>393.60599999999999</v>
      </c>
      <c r="G29" s="7">
        <v>1</v>
      </c>
      <c r="H29" s="1">
        <v>120</v>
      </c>
      <c r="I29" s="1">
        <v>8785198</v>
      </c>
      <c r="J29" s="1">
        <v>14</v>
      </c>
      <c r="K29" s="1">
        <f t="shared" si="2"/>
        <v>-1.6660000000000004</v>
      </c>
      <c r="L29" s="1"/>
      <c r="M29" s="1"/>
      <c r="N29" s="1"/>
      <c r="O29" s="1"/>
      <c r="P29" s="1">
        <f t="shared" si="3"/>
        <v>2.4668000000000001</v>
      </c>
      <c r="Q29" s="5"/>
      <c r="R29" s="5"/>
      <c r="S29" s="1"/>
      <c r="T29" s="1">
        <f t="shared" si="4"/>
        <v>159.56137506080751</v>
      </c>
      <c r="U29" s="1">
        <f t="shared" si="5"/>
        <v>159.56137506080751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21" t="s">
        <v>33</v>
      </c>
      <c r="AC29" s="1">
        <f t="shared" si="6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23" t="s">
        <v>62</v>
      </c>
      <c r="B30" s="12" t="s">
        <v>41</v>
      </c>
      <c r="C30" s="12"/>
      <c r="D30" s="12"/>
      <c r="E30" s="12"/>
      <c r="F30" s="13"/>
      <c r="G30" s="7">
        <v>1</v>
      </c>
      <c r="H30" s="1">
        <v>180</v>
      </c>
      <c r="I30" s="1">
        <v>8785259</v>
      </c>
      <c r="J30" s="1"/>
      <c r="K30" s="1">
        <f t="shared" si="2"/>
        <v>0</v>
      </c>
      <c r="L30" s="1"/>
      <c r="M30" s="1"/>
      <c r="N30" s="1">
        <v>29.289999999999988</v>
      </c>
      <c r="O30" s="1"/>
      <c r="P30" s="1">
        <f t="shared" si="3"/>
        <v>0</v>
      </c>
      <c r="Q30" s="5">
        <f>20*(P30+P31)-O30-O31-N30-N31-F30-F31</f>
        <v>354.19900000000001</v>
      </c>
      <c r="R30" s="5"/>
      <c r="S30" s="1"/>
      <c r="T30" s="1" t="e">
        <f t="shared" si="4"/>
        <v>#DIV/0!</v>
      </c>
      <c r="U30" s="1" t="e">
        <f t="shared" si="5"/>
        <v>#DIV/0!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/>
      <c r="AC30" s="1">
        <f t="shared" si="6"/>
        <v>354.19900000000001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ht="15.75" thickBot="1" x14ac:dyDescent="0.3">
      <c r="A31" s="14" t="s">
        <v>54</v>
      </c>
      <c r="B31" s="15" t="s">
        <v>41</v>
      </c>
      <c r="C31" s="15">
        <v>103.886</v>
      </c>
      <c r="D31" s="15"/>
      <c r="E31" s="15">
        <v>97.474999999999994</v>
      </c>
      <c r="F31" s="16">
        <v>6.4109999999999996</v>
      </c>
      <c r="G31" s="7">
        <v>0</v>
      </c>
      <c r="H31" s="1">
        <v>180</v>
      </c>
      <c r="I31" s="1" t="s">
        <v>55</v>
      </c>
      <c r="J31" s="1">
        <v>87.5</v>
      </c>
      <c r="K31" s="1">
        <f t="shared" ref="K31" si="13">E31-J31</f>
        <v>9.9749999999999943</v>
      </c>
      <c r="L31" s="1"/>
      <c r="M31" s="1"/>
      <c r="N31" s="1"/>
      <c r="O31" s="1"/>
      <c r="P31" s="1">
        <f t="shared" ref="P31" si="14">E31/5</f>
        <v>19.494999999999997</v>
      </c>
      <c r="Q31" s="5"/>
      <c r="R31" s="5"/>
      <c r="S31" s="1"/>
      <c r="T31" s="1">
        <f t="shared" ref="T31" si="15">(F31+N31+O31+Q31)/P31</f>
        <v>0.32885355219286999</v>
      </c>
      <c r="U31" s="1">
        <f t="shared" ref="U31" si="16">(F31+N31+O31)/P31</f>
        <v>0.32885355219286999</v>
      </c>
      <c r="V31" s="1">
        <v>2.6560000000000001</v>
      </c>
      <c r="W31" s="1">
        <v>7.3227999999999991</v>
      </c>
      <c r="X31" s="1">
        <v>2.2599999999999998</v>
      </c>
      <c r="Y31" s="1">
        <v>2.528</v>
      </c>
      <c r="Z31" s="1">
        <v>4.7840000000000007</v>
      </c>
      <c r="AA31" s="1">
        <v>0.66399999999999992</v>
      </c>
      <c r="AB31" s="1"/>
      <c r="AC31" s="1">
        <f t="shared" ref="AC31" si="17">Q31*G31</f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63</v>
      </c>
      <c r="B32" s="1" t="s">
        <v>32</v>
      </c>
      <c r="C32" s="1">
        <v>218</v>
      </c>
      <c r="D32" s="1"/>
      <c r="E32" s="1">
        <v>90</v>
      </c>
      <c r="F32" s="1">
        <v>128</v>
      </c>
      <c r="G32" s="7">
        <v>0.1</v>
      </c>
      <c r="H32" s="1">
        <v>60</v>
      </c>
      <c r="I32" s="1">
        <v>8444187</v>
      </c>
      <c r="J32" s="1">
        <v>92</v>
      </c>
      <c r="K32" s="1">
        <f t="shared" si="2"/>
        <v>-2</v>
      </c>
      <c r="L32" s="1"/>
      <c r="M32" s="1"/>
      <c r="N32" s="1">
        <v>82</v>
      </c>
      <c r="O32" s="1">
        <v>52</v>
      </c>
      <c r="P32" s="1">
        <f t="shared" si="3"/>
        <v>18</v>
      </c>
      <c r="Q32" s="5">
        <f t="shared" ref="Q32:Q33" si="18">20*P32-O32-N32-F32</f>
        <v>98</v>
      </c>
      <c r="R32" s="5"/>
      <c r="S32" s="1"/>
      <c r="T32" s="1">
        <f t="shared" si="4"/>
        <v>20</v>
      </c>
      <c r="U32" s="1">
        <f t="shared" si="5"/>
        <v>14.555555555555555</v>
      </c>
      <c r="V32" s="1">
        <v>17.600000000000001</v>
      </c>
      <c r="W32" s="1">
        <v>19.399999999999999</v>
      </c>
      <c r="X32" s="1">
        <v>9.4</v>
      </c>
      <c r="Y32" s="1">
        <v>18.8</v>
      </c>
      <c r="Z32" s="1">
        <v>26.8</v>
      </c>
      <c r="AA32" s="1">
        <v>10.6</v>
      </c>
      <c r="AB32" s="1"/>
      <c r="AC32" s="1">
        <f t="shared" si="6"/>
        <v>9.8000000000000007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64</v>
      </c>
      <c r="B33" s="1" t="s">
        <v>32</v>
      </c>
      <c r="C33" s="1">
        <v>237</v>
      </c>
      <c r="D33" s="1"/>
      <c r="E33" s="1">
        <v>60</v>
      </c>
      <c r="F33" s="1">
        <v>177</v>
      </c>
      <c r="G33" s="7">
        <v>0.1</v>
      </c>
      <c r="H33" s="1">
        <v>90</v>
      </c>
      <c r="I33" s="1">
        <v>8444194</v>
      </c>
      <c r="J33" s="1">
        <v>62</v>
      </c>
      <c r="K33" s="1">
        <f t="shared" si="2"/>
        <v>-2</v>
      </c>
      <c r="L33" s="1"/>
      <c r="M33" s="1"/>
      <c r="N33" s="1"/>
      <c r="O33" s="1"/>
      <c r="P33" s="1">
        <f t="shared" si="3"/>
        <v>12</v>
      </c>
      <c r="Q33" s="5">
        <f t="shared" si="18"/>
        <v>63</v>
      </c>
      <c r="R33" s="5"/>
      <c r="S33" s="1"/>
      <c r="T33" s="1">
        <f t="shared" si="4"/>
        <v>20</v>
      </c>
      <c r="U33" s="1">
        <f t="shared" si="5"/>
        <v>14.75</v>
      </c>
      <c r="V33" s="1">
        <v>10.6</v>
      </c>
      <c r="W33" s="1">
        <v>12</v>
      </c>
      <c r="X33" s="1">
        <v>15.6</v>
      </c>
      <c r="Y33" s="1">
        <v>12.8</v>
      </c>
      <c r="Z33" s="1">
        <v>9.6</v>
      </c>
      <c r="AA33" s="1">
        <v>9.6</v>
      </c>
      <c r="AB33" s="1"/>
      <c r="AC33" s="1">
        <f t="shared" si="6"/>
        <v>6.3000000000000007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ht="15.75" thickBot="1" x14ac:dyDescent="0.3">
      <c r="A34" s="1" t="s">
        <v>65</v>
      </c>
      <c r="B34" s="1" t="s">
        <v>32</v>
      </c>
      <c r="C34" s="1">
        <v>164</v>
      </c>
      <c r="D34" s="1"/>
      <c r="E34" s="1">
        <v>27</v>
      </c>
      <c r="F34" s="1">
        <v>137</v>
      </c>
      <c r="G34" s="7">
        <v>0.2</v>
      </c>
      <c r="H34" s="1">
        <v>120</v>
      </c>
      <c r="I34" s="1">
        <v>783798</v>
      </c>
      <c r="J34" s="1">
        <v>27</v>
      </c>
      <c r="K34" s="1">
        <f t="shared" si="2"/>
        <v>0</v>
      </c>
      <c r="L34" s="1"/>
      <c r="M34" s="1"/>
      <c r="N34" s="1">
        <v>46</v>
      </c>
      <c r="O34" s="1"/>
      <c r="P34" s="1">
        <f t="shared" si="3"/>
        <v>5.4</v>
      </c>
      <c r="Q34" s="5"/>
      <c r="R34" s="5"/>
      <c r="S34" s="1"/>
      <c r="T34" s="1">
        <f t="shared" si="4"/>
        <v>33.888888888888886</v>
      </c>
      <c r="U34" s="1">
        <f t="shared" si="5"/>
        <v>33.888888888888886</v>
      </c>
      <c r="V34" s="1">
        <v>8</v>
      </c>
      <c r="W34" s="1">
        <v>13</v>
      </c>
      <c r="X34" s="1">
        <v>12.4</v>
      </c>
      <c r="Y34" s="1">
        <v>11.8</v>
      </c>
      <c r="Z34" s="1">
        <v>8.1999999999999993</v>
      </c>
      <c r="AA34" s="1">
        <v>1</v>
      </c>
      <c r="AB34" s="18" t="s">
        <v>33</v>
      </c>
      <c r="AC34" s="1">
        <f t="shared" si="6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7" t="s">
        <v>66</v>
      </c>
      <c r="B35" s="12" t="s">
        <v>41</v>
      </c>
      <c r="C35" s="12">
        <v>138.422</v>
      </c>
      <c r="D35" s="12"/>
      <c r="E35" s="12">
        <v>3.5760000000000001</v>
      </c>
      <c r="F35" s="13">
        <v>134.846</v>
      </c>
      <c r="G35" s="7">
        <v>1</v>
      </c>
      <c r="H35" s="1">
        <v>120</v>
      </c>
      <c r="I35" s="1">
        <v>783811</v>
      </c>
      <c r="J35" s="1">
        <v>3.5</v>
      </c>
      <c r="K35" s="1">
        <f t="shared" si="2"/>
        <v>7.6000000000000068E-2</v>
      </c>
      <c r="L35" s="1"/>
      <c r="M35" s="1"/>
      <c r="N35" s="1">
        <v>30.285000000000029</v>
      </c>
      <c r="O35" s="1"/>
      <c r="P35" s="1">
        <f t="shared" si="3"/>
        <v>0.71520000000000006</v>
      </c>
      <c r="Q35" s="5"/>
      <c r="R35" s="5"/>
      <c r="S35" s="1"/>
      <c r="T35" s="1">
        <f t="shared" si="4"/>
        <v>230.88786353467563</v>
      </c>
      <c r="U35" s="1">
        <f t="shared" si="5"/>
        <v>230.88786353467563</v>
      </c>
      <c r="V35" s="1">
        <v>0.73880000000000001</v>
      </c>
      <c r="W35" s="1">
        <v>0</v>
      </c>
      <c r="X35" s="1">
        <v>0</v>
      </c>
      <c r="Y35" s="1">
        <v>0</v>
      </c>
      <c r="Z35" s="1">
        <v>0</v>
      </c>
      <c r="AA35" s="1">
        <v>0.65039999999999998</v>
      </c>
      <c r="AB35" s="21" t="s">
        <v>33</v>
      </c>
      <c r="AC35" s="1">
        <f t="shared" si="6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ht="15.75" thickBot="1" x14ac:dyDescent="0.3">
      <c r="A36" s="14" t="s">
        <v>67</v>
      </c>
      <c r="B36" s="15" t="s">
        <v>41</v>
      </c>
      <c r="C36" s="15">
        <v>158.76599999999999</v>
      </c>
      <c r="D36" s="15"/>
      <c r="E36" s="15">
        <v>6.992</v>
      </c>
      <c r="F36" s="16">
        <v>151.774</v>
      </c>
      <c r="G36" s="7">
        <v>0</v>
      </c>
      <c r="H36" s="1" t="e">
        <v>#N/A</v>
      </c>
      <c r="I36" s="1" t="s">
        <v>55</v>
      </c>
      <c r="J36" s="1">
        <v>8.5</v>
      </c>
      <c r="K36" s="1">
        <f t="shared" si="2"/>
        <v>-1.508</v>
      </c>
      <c r="L36" s="1"/>
      <c r="M36" s="1"/>
      <c r="N36" s="1"/>
      <c r="O36" s="1"/>
      <c r="P36" s="1">
        <f t="shared" si="3"/>
        <v>1.3984000000000001</v>
      </c>
      <c r="Q36" s="5"/>
      <c r="R36" s="5"/>
      <c r="S36" s="1"/>
      <c r="T36" s="1">
        <f t="shared" si="4"/>
        <v>108.53403890160182</v>
      </c>
      <c r="U36" s="1">
        <f t="shared" si="5"/>
        <v>108.53403890160182</v>
      </c>
      <c r="V36" s="1">
        <v>14.757</v>
      </c>
      <c r="W36" s="1">
        <v>20.247599999999998</v>
      </c>
      <c r="X36" s="1">
        <v>9.4507999999999992</v>
      </c>
      <c r="Y36" s="1">
        <v>24.3308</v>
      </c>
      <c r="Z36" s="1">
        <v>22.667999999999999</v>
      </c>
      <c r="AA36" s="1">
        <v>20.299600000000002</v>
      </c>
      <c r="AB36" s="21" t="s">
        <v>33</v>
      </c>
      <c r="AC36" s="1">
        <f t="shared" si="6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ht="15.75" thickBot="1" x14ac:dyDescent="0.3">
      <c r="A37" s="1" t="s">
        <v>68</v>
      </c>
      <c r="B37" s="1" t="s">
        <v>32</v>
      </c>
      <c r="C37" s="1">
        <v>145</v>
      </c>
      <c r="D37" s="1"/>
      <c r="E37" s="1">
        <v>31</v>
      </c>
      <c r="F37" s="1">
        <v>114</v>
      </c>
      <c r="G37" s="7">
        <v>0.2</v>
      </c>
      <c r="H37" s="1">
        <v>120</v>
      </c>
      <c r="I37" s="1">
        <v>783804</v>
      </c>
      <c r="J37" s="1">
        <v>31</v>
      </c>
      <c r="K37" s="1">
        <f t="shared" si="2"/>
        <v>0</v>
      </c>
      <c r="L37" s="1"/>
      <c r="M37" s="1"/>
      <c r="N37" s="1"/>
      <c r="O37" s="1"/>
      <c r="P37" s="1">
        <f t="shared" si="3"/>
        <v>6.2</v>
      </c>
      <c r="Q37" s="5">
        <f t="shared" ref="Q37" si="19">20*P37-O37-N37-F37</f>
        <v>10</v>
      </c>
      <c r="R37" s="5"/>
      <c r="S37" s="1"/>
      <c r="T37" s="1">
        <f t="shared" si="4"/>
        <v>20</v>
      </c>
      <c r="U37" s="1">
        <f t="shared" si="5"/>
        <v>18.387096774193548</v>
      </c>
      <c r="V37" s="1">
        <v>7.4</v>
      </c>
      <c r="W37" s="1">
        <v>8.6</v>
      </c>
      <c r="X37" s="1">
        <v>9.6</v>
      </c>
      <c r="Y37" s="1">
        <v>7.8</v>
      </c>
      <c r="Z37" s="1">
        <v>7</v>
      </c>
      <c r="AA37" s="1">
        <v>7.8</v>
      </c>
      <c r="AB37" s="1"/>
      <c r="AC37" s="1">
        <f t="shared" si="6"/>
        <v>2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7" t="s">
        <v>69</v>
      </c>
      <c r="B38" s="12" t="s">
        <v>41</v>
      </c>
      <c r="C38" s="12">
        <v>784.01599999999996</v>
      </c>
      <c r="D38" s="12">
        <v>37.155999999999999</v>
      </c>
      <c r="E38" s="12">
        <v>84.257999999999996</v>
      </c>
      <c r="F38" s="13">
        <v>685.70799999999997</v>
      </c>
      <c r="G38" s="7">
        <v>1</v>
      </c>
      <c r="H38" s="1">
        <v>120</v>
      </c>
      <c r="I38" s="1">
        <v>783828</v>
      </c>
      <c r="J38" s="1">
        <v>79</v>
      </c>
      <c r="K38" s="1">
        <f t="shared" si="2"/>
        <v>5.2579999999999956</v>
      </c>
      <c r="L38" s="1"/>
      <c r="M38" s="1"/>
      <c r="N38" s="1">
        <v>270.37799999999987</v>
      </c>
      <c r="O38" s="1">
        <v>407.29999999999978</v>
      </c>
      <c r="P38" s="1">
        <f t="shared" si="3"/>
        <v>16.851599999999998</v>
      </c>
      <c r="Q38" s="5"/>
      <c r="R38" s="5"/>
      <c r="S38" s="1"/>
      <c r="T38" s="1">
        <f t="shared" si="4"/>
        <v>80.905433311970356</v>
      </c>
      <c r="U38" s="1">
        <f t="shared" si="5"/>
        <v>80.905433311970356</v>
      </c>
      <c r="V38" s="1">
        <v>40.017600000000002</v>
      </c>
      <c r="W38" s="1">
        <v>59.402000000000001</v>
      </c>
      <c r="X38" s="1">
        <v>5.4944000000000006</v>
      </c>
      <c r="Y38" s="1">
        <v>0</v>
      </c>
      <c r="Z38" s="1">
        <v>0</v>
      </c>
      <c r="AA38" s="1">
        <v>0</v>
      </c>
      <c r="AB38" s="1"/>
      <c r="AC38" s="1">
        <f t="shared" si="6"/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ht="15.75" thickBot="1" x14ac:dyDescent="0.3">
      <c r="A39" s="14" t="s">
        <v>70</v>
      </c>
      <c r="B39" s="15" t="s">
        <v>41</v>
      </c>
      <c r="C39" s="15">
        <v>181.77799999999999</v>
      </c>
      <c r="D39" s="15">
        <v>51.206000000000003</v>
      </c>
      <c r="E39" s="15">
        <v>195.828</v>
      </c>
      <c r="F39" s="16"/>
      <c r="G39" s="7">
        <v>0</v>
      </c>
      <c r="H39" s="1" t="e">
        <v>#N/A</v>
      </c>
      <c r="I39" s="1" t="s">
        <v>55</v>
      </c>
      <c r="J39" s="1">
        <v>197.81</v>
      </c>
      <c r="K39" s="1">
        <f t="shared" si="2"/>
        <v>-1.9819999999999993</v>
      </c>
      <c r="L39" s="1"/>
      <c r="M39" s="1"/>
      <c r="N39" s="1"/>
      <c r="O39" s="1"/>
      <c r="P39" s="1">
        <f t="shared" si="3"/>
        <v>39.165599999999998</v>
      </c>
      <c r="Q39" s="5"/>
      <c r="R39" s="5"/>
      <c r="S39" s="1"/>
      <c r="T39" s="1">
        <f t="shared" si="4"/>
        <v>0</v>
      </c>
      <c r="U39" s="1">
        <f t="shared" si="5"/>
        <v>0</v>
      </c>
      <c r="V39" s="1">
        <v>42.155999999999999</v>
      </c>
      <c r="W39" s="1">
        <v>22.95</v>
      </c>
      <c r="X39" s="1">
        <v>69.622</v>
      </c>
      <c r="Y39" s="1">
        <v>102.26739999999999</v>
      </c>
      <c r="Z39" s="1">
        <v>119.85599999999999</v>
      </c>
      <c r="AA39" s="1">
        <v>58.293199999999999</v>
      </c>
      <c r="AB39" s="1"/>
      <c r="AC39" s="1">
        <f t="shared" si="6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6"/>
      <c r="B40" s="6"/>
      <c r="C40" s="6"/>
      <c r="D40" s="6"/>
      <c r="E40" s="6"/>
      <c r="F40" s="6"/>
      <c r="G40" s="9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22" t="s">
        <v>36</v>
      </c>
      <c r="B41" s="1" t="s">
        <v>32</v>
      </c>
      <c r="C41" s="1"/>
      <c r="D41" s="1"/>
      <c r="E41" s="1"/>
      <c r="F41" s="1"/>
      <c r="G41" s="7">
        <v>0.18</v>
      </c>
      <c r="H41" s="1">
        <v>120</v>
      </c>
      <c r="I41" s="1"/>
      <c r="J41" s="1"/>
      <c r="K41" s="1">
        <f t="shared" ref="K41:K42" si="20">E41-J41</f>
        <v>0</v>
      </c>
      <c r="L41" s="1"/>
      <c r="M41" s="1"/>
      <c r="N41" s="1"/>
      <c r="O41" s="1"/>
      <c r="P41" s="1">
        <f t="shared" si="3"/>
        <v>0</v>
      </c>
      <c r="Q41" s="5"/>
      <c r="R41" s="5"/>
      <c r="S41" s="1"/>
      <c r="T41" s="1" t="e">
        <f t="shared" ref="T41:T42" si="21">(F41+N41+O41+Q41)/P41</f>
        <v>#DIV/0!</v>
      </c>
      <c r="U41" s="1" t="e">
        <f t="shared" ref="U41:U42" si="22">(F41+N41+O41)/P41</f>
        <v>#DIV/0!</v>
      </c>
      <c r="V41" s="1">
        <v>0</v>
      </c>
      <c r="W41" s="1">
        <v>1.8</v>
      </c>
      <c r="X41" s="1">
        <v>89.8</v>
      </c>
      <c r="Y41" s="1">
        <v>98.8</v>
      </c>
      <c r="Z41" s="1">
        <v>112.4</v>
      </c>
      <c r="AA41" s="1">
        <v>81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37</v>
      </c>
      <c r="B42" s="1" t="s">
        <v>32</v>
      </c>
      <c r="C42" s="1">
        <v>262</v>
      </c>
      <c r="D42" s="1"/>
      <c r="E42" s="1">
        <v>195</v>
      </c>
      <c r="F42" s="1">
        <v>67</v>
      </c>
      <c r="G42" s="7">
        <v>0.18</v>
      </c>
      <c r="H42" s="1">
        <v>120</v>
      </c>
      <c r="I42" s="1"/>
      <c r="J42" s="1">
        <v>191</v>
      </c>
      <c r="K42" s="1">
        <f t="shared" si="20"/>
        <v>4</v>
      </c>
      <c r="L42" s="1"/>
      <c r="M42" s="1"/>
      <c r="N42" s="1"/>
      <c r="O42" s="1"/>
      <c r="P42" s="1">
        <f t="shared" si="3"/>
        <v>39</v>
      </c>
      <c r="Q42" s="5"/>
      <c r="R42" s="5"/>
      <c r="S42" s="1"/>
      <c r="T42" s="1">
        <f t="shared" si="21"/>
        <v>1.7179487179487178</v>
      </c>
      <c r="U42" s="1">
        <f t="shared" si="22"/>
        <v>1.7179487179487178</v>
      </c>
      <c r="V42" s="1">
        <v>53.2</v>
      </c>
      <c r="W42" s="1">
        <v>54.8</v>
      </c>
      <c r="X42" s="1">
        <v>48</v>
      </c>
      <c r="Y42" s="1">
        <v>29.4</v>
      </c>
      <c r="Z42" s="1">
        <v>12.4</v>
      </c>
      <c r="AA42" s="1">
        <v>47.2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</sheetData>
  <autoFilter ref="A3:AC39" xr:uid="{312D8542-8396-4D01-BFB1-30EC6DFF1AB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2024-06-24T12:47:59Z</dcterms:created>
  <dcterms:modified xsi:type="dcterms:W3CDTF">2024-06-24T13:38:36Z</dcterms:modified>
</cp:coreProperties>
</file>