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21,04,25 Симф Ост\"/>
    </mc:Choice>
  </mc:AlternateContent>
  <xr:revisionPtr revIDLastSave="0" documentId="13_ncr:1_{9E4F08DB-757B-4007-9E8A-1EC291849AF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</externalReferenc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56" i="1" l="1"/>
  <c r="AB8" i="1" l="1"/>
  <c r="AB9" i="1"/>
  <c r="AB10" i="1"/>
  <c r="AB11" i="1"/>
  <c r="AB13" i="1"/>
  <c r="AB14" i="1"/>
  <c r="AB15" i="1"/>
  <c r="AB17" i="1"/>
  <c r="AB18" i="1"/>
  <c r="AB19" i="1"/>
  <c r="AB20" i="1"/>
  <c r="AB21" i="1"/>
  <c r="AB23" i="1"/>
  <c r="AB24" i="1"/>
  <c r="AB25" i="1"/>
  <c r="AB28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5" i="1"/>
  <c r="AB66" i="1"/>
  <c r="AB67" i="1"/>
  <c r="AB68" i="1"/>
  <c r="AB69" i="1"/>
  <c r="AB70" i="1"/>
  <c r="AB72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2" i="1"/>
  <c r="AB93" i="1"/>
  <c r="AB94" i="1"/>
  <c r="AB95" i="1"/>
  <c r="AB97" i="1"/>
  <c r="AB98" i="1"/>
  <c r="AB99" i="1"/>
  <c r="AB100" i="1"/>
  <c r="AB101" i="1"/>
  <c r="AB102" i="1"/>
  <c r="AB103" i="1"/>
  <c r="AB105" i="1"/>
  <c r="AB106" i="1"/>
  <c r="AB107" i="1"/>
  <c r="AB108" i="1"/>
  <c r="AB109" i="1"/>
  <c r="AB110" i="1"/>
  <c r="AB7" i="1"/>
  <c r="U56" i="1" l="1"/>
  <c r="AI104" i="1"/>
  <c r="AH104" i="1"/>
  <c r="AG104" i="1" l="1"/>
  <c r="AF104" i="1"/>
  <c r="AE104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3" i="1"/>
  <c r="AC34" i="1"/>
  <c r="AC35" i="1"/>
  <c r="AC37" i="1"/>
  <c r="AC38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3" i="1"/>
  <c r="AC84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7" i="1"/>
  <c r="AB6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5" i="1"/>
  <c r="AA106" i="1"/>
  <c r="AA107" i="1"/>
  <c r="AA108" i="1"/>
  <c r="AA109" i="1"/>
  <c r="AA110" i="1"/>
  <c r="AA7" i="1"/>
  <c r="AA6" i="1" s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5" i="1"/>
  <c r="Z106" i="1"/>
  <c r="Z107" i="1"/>
  <c r="Z108" i="1"/>
  <c r="Z109" i="1"/>
  <c r="Z110" i="1"/>
  <c r="Z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5" i="1"/>
  <c r="Y106" i="1"/>
  <c r="Y107" i="1"/>
  <c r="Y108" i="1"/>
  <c r="Y109" i="1"/>
  <c r="Y110" i="1"/>
  <c r="Y7" i="1"/>
  <c r="Y6" i="1" s="1"/>
  <c r="V11" i="1"/>
  <c r="V19" i="1"/>
  <c r="V27" i="1"/>
  <c r="V33" i="1"/>
  <c r="V37" i="1"/>
  <c r="V41" i="1"/>
  <c r="V45" i="1"/>
  <c r="V49" i="1"/>
  <c r="V54" i="1"/>
  <c r="V56" i="1"/>
  <c r="V58" i="1"/>
  <c r="V61" i="1"/>
  <c r="V63" i="1"/>
  <c r="V65" i="1"/>
  <c r="V67" i="1"/>
  <c r="V69" i="1"/>
  <c r="V71" i="1"/>
  <c r="V73" i="1"/>
  <c r="V75" i="1"/>
  <c r="V77" i="1"/>
  <c r="V79" i="1"/>
  <c r="V84" i="1"/>
  <c r="V88" i="1"/>
  <c r="V92" i="1"/>
  <c r="V96" i="1"/>
  <c r="V100" i="1"/>
  <c r="V103" i="1"/>
  <c r="V105" i="1"/>
  <c r="V107" i="1"/>
  <c r="V109" i="1"/>
  <c r="V7" i="1"/>
  <c r="S8" i="1"/>
  <c r="V8" i="1" s="1"/>
  <c r="S9" i="1"/>
  <c r="S10" i="1"/>
  <c r="V10" i="1" s="1"/>
  <c r="S11" i="1"/>
  <c r="S12" i="1"/>
  <c r="V12" i="1" s="1"/>
  <c r="S13" i="1"/>
  <c r="S14" i="1"/>
  <c r="V14" i="1" s="1"/>
  <c r="S15" i="1"/>
  <c r="V15" i="1" s="1"/>
  <c r="S16" i="1"/>
  <c r="V16" i="1" s="1"/>
  <c r="S17" i="1"/>
  <c r="V17" i="1" s="1"/>
  <c r="S18" i="1"/>
  <c r="S19" i="1"/>
  <c r="S20" i="1"/>
  <c r="V20" i="1" s="1"/>
  <c r="S21" i="1"/>
  <c r="V21" i="1" s="1"/>
  <c r="S22" i="1"/>
  <c r="V22" i="1" s="1"/>
  <c r="S23" i="1"/>
  <c r="U23" i="1" s="1"/>
  <c r="S24" i="1"/>
  <c r="V24" i="1" s="1"/>
  <c r="S25" i="1"/>
  <c r="V25" i="1" s="1"/>
  <c r="S26" i="1"/>
  <c r="V26" i="1" s="1"/>
  <c r="S27" i="1"/>
  <c r="S28" i="1"/>
  <c r="V28" i="1" s="1"/>
  <c r="S29" i="1"/>
  <c r="V29" i="1" s="1"/>
  <c r="S30" i="1"/>
  <c r="V30" i="1" s="1"/>
  <c r="S31" i="1"/>
  <c r="V31" i="1" s="1"/>
  <c r="S32" i="1"/>
  <c r="U32" i="1" s="1"/>
  <c r="S33" i="1"/>
  <c r="S34" i="1"/>
  <c r="V34" i="1" s="1"/>
  <c r="S35" i="1"/>
  <c r="V35" i="1" s="1"/>
  <c r="S36" i="1"/>
  <c r="U36" i="1" s="1"/>
  <c r="S37" i="1"/>
  <c r="U37" i="1" s="1"/>
  <c r="S38" i="1"/>
  <c r="V38" i="1" s="1"/>
  <c r="S39" i="1"/>
  <c r="U39" i="1" s="1"/>
  <c r="S40" i="1"/>
  <c r="U40" i="1" s="1"/>
  <c r="S41" i="1"/>
  <c r="S42" i="1"/>
  <c r="V42" i="1" s="1"/>
  <c r="S43" i="1"/>
  <c r="V43" i="1" s="1"/>
  <c r="S44" i="1"/>
  <c r="V44" i="1" s="1"/>
  <c r="S45" i="1"/>
  <c r="S46" i="1"/>
  <c r="V46" i="1" s="1"/>
  <c r="S47" i="1"/>
  <c r="V47" i="1" s="1"/>
  <c r="S48" i="1"/>
  <c r="V48" i="1" s="1"/>
  <c r="S49" i="1"/>
  <c r="S50" i="1"/>
  <c r="V50" i="1" s="1"/>
  <c r="S51" i="1"/>
  <c r="V51" i="1" s="1"/>
  <c r="S52" i="1"/>
  <c r="V52" i="1" s="1"/>
  <c r="S53" i="1"/>
  <c r="V53" i="1" s="1"/>
  <c r="S54" i="1"/>
  <c r="U54" i="1" s="1"/>
  <c r="S55" i="1"/>
  <c r="S57" i="1"/>
  <c r="V57" i="1" s="1"/>
  <c r="S58" i="1"/>
  <c r="S59" i="1"/>
  <c r="V59" i="1" s="1"/>
  <c r="S60" i="1"/>
  <c r="V60" i="1" s="1"/>
  <c r="S61" i="1"/>
  <c r="S62" i="1"/>
  <c r="V62" i="1" s="1"/>
  <c r="S63" i="1"/>
  <c r="S64" i="1"/>
  <c r="V64" i="1" s="1"/>
  <c r="S65" i="1"/>
  <c r="S66" i="1"/>
  <c r="V66" i="1" s="1"/>
  <c r="S67" i="1"/>
  <c r="S68" i="1"/>
  <c r="V68" i="1" s="1"/>
  <c r="S69" i="1"/>
  <c r="S70" i="1"/>
  <c r="V70" i="1" s="1"/>
  <c r="S71" i="1"/>
  <c r="S72" i="1"/>
  <c r="V72" i="1" s="1"/>
  <c r="S73" i="1"/>
  <c r="S74" i="1"/>
  <c r="V74" i="1" s="1"/>
  <c r="S75" i="1"/>
  <c r="S76" i="1"/>
  <c r="V76" i="1" s="1"/>
  <c r="S77" i="1"/>
  <c r="S78" i="1"/>
  <c r="V78" i="1" s="1"/>
  <c r="S79" i="1"/>
  <c r="S80" i="1"/>
  <c r="S81" i="1"/>
  <c r="U81" i="1" s="1"/>
  <c r="S82" i="1"/>
  <c r="U82" i="1" s="1"/>
  <c r="S83" i="1"/>
  <c r="V83" i="1" s="1"/>
  <c r="S84" i="1"/>
  <c r="S85" i="1"/>
  <c r="U85" i="1" s="1"/>
  <c r="S86" i="1"/>
  <c r="U86" i="1" s="1"/>
  <c r="S87" i="1"/>
  <c r="V87" i="1" s="1"/>
  <c r="S88" i="1"/>
  <c r="S89" i="1"/>
  <c r="V89" i="1" s="1"/>
  <c r="S90" i="1"/>
  <c r="V90" i="1" s="1"/>
  <c r="S91" i="1"/>
  <c r="V91" i="1" s="1"/>
  <c r="S92" i="1"/>
  <c r="S93" i="1"/>
  <c r="V93" i="1" s="1"/>
  <c r="S94" i="1"/>
  <c r="V94" i="1" s="1"/>
  <c r="S95" i="1"/>
  <c r="V95" i="1" s="1"/>
  <c r="S96" i="1"/>
  <c r="S97" i="1"/>
  <c r="V97" i="1" s="1"/>
  <c r="S98" i="1"/>
  <c r="V98" i="1" s="1"/>
  <c r="S99" i="1"/>
  <c r="U99" i="1" s="1"/>
  <c r="S100" i="1"/>
  <c r="U100" i="1" s="1"/>
  <c r="S101" i="1"/>
  <c r="U101" i="1" s="1"/>
  <c r="S102" i="1"/>
  <c r="V102" i="1" s="1"/>
  <c r="S103" i="1"/>
  <c r="S104" i="1"/>
  <c r="S105" i="1"/>
  <c r="S106" i="1"/>
  <c r="V106" i="1" s="1"/>
  <c r="S107" i="1"/>
  <c r="S108" i="1"/>
  <c r="V108" i="1" s="1"/>
  <c r="S109" i="1"/>
  <c r="S110" i="1"/>
  <c r="V110" i="1" s="1"/>
  <c r="S7" i="1"/>
  <c r="K8" i="1"/>
  <c r="U8" i="1" s="1"/>
  <c r="K10" i="1"/>
  <c r="U10" i="1" s="1"/>
  <c r="K11" i="1"/>
  <c r="U11" i="1" s="1"/>
  <c r="K12" i="1"/>
  <c r="U12" i="1" s="1"/>
  <c r="K14" i="1"/>
  <c r="U14" i="1" s="1"/>
  <c r="K15" i="1"/>
  <c r="K16" i="1"/>
  <c r="U16" i="1" s="1"/>
  <c r="K17" i="1"/>
  <c r="K19" i="1"/>
  <c r="U19" i="1" s="1"/>
  <c r="K20" i="1"/>
  <c r="U20" i="1" s="1"/>
  <c r="K21" i="1"/>
  <c r="U21" i="1" s="1"/>
  <c r="K22" i="1"/>
  <c r="U22" i="1" s="1"/>
  <c r="K24" i="1"/>
  <c r="U24" i="1" s="1"/>
  <c r="K25" i="1"/>
  <c r="K26" i="1"/>
  <c r="U26" i="1" s="1"/>
  <c r="K27" i="1"/>
  <c r="K28" i="1"/>
  <c r="U28" i="1" s="1"/>
  <c r="K29" i="1"/>
  <c r="K30" i="1"/>
  <c r="U30" i="1" s="1"/>
  <c r="K31" i="1"/>
  <c r="K33" i="1"/>
  <c r="U33" i="1" s="1"/>
  <c r="K34" i="1"/>
  <c r="U34" i="1" s="1"/>
  <c r="K35" i="1"/>
  <c r="U35" i="1" s="1"/>
  <c r="K38" i="1"/>
  <c r="U38" i="1" s="1"/>
  <c r="K41" i="1"/>
  <c r="U41" i="1" s="1"/>
  <c r="K42" i="1"/>
  <c r="U42" i="1" s="1"/>
  <c r="K43" i="1"/>
  <c r="U43" i="1" s="1"/>
  <c r="K44" i="1"/>
  <c r="U44" i="1" s="1"/>
  <c r="K45" i="1"/>
  <c r="U45" i="1" s="1"/>
  <c r="K46" i="1"/>
  <c r="U46" i="1" s="1"/>
  <c r="K47" i="1"/>
  <c r="U47" i="1" s="1"/>
  <c r="K48" i="1"/>
  <c r="U48" i="1" s="1"/>
  <c r="K49" i="1"/>
  <c r="U49" i="1" s="1"/>
  <c r="K50" i="1"/>
  <c r="U50" i="1" s="1"/>
  <c r="K51" i="1"/>
  <c r="U51" i="1" s="1"/>
  <c r="K52" i="1"/>
  <c r="U52" i="1" s="1"/>
  <c r="K53" i="1"/>
  <c r="U53" i="1" s="1"/>
  <c r="K57" i="1"/>
  <c r="U57" i="1" s="1"/>
  <c r="K58" i="1"/>
  <c r="U58" i="1" s="1"/>
  <c r="K59" i="1"/>
  <c r="U59" i="1" s="1"/>
  <c r="K60" i="1"/>
  <c r="U60" i="1" s="1"/>
  <c r="K61" i="1"/>
  <c r="U61" i="1" s="1"/>
  <c r="K62" i="1"/>
  <c r="U62" i="1" s="1"/>
  <c r="K63" i="1"/>
  <c r="U63" i="1" s="1"/>
  <c r="K64" i="1"/>
  <c r="U64" i="1" s="1"/>
  <c r="K65" i="1"/>
  <c r="U65" i="1" s="1"/>
  <c r="K66" i="1"/>
  <c r="U66" i="1" s="1"/>
  <c r="K67" i="1"/>
  <c r="U67" i="1" s="1"/>
  <c r="K68" i="1"/>
  <c r="U68" i="1" s="1"/>
  <c r="K69" i="1"/>
  <c r="U69" i="1" s="1"/>
  <c r="K70" i="1"/>
  <c r="U70" i="1" s="1"/>
  <c r="K71" i="1"/>
  <c r="U71" i="1" s="1"/>
  <c r="K72" i="1"/>
  <c r="U72" i="1" s="1"/>
  <c r="K73" i="1"/>
  <c r="U73" i="1" s="1"/>
  <c r="K74" i="1"/>
  <c r="U74" i="1" s="1"/>
  <c r="K75" i="1"/>
  <c r="U75" i="1" s="1"/>
  <c r="K76" i="1"/>
  <c r="U76" i="1" s="1"/>
  <c r="K77" i="1"/>
  <c r="U77" i="1" s="1"/>
  <c r="K78" i="1"/>
  <c r="U78" i="1" s="1"/>
  <c r="K79" i="1"/>
  <c r="U79" i="1" s="1"/>
  <c r="K83" i="1"/>
  <c r="U83" i="1" s="1"/>
  <c r="K84" i="1"/>
  <c r="K87" i="1"/>
  <c r="U87" i="1" s="1"/>
  <c r="K88" i="1"/>
  <c r="K89" i="1"/>
  <c r="U89" i="1" s="1"/>
  <c r="K90" i="1"/>
  <c r="K91" i="1"/>
  <c r="U91" i="1" s="1"/>
  <c r="K92" i="1"/>
  <c r="K93" i="1"/>
  <c r="U93" i="1" s="1"/>
  <c r="K94" i="1"/>
  <c r="K95" i="1"/>
  <c r="U95" i="1" s="1"/>
  <c r="K96" i="1"/>
  <c r="K97" i="1"/>
  <c r="U97" i="1" s="1"/>
  <c r="K98" i="1"/>
  <c r="K102" i="1"/>
  <c r="U102" i="1" s="1"/>
  <c r="K103" i="1"/>
  <c r="U103" i="1" s="1"/>
  <c r="K105" i="1"/>
  <c r="U105" i="1" s="1"/>
  <c r="K106" i="1"/>
  <c r="K107" i="1"/>
  <c r="U107" i="1" s="1"/>
  <c r="K108" i="1"/>
  <c r="K109" i="1"/>
  <c r="U109" i="1" s="1"/>
  <c r="K110" i="1"/>
  <c r="K7" i="1"/>
  <c r="J9" i="1"/>
  <c r="J12" i="1"/>
  <c r="J26" i="1"/>
  <c r="J27" i="1"/>
  <c r="J71" i="1"/>
  <c r="J73" i="1"/>
  <c r="J76" i="1"/>
  <c r="J78" i="1"/>
  <c r="J80" i="1"/>
  <c r="J82" i="1"/>
  <c r="J84" i="1"/>
  <c r="J86" i="1"/>
  <c r="J88" i="1"/>
  <c r="J90" i="1"/>
  <c r="J92" i="1"/>
  <c r="J94" i="1"/>
  <c r="J96" i="1"/>
  <c r="J104" i="1"/>
  <c r="J106" i="1"/>
  <c r="J108" i="1"/>
  <c r="J110" i="1"/>
  <c r="I8" i="1"/>
  <c r="J8" i="1" s="1"/>
  <c r="I9" i="1"/>
  <c r="I10" i="1"/>
  <c r="J10" i="1" s="1"/>
  <c r="I11" i="1"/>
  <c r="J11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2" i="1"/>
  <c r="J72" i="1" s="1"/>
  <c r="I74" i="1"/>
  <c r="J74" i="1" s="1"/>
  <c r="I75" i="1"/>
  <c r="J75" i="1" s="1"/>
  <c r="I76" i="1"/>
  <c r="I77" i="1"/>
  <c r="J77" i="1" s="1"/>
  <c r="I78" i="1"/>
  <c r="I79" i="1"/>
  <c r="J79" i="1" s="1"/>
  <c r="I80" i="1"/>
  <c r="I81" i="1"/>
  <c r="J81" i="1" s="1"/>
  <c r="I82" i="1"/>
  <c r="I83" i="1"/>
  <c r="J83" i="1" s="1"/>
  <c r="I84" i="1"/>
  <c r="I85" i="1"/>
  <c r="J85" i="1" s="1"/>
  <c r="I86" i="1"/>
  <c r="I87" i="1"/>
  <c r="J87" i="1" s="1"/>
  <c r="I88" i="1"/>
  <c r="I89" i="1"/>
  <c r="J89" i="1" s="1"/>
  <c r="I90" i="1"/>
  <c r="I91" i="1"/>
  <c r="J91" i="1" s="1"/>
  <c r="I92" i="1"/>
  <c r="I93" i="1"/>
  <c r="J93" i="1" s="1"/>
  <c r="I94" i="1"/>
  <c r="I95" i="1"/>
  <c r="J95" i="1" s="1"/>
  <c r="I97" i="1"/>
  <c r="J97" i="1" s="1"/>
  <c r="I98" i="1"/>
  <c r="J98" i="1" s="1"/>
  <c r="I99" i="1"/>
  <c r="J99" i="1" s="1"/>
  <c r="I100" i="1"/>
  <c r="J100" i="1" s="1"/>
  <c r="I101" i="1"/>
  <c r="J101" i="1" s="1"/>
  <c r="I102" i="1"/>
  <c r="J102" i="1" s="1"/>
  <c r="I103" i="1"/>
  <c r="J103" i="1" s="1"/>
  <c r="I105" i="1"/>
  <c r="J105" i="1" s="1"/>
  <c r="I106" i="1"/>
  <c r="I107" i="1"/>
  <c r="J107" i="1" s="1"/>
  <c r="I108" i="1"/>
  <c r="I109" i="1"/>
  <c r="J109" i="1" s="1"/>
  <c r="I110" i="1"/>
  <c r="I7" i="1"/>
  <c r="I6" i="1" s="1"/>
  <c r="X6" i="1"/>
  <c r="W6" i="1"/>
  <c r="L6" i="1"/>
  <c r="M6" i="1"/>
  <c r="N6" i="1"/>
  <c r="O6" i="1"/>
  <c r="P6" i="1"/>
  <c r="R6" i="1"/>
  <c r="T6" i="1"/>
  <c r="F6" i="1"/>
  <c r="E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7" i="1"/>
  <c r="G8" i="1"/>
  <c r="G9" i="1"/>
  <c r="G10" i="1"/>
  <c r="G11" i="1"/>
  <c r="G12" i="1"/>
  <c r="AG12" i="1" s="1"/>
  <c r="G13" i="1"/>
  <c r="G14" i="1"/>
  <c r="G15" i="1"/>
  <c r="G16" i="1"/>
  <c r="G17" i="1"/>
  <c r="G18" i="1"/>
  <c r="G19" i="1"/>
  <c r="G20" i="1"/>
  <c r="AG20" i="1" s="1"/>
  <c r="G21" i="1"/>
  <c r="G22" i="1"/>
  <c r="G23" i="1"/>
  <c r="G24" i="1"/>
  <c r="G25" i="1"/>
  <c r="G26" i="1"/>
  <c r="G27" i="1"/>
  <c r="G28" i="1"/>
  <c r="AG28" i="1" s="1"/>
  <c r="G29" i="1"/>
  <c r="G30" i="1"/>
  <c r="G31" i="1"/>
  <c r="G32" i="1"/>
  <c r="G33" i="1"/>
  <c r="G34" i="1"/>
  <c r="G35" i="1"/>
  <c r="G36" i="1"/>
  <c r="AG36" i="1" s="1"/>
  <c r="G37" i="1"/>
  <c r="G38" i="1"/>
  <c r="G39" i="1"/>
  <c r="G40" i="1"/>
  <c r="G41" i="1"/>
  <c r="G42" i="1"/>
  <c r="G43" i="1"/>
  <c r="G44" i="1"/>
  <c r="AG44" i="1" s="1"/>
  <c r="G45" i="1"/>
  <c r="G46" i="1"/>
  <c r="G47" i="1"/>
  <c r="G48" i="1"/>
  <c r="G49" i="1"/>
  <c r="G50" i="1"/>
  <c r="G51" i="1"/>
  <c r="G52" i="1"/>
  <c r="AG52" i="1" s="1"/>
  <c r="G53" i="1"/>
  <c r="G54" i="1"/>
  <c r="G55" i="1"/>
  <c r="G56" i="1"/>
  <c r="G57" i="1"/>
  <c r="G58" i="1"/>
  <c r="G59" i="1"/>
  <c r="G60" i="1"/>
  <c r="AG60" i="1" s="1"/>
  <c r="G61" i="1"/>
  <c r="G62" i="1"/>
  <c r="G63" i="1"/>
  <c r="G64" i="1"/>
  <c r="G65" i="1"/>
  <c r="G66" i="1"/>
  <c r="G67" i="1"/>
  <c r="G68" i="1"/>
  <c r="AG68" i="1" s="1"/>
  <c r="G69" i="1"/>
  <c r="G70" i="1"/>
  <c r="G71" i="1"/>
  <c r="G72" i="1"/>
  <c r="G73" i="1"/>
  <c r="G74" i="1"/>
  <c r="G75" i="1"/>
  <c r="G76" i="1"/>
  <c r="AG76" i="1" s="1"/>
  <c r="G77" i="1"/>
  <c r="G78" i="1"/>
  <c r="G79" i="1"/>
  <c r="G80" i="1"/>
  <c r="G81" i="1"/>
  <c r="G82" i="1"/>
  <c r="G83" i="1"/>
  <c r="G84" i="1"/>
  <c r="AG84" i="1" s="1"/>
  <c r="G85" i="1"/>
  <c r="G86" i="1"/>
  <c r="G87" i="1"/>
  <c r="G88" i="1"/>
  <c r="G89" i="1"/>
  <c r="G90" i="1"/>
  <c r="G91" i="1"/>
  <c r="G92" i="1"/>
  <c r="AG92" i="1" s="1"/>
  <c r="G93" i="1"/>
  <c r="G94" i="1"/>
  <c r="G95" i="1"/>
  <c r="G96" i="1"/>
  <c r="G97" i="1"/>
  <c r="G98" i="1"/>
  <c r="G99" i="1"/>
  <c r="G100" i="1"/>
  <c r="AG100" i="1" s="1"/>
  <c r="G101" i="1"/>
  <c r="G102" i="1"/>
  <c r="G103" i="1"/>
  <c r="G105" i="1"/>
  <c r="G106" i="1"/>
  <c r="G107" i="1"/>
  <c r="G108" i="1"/>
  <c r="AG108" i="1" s="1"/>
  <c r="G109" i="1"/>
  <c r="G110" i="1"/>
  <c r="G7" i="1"/>
  <c r="AE108" i="1" l="1"/>
  <c r="AE100" i="1"/>
  <c r="AE92" i="1"/>
  <c r="AE84" i="1"/>
  <c r="AE76" i="1"/>
  <c r="AE68" i="1"/>
  <c r="AE60" i="1"/>
  <c r="AE52" i="1"/>
  <c r="AE44" i="1"/>
  <c r="AE36" i="1"/>
  <c r="AE28" i="1"/>
  <c r="AE20" i="1"/>
  <c r="AE12" i="1"/>
  <c r="AF108" i="1"/>
  <c r="AF100" i="1"/>
  <c r="AF92" i="1"/>
  <c r="AF84" i="1"/>
  <c r="AF76" i="1"/>
  <c r="AF68" i="1"/>
  <c r="AF60" i="1"/>
  <c r="AF52" i="1"/>
  <c r="AF44" i="1"/>
  <c r="AF36" i="1"/>
  <c r="AF28" i="1"/>
  <c r="AF20" i="1"/>
  <c r="AF12" i="1"/>
  <c r="AI7" i="1"/>
  <c r="AH7" i="1"/>
  <c r="AG7" i="1"/>
  <c r="AF7" i="1"/>
  <c r="AE7" i="1"/>
  <c r="AI109" i="1"/>
  <c r="AH109" i="1"/>
  <c r="AG109" i="1"/>
  <c r="AF109" i="1"/>
  <c r="AE109" i="1"/>
  <c r="AI107" i="1"/>
  <c r="AH107" i="1"/>
  <c r="AG107" i="1"/>
  <c r="AF107" i="1"/>
  <c r="AE107" i="1"/>
  <c r="AI105" i="1"/>
  <c r="AH105" i="1"/>
  <c r="AG105" i="1"/>
  <c r="AF105" i="1"/>
  <c r="AE105" i="1"/>
  <c r="AI102" i="1"/>
  <c r="AH102" i="1"/>
  <c r="AG102" i="1"/>
  <c r="AF102" i="1"/>
  <c r="AE102" i="1"/>
  <c r="AI100" i="1"/>
  <c r="AH100" i="1"/>
  <c r="AI98" i="1"/>
  <c r="AH98" i="1"/>
  <c r="AG98" i="1"/>
  <c r="AF98" i="1"/>
  <c r="AE98" i="1"/>
  <c r="AI96" i="1"/>
  <c r="AH96" i="1"/>
  <c r="AI94" i="1"/>
  <c r="AH94" i="1"/>
  <c r="AG94" i="1"/>
  <c r="AF94" i="1"/>
  <c r="AE94" i="1"/>
  <c r="AI92" i="1"/>
  <c r="AH92" i="1"/>
  <c r="AI90" i="1"/>
  <c r="AH90" i="1"/>
  <c r="AG90" i="1"/>
  <c r="AF90" i="1"/>
  <c r="AE90" i="1"/>
  <c r="AI88" i="1"/>
  <c r="AH88" i="1"/>
  <c r="AI86" i="1"/>
  <c r="AH86" i="1"/>
  <c r="AG86" i="1"/>
  <c r="AF86" i="1"/>
  <c r="AE86" i="1"/>
  <c r="AI84" i="1"/>
  <c r="AH84" i="1"/>
  <c r="AI82" i="1"/>
  <c r="AH82" i="1"/>
  <c r="AG82" i="1"/>
  <c r="AF82" i="1"/>
  <c r="AE82" i="1"/>
  <c r="AI80" i="1"/>
  <c r="AH80" i="1"/>
  <c r="AI78" i="1"/>
  <c r="AH78" i="1"/>
  <c r="AG78" i="1"/>
  <c r="AF78" i="1"/>
  <c r="AE78" i="1"/>
  <c r="AI76" i="1"/>
  <c r="AH76" i="1"/>
  <c r="AI74" i="1"/>
  <c r="AH74" i="1"/>
  <c r="AG74" i="1"/>
  <c r="AF74" i="1"/>
  <c r="AE74" i="1"/>
  <c r="AI72" i="1"/>
  <c r="AH72" i="1"/>
  <c r="AI70" i="1"/>
  <c r="AH70" i="1"/>
  <c r="AG70" i="1"/>
  <c r="AF70" i="1"/>
  <c r="AE70" i="1"/>
  <c r="AI68" i="1"/>
  <c r="AH68" i="1"/>
  <c r="AI66" i="1"/>
  <c r="AH66" i="1"/>
  <c r="AG66" i="1"/>
  <c r="AF66" i="1"/>
  <c r="AE66" i="1"/>
  <c r="AI64" i="1"/>
  <c r="AH64" i="1"/>
  <c r="AI62" i="1"/>
  <c r="AH62" i="1"/>
  <c r="AG62" i="1"/>
  <c r="AF62" i="1"/>
  <c r="AE62" i="1"/>
  <c r="AI60" i="1"/>
  <c r="AH60" i="1"/>
  <c r="AI58" i="1"/>
  <c r="AH58" i="1"/>
  <c r="AG58" i="1"/>
  <c r="AF58" i="1"/>
  <c r="AE58" i="1"/>
  <c r="AI56" i="1"/>
  <c r="AH56" i="1"/>
  <c r="AI54" i="1"/>
  <c r="AH54" i="1"/>
  <c r="AG54" i="1"/>
  <c r="AF54" i="1"/>
  <c r="AE54" i="1"/>
  <c r="AI52" i="1"/>
  <c r="AH52" i="1"/>
  <c r="AI50" i="1"/>
  <c r="AH50" i="1"/>
  <c r="AG50" i="1"/>
  <c r="AF50" i="1"/>
  <c r="AE50" i="1"/>
  <c r="AI48" i="1"/>
  <c r="AH48" i="1"/>
  <c r="AI46" i="1"/>
  <c r="AH46" i="1"/>
  <c r="AG46" i="1"/>
  <c r="AF46" i="1"/>
  <c r="AE46" i="1"/>
  <c r="AI44" i="1"/>
  <c r="AH44" i="1"/>
  <c r="AI42" i="1"/>
  <c r="AH42" i="1"/>
  <c r="AG42" i="1"/>
  <c r="AF42" i="1"/>
  <c r="AE42" i="1"/>
  <c r="AI40" i="1"/>
  <c r="AH40" i="1"/>
  <c r="AI38" i="1"/>
  <c r="AH38" i="1"/>
  <c r="AG38" i="1"/>
  <c r="AF38" i="1"/>
  <c r="AE38" i="1"/>
  <c r="AI36" i="1"/>
  <c r="AH36" i="1"/>
  <c r="AI34" i="1"/>
  <c r="AH34" i="1"/>
  <c r="AG34" i="1"/>
  <c r="AF34" i="1"/>
  <c r="AE34" i="1"/>
  <c r="AI32" i="1"/>
  <c r="AH32" i="1"/>
  <c r="AI30" i="1"/>
  <c r="AH30" i="1"/>
  <c r="AG30" i="1"/>
  <c r="AF30" i="1"/>
  <c r="AE30" i="1"/>
  <c r="AI28" i="1"/>
  <c r="AH28" i="1"/>
  <c r="AI26" i="1"/>
  <c r="AH26" i="1"/>
  <c r="AG26" i="1"/>
  <c r="AF26" i="1"/>
  <c r="AE26" i="1"/>
  <c r="AI24" i="1"/>
  <c r="AH24" i="1"/>
  <c r="AI22" i="1"/>
  <c r="AH22" i="1"/>
  <c r="AG22" i="1"/>
  <c r="AF22" i="1"/>
  <c r="AE22" i="1"/>
  <c r="AI20" i="1"/>
  <c r="AH20" i="1"/>
  <c r="AI18" i="1"/>
  <c r="AH18" i="1"/>
  <c r="AG18" i="1"/>
  <c r="AF18" i="1"/>
  <c r="AE18" i="1"/>
  <c r="AI16" i="1"/>
  <c r="AH16" i="1"/>
  <c r="AI14" i="1"/>
  <c r="AH14" i="1"/>
  <c r="AG14" i="1"/>
  <c r="AF14" i="1"/>
  <c r="AE14" i="1"/>
  <c r="AI12" i="1"/>
  <c r="AH12" i="1"/>
  <c r="AI10" i="1"/>
  <c r="AH10" i="1"/>
  <c r="AG10" i="1"/>
  <c r="AF10" i="1"/>
  <c r="AE10" i="1"/>
  <c r="AI8" i="1"/>
  <c r="AH8" i="1"/>
  <c r="AI110" i="1"/>
  <c r="AH110" i="1"/>
  <c r="AG110" i="1"/>
  <c r="AF110" i="1"/>
  <c r="AE110" i="1"/>
  <c r="AI108" i="1"/>
  <c r="AH108" i="1"/>
  <c r="AI106" i="1"/>
  <c r="AH106" i="1"/>
  <c r="AG106" i="1"/>
  <c r="AF106" i="1"/>
  <c r="AE106" i="1"/>
  <c r="AI103" i="1"/>
  <c r="AH103" i="1"/>
  <c r="AG103" i="1"/>
  <c r="AF103" i="1"/>
  <c r="AE103" i="1"/>
  <c r="AI101" i="1"/>
  <c r="AH101" i="1"/>
  <c r="AG101" i="1"/>
  <c r="AF101" i="1"/>
  <c r="AE101" i="1"/>
  <c r="AI99" i="1"/>
  <c r="AH99" i="1"/>
  <c r="AG99" i="1"/>
  <c r="AF99" i="1"/>
  <c r="AE99" i="1"/>
  <c r="AI97" i="1"/>
  <c r="AH97" i="1"/>
  <c r="AG97" i="1"/>
  <c r="AF97" i="1"/>
  <c r="AE97" i="1"/>
  <c r="AI95" i="1"/>
  <c r="AH95" i="1"/>
  <c r="AG95" i="1"/>
  <c r="AF95" i="1"/>
  <c r="AE95" i="1"/>
  <c r="AI93" i="1"/>
  <c r="AH93" i="1"/>
  <c r="AG93" i="1"/>
  <c r="AF93" i="1"/>
  <c r="AE93" i="1"/>
  <c r="AI91" i="1"/>
  <c r="AH91" i="1"/>
  <c r="AG91" i="1"/>
  <c r="AF91" i="1"/>
  <c r="AE91" i="1"/>
  <c r="AI89" i="1"/>
  <c r="AH89" i="1"/>
  <c r="AG89" i="1"/>
  <c r="AF89" i="1"/>
  <c r="AE89" i="1"/>
  <c r="AI87" i="1"/>
  <c r="AH87" i="1"/>
  <c r="AG87" i="1"/>
  <c r="AF87" i="1"/>
  <c r="AE87" i="1"/>
  <c r="AI85" i="1"/>
  <c r="AH85" i="1"/>
  <c r="AG85" i="1"/>
  <c r="AF85" i="1"/>
  <c r="AE85" i="1"/>
  <c r="AI83" i="1"/>
  <c r="AH83" i="1"/>
  <c r="AG83" i="1"/>
  <c r="AF83" i="1"/>
  <c r="AE83" i="1"/>
  <c r="AI81" i="1"/>
  <c r="AH81" i="1"/>
  <c r="AG81" i="1"/>
  <c r="AF81" i="1"/>
  <c r="AE81" i="1"/>
  <c r="AI79" i="1"/>
  <c r="AH79" i="1"/>
  <c r="AG79" i="1"/>
  <c r="AF79" i="1"/>
  <c r="AE79" i="1"/>
  <c r="AI77" i="1"/>
  <c r="AH77" i="1"/>
  <c r="AG77" i="1"/>
  <c r="AF77" i="1"/>
  <c r="AE77" i="1"/>
  <c r="AI75" i="1"/>
  <c r="AH75" i="1"/>
  <c r="AG75" i="1"/>
  <c r="AF75" i="1"/>
  <c r="AE75" i="1"/>
  <c r="AI73" i="1"/>
  <c r="AH73" i="1"/>
  <c r="AG73" i="1"/>
  <c r="AF73" i="1"/>
  <c r="AE73" i="1"/>
  <c r="AI71" i="1"/>
  <c r="AH71" i="1"/>
  <c r="AG71" i="1"/>
  <c r="AF71" i="1"/>
  <c r="AE71" i="1"/>
  <c r="AI69" i="1"/>
  <c r="AH69" i="1"/>
  <c r="AG69" i="1"/>
  <c r="AF69" i="1"/>
  <c r="AE69" i="1"/>
  <c r="AI67" i="1"/>
  <c r="AH67" i="1"/>
  <c r="AG67" i="1"/>
  <c r="AF67" i="1"/>
  <c r="AE67" i="1"/>
  <c r="AI65" i="1"/>
  <c r="AH65" i="1"/>
  <c r="AG65" i="1"/>
  <c r="AF65" i="1"/>
  <c r="AE65" i="1"/>
  <c r="AI63" i="1"/>
  <c r="AH63" i="1"/>
  <c r="AG63" i="1"/>
  <c r="AF63" i="1"/>
  <c r="AE63" i="1"/>
  <c r="AI61" i="1"/>
  <c r="AH61" i="1"/>
  <c r="AG61" i="1"/>
  <c r="AF61" i="1"/>
  <c r="AE61" i="1"/>
  <c r="AI59" i="1"/>
  <c r="AH59" i="1"/>
  <c r="AG59" i="1"/>
  <c r="AF59" i="1"/>
  <c r="AE59" i="1"/>
  <c r="AI57" i="1"/>
  <c r="AH57" i="1"/>
  <c r="AG57" i="1"/>
  <c r="AF57" i="1"/>
  <c r="AE57" i="1"/>
  <c r="AI55" i="1"/>
  <c r="AH55" i="1"/>
  <c r="AG55" i="1"/>
  <c r="AF55" i="1"/>
  <c r="AE55" i="1"/>
  <c r="AI53" i="1"/>
  <c r="AH53" i="1"/>
  <c r="AG53" i="1"/>
  <c r="AF53" i="1"/>
  <c r="AE53" i="1"/>
  <c r="AI51" i="1"/>
  <c r="AH51" i="1"/>
  <c r="AG51" i="1"/>
  <c r="AF51" i="1"/>
  <c r="AE51" i="1"/>
  <c r="AI49" i="1"/>
  <c r="AH49" i="1"/>
  <c r="AG49" i="1"/>
  <c r="AF49" i="1"/>
  <c r="AE49" i="1"/>
  <c r="AI47" i="1"/>
  <c r="AH47" i="1"/>
  <c r="AG47" i="1"/>
  <c r="AF47" i="1"/>
  <c r="AE47" i="1"/>
  <c r="AI45" i="1"/>
  <c r="AH45" i="1"/>
  <c r="AG45" i="1"/>
  <c r="AF45" i="1"/>
  <c r="AE45" i="1"/>
  <c r="AI43" i="1"/>
  <c r="AH43" i="1"/>
  <c r="AG43" i="1"/>
  <c r="AF43" i="1"/>
  <c r="AE43" i="1"/>
  <c r="AI41" i="1"/>
  <c r="AH41" i="1"/>
  <c r="AG41" i="1"/>
  <c r="AF41" i="1"/>
  <c r="AE41" i="1"/>
  <c r="AI39" i="1"/>
  <c r="AH39" i="1"/>
  <c r="AG39" i="1"/>
  <c r="AF39" i="1"/>
  <c r="AE39" i="1"/>
  <c r="AI37" i="1"/>
  <c r="AH37" i="1"/>
  <c r="AG37" i="1"/>
  <c r="AF37" i="1"/>
  <c r="AE37" i="1"/>
  <c r="AI35" i="1"/>
  <c r="AH35" i="1"/>
  <c r="AG35" i="1"/>
  <c r="AF35" i="1"/>
  <c r="AE35" i="1"/>
  <c r="AI33" i="1"/>
  <c r="AH33" i="1"/>
  <c r="AG33" i="1"/>
  <c r="AF33" i="1"/>
  <c r="AE33" i="1"/>
  <c r="AI31" i="1"/>
  <c r="AH31" i="1"/>
  <c r="AG31" i="1"/>
  <c r="AF31" i="1"/>
  <c r="AE31" i="1"/>
  <c r="AI29" i="1"/>
  <c r="AH29" i="1"/>
  <c r="AG29" i="1"/>
  <c r="AF29" i="1"/>
  <c r="AE29" i="1"/>
  <c r="AI27" i="1"/>
  <c r="AH27" i="1"/>
  <c r="AG27" i="1"/>
  <c r="AF27" i="1"/>
  <c r="AE27" i="1"/>
  <c r="AI25" i="1"/>
  <c r="AH25" i="1"/>
  <c r="AG25" i="1"/>
  <c r="AF25" i="1"/>
  <c r="AE25" i="1"/>
  <c r="AI23" i="1"/>
  <c r="AH23" i="1"/>
  <c r="AG23" i="1"/>
  <c r="AF23" i="1"/>
  <c r="AE23" i="1"/>
  <c r="AI21" i="1"/>
  <c r="AH21" i="1"/>
  <c r="AG21" i="1"/>
  <c r="AF21" i="1"/>
  <c r="AE21" i="1"/>
  <c r="AI19" i="1"/>
  <c r="AH19" i="1"/>
  <c r="AG19" i="1"/>
  <c r="AF19" i="1"/>
  <c r="AE19" i="1"/>
  <c r="AI17" i="1"/>
  <c r="AH17" i="1"/>
  <c r="AG17" i="1"/>
  <c r="AF17" i="1"/>
  <c r="AE17" i="1"/>
  <c r="AI15" i="1"/>
  <c r="AH15" i="1"/>
  <c r="AG15" i="1"/>
  <c r="AF15" i="1"/>
  <c r="AE15" i="1"/>
  <c r="AI13" i="1"/>
  <c r="AH13" i="1"/>
  <c r="AG13" i="1"/>
  <c r="AF13" i="1"/>
  <c r="AE13" i="1"/>
  <c r="AI11" i="1"/>
  <c r="AH11" i="1"/>
  <c r="AH6" i="1" s="1"/>
  <c r="AG11" i="1"/>
  <c r="AF11" i="1"/>
  <c r="AE11" i="1"/>
  <c r="AI9" i="1"/>
  <c r="AH9" i="1"/>
  <c r="AG9" i="1"/>
  <c r="AF9" i="1"/>
  <c r="AE9" i="1"/>
  <c r="J7" i="1"/>
  <c r="K6" i="1"/>
  <c r="U7" i="1"/>
  <c r="U104" i="1"/>
  <c r="V104" i="1"/>
  <c r="V80" i="1"/>
  <c r="U80" i="1"/>
  <c r="U55" i="1"/>
  <c r="V55" i="1"/>
  <c r="U13" i="1"/>
  <c r="V13" i="1"/>
  <c r="U9" i="1"/>
  <c r="V9" i="1"/>
  <c r="V86" i="1"/>
  <c r="V82" i="1"/>
  <c r="V39" i="1"/>
  <c r="V23" i="1"/>
  <c r="AE96" i="1"/>
  <c r="AE88" i="1"/>
  <c r="AE80" i="1"/>
  <c r="AE72" i="1"/>
  <c r="AE64" i="1"/>
  <c r="AE56" i="1"/>
  <c r="AE48" i="1"/>
  <c r="AE40" i="1"/>
  <c r="AE32" i="1"/>
  <c r="AE24" i="1"/>
  <c r="AE16" i="1"/>
  <c r="AE8" i="1"/>
  <c r="AF96" i="1"/>
  <c r="AF88" i="1"/>
  <c r="AF80" i="1"/>
  <c r="AF72" i="1"/>
  <c r="AF64" i="1"/>
  <c r="AF56" i="1"/>
  <c r="AF48" i="1"/>
  <c r="AF40" i="1"/>
  <c r="AF32" i="1"/>
  <c r="AF24" i="1"/>
  <c r="AF16" i="1"/>
  <c r="AF8" i="1"/>
  <c r="AG96" i="1"/>
  <c r="AG88" i="1"/>
  <c r="AG80" i="1"/>
  <c r="AG72" i="1"/>
  <c r="AG64" i="1"/>
  <c r="AG56" i="1"/>
  <c r="AG48" i="1"/>
  <c r="AG40" i="1"/>
  <c r="AG32" i="1"/>
  <c r="AG24" i="1"/>
  <c r="AG16" i="1"/>
  <c r="AG8" i="1"/>
  <c r="U110" i="1"/>
  <c r="U108" i="1"/>
  <c r="U106" i="1"/>
  <c r="U98" i="1"/>
  <c r="U96" i="1"/>
  <c r="U94" i="1"/>
  <c r="U92" i="1"/>
  <c r="U90" i="1"/>
  <c r="U88" i="1"/>
  <c r="U84" i="1"/>
  <c r="U31" i="1"/>
  <c r="U29" i="1"/>
  <c r="U27" i="1"/>
  <c r="U25" i="1"/>
  <c r="U17" i="1"/>
  <c r="U15" i="1"/>
  <c r="U18" i="1"/>
  <c r="V18" i="1"/>
  <c r="V101" i="1"/>
  <c r="V99" i="1"/>
  <c r="V85" i="1"/>
  <c r="V81" i="1"/>
  <c r="V40" i="1"/>
  <c r="V36" i="1"/>
  <c r="V32" i="1"/>
  <c r="Z6" i="1"/>
  <c r="AG6" i="1"/>
  <c r="AF6" i="1"/>
  <c r="Q6" i="1"/>
  <c r="AE6" i="1"/>
  <c r="J6" i="1"/>
  <c r="S6" i="1"/>
  <c r="AI6" i="1" l="1"/>
</calcChain>
</file>

<file path=xl/sharedStrings.xml><?xml version="1.0" encoding="utf-8"?>
<sst xmlns="http://schemas.openxmlformats.org/spreadsheetml/2006/main" count="275" uniqueCount="150">
  <si>
    <t>Период: 11.04.2025 - 18.04.2025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</si>
  <si>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</si>
  <si>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</si>
  <si>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</si>
  <si>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</si>
  <si>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</si>
  <si>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</si>
  <si>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</si>
  <si>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шт</t>
  </si>
  <si>
    <t>кг</t>
  </si>
  <si>
    <t>3215 ВЕТЧ.МЯСНАЯ Папа может п/о 0.4кг 8шт.    ОСТАНКИНО</t>
  </si>
  <si>
    <t>3684 ПРЕСИЖН с/к в/у 1/250 8шт.   ОСТАНКИНО</t>
  </si>
  <si>
    <t>4063 МЯСНАЯ Папа может вар п/о_Л   ОСТАНКИНО</t>
  </si>
  <si>
    <t>4117 ЭКСТРА Папа может с/к в/у_Л   ОСТАНКИНО</t>
  </si>
  <si>
    <t>4574 Колбаса вар Мясная со шпиком 1кг Папа может п/о (код покуп. 24784) Останкино</t>
  </si>
  <si>
    <t>4786 КОЛБ.СНЭКИ Папа может в/к мгс 1/70_5  ОСТАНКИНО</t>
  </si>
  <si>
    <t>4813 ФИЛЕЙНАЯ Папа может вар п/о_Л   ОСТАНКИНО</t>
  </si>
  <si>
    <t>4993 САЛЯМИ ИТАЛЬЯНСКАЯ с/к в/у 1/250*8_120c ОСТАНКИНО</t>
  </si>
  <si>
    <t>5246 ДОКТОРСКАЯ ПРЕМИУМ вар б/о мгс_30с ОСТАНКИНО</t>
  </si>
  <si>
    <t>5247 РУССКАЯ ПРЕМИУМ вар б/о мгс_30с ОСТАНКИНО</t>
  </si>
  <si>
    <t>5483 ЭКСТРА Папа может с/к в/у 1/250 8шт.   ОСТАНКИНО</t>
  </si>
  <si>
    <t>5544 Сервелат Финский в/к в/у_45с НОВАЯ ОСТАНКИНО</t>
  </si>
  <si>
    <t>5679 САЛЯМИ ИТАЛЬЯНСКАЯ с/к в/у 1/150_60с ОСТАНКИНО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</si>
  <si>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</si>
  <si>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</si>
  <si>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</si>
  <si>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5851 ЭКСТРА Папа может вар п/о   ОСТАНКИНО</t>
  </si>
  <si>
    <t>5931 ОХОТНИЧЬЯ Папа может с/к в/у 1/220 8шт.   ОСТАНКИНО</t>
  </si>
  <si>
    <t>5992 ВРЕМЯ ОКРОШКИ Папа может вар п/о 0.4кг   ОСТАНКИНО</t>
  </si>
  <si>
    <t>6158 ВРЕМЯ ОЛИВЬЕ Папа может вар п/о 0.4кг   ОСТАНКИНО</t>
  </si>
  <si>
    <t>6206 СВИНИНА ПО-ДОМАШНЕМУ к/в мл/к в/у 0.3кг  ОСТАНКИНО</t>
  </si>
  <si>
    <t>6221 НЕАПОЛИТАНСКИЙ ДУЭТ с/к с/н мгс 1/90  ОСТАНКИНО</t>
  </si>
  <si>
    <t>6222 ИТАЛЬЯНСКОЕ АССОРТИ с/в с/н мгс 1/90 ОСТАНКИНО</t>
  </si>
  <si>
    <t>6228 МЯСНОЕ АССОРТИ к/з с/н мгс 1/90 10шт.  ОСТАНКИНО</t>
  </si>
  <si>
    <t>6247 ДОМАШНЯЯ Папа может вар п/о 0,4кг 8шт.  ОСТАНКИНО</t>
  </si>
  <si>
    <t>6268 ГОВЯЖЬЯ Папа может вар п/о 0,4кг 8 шт.  ОСТАНКИНО</t>
  </si>
  <si>
    <t>6279 КОРЕЙКА ПО-ОСТ.к/в в/с с/н в/у 1/150_45с  ОСТАНКИНО</t>
  </si>
  <si>
    <t>6303 МЯСНЫЕ Папа может сос п/о мгс 1.5*3  ОСТАНКИНО</t>
  </si>
  <si>
    <t>6324 ДОКТОРСКАЯ ГОСТ вар п/о 0.4кг 8шт.  ОСТАНКИНО</t>
  </si>
  <si>
    <t>6325 ДОКТОРСКАЯ ПРЕМИУМ вар п/о 0.4кг 8шт.  ОСТАНКИНО</t>
  </si>
  <si>
    <t>6333 МЯСНАЯ Папа может вар п/о 0.4кг 8шт.  ОСТАНКИНО</t>
  </si>
  <si>
    <t>6340 ДОМАШНИЙ РЕЦЕПТ Коровино 0.5кг 8шт.  ОСТАНКИНО</t>
  </si>
  <si>
    <t>6353 ЭКСТРА Папа может вар п/о 0.4кг 8шт.  ОСТАНКИНО</t>
  </si>
  <si>
    <t>6392 ФИЛЕЙНАЯ Папа может вар п/о 0.4кг. ОСТАНКИНО</t>
  </si>
  <si>
    <t>6411 ВЕТЧ.РУБЛЕНАЯ ПМ в/у срез 0.3кг 6шт.  ОСТАНКИНО</t>
  </si>
  <si>
    <t>6426 КЛАССИЧЕСКАЯ ПМ вар п/о 0.3кг 8шт.  ОСТАНКИНО</t>
  </si>
  <si>
    <t>6448 СВИНИНА МАДЕРА с/к с/н в/у 1/100 10шт.   ОСТАНКИНО</t>
  </si>
  <si>
    <t>6453 ЭКСТРА Папа может с/к с/н в/у 1/100 14шт.   ОСТАНКИНО</t>
  </si>
  <si>
    <t>6454 АРОМАТНАЯ с/к с/н в/у 1/100 14шт.  ОСТАНКИНО</t>
  </si>
  <si>
    <t>6459 СЕРВЕЛАТ ШВЕЙЦАРСК. в/к с/н в/у 1/100*10  ОСТАНКИНО</t>
  </si>
  <si>
    <t>6470 ВЕТЧ.МРАМОРНАЯ в/у_45с  ОСТАНКИНО</t>
  </si>
  <si>
    <t>6495 ВЕТЧ.МРАМОРНАЯ в/у срез 0.3кг 6шт_45с  ОСТАНКИНО</t>
  </si>
  <si>
    <t>6527 ШПИКАЧКИ СОЧНЫЕ ПМ сар б/о мгс 1*3 45с ОСТАНКИНО</t>
  </si>
  <si>
    <t>6528 ШПИКАЧКИ СОЧНЫЕ ПМ сар б/о мгс 0.4кг 45с  ОСТАНКИНО</t>
  </si>
  <si>
    <t>6586 МРАМОРНАЯ И БАЛЫКОВАЯ в/к с/н мгс 1/90 ОСТАНКИНО</t>
  </si>
  <si>
    <t>6609 С ГОВЯДИНОЙ ПМ сар б/о мгс 0.4кг_45с ОСТАНКИНО</t>
  </si>
  <si>
    <t>6616 МОЛОЧНЫЕ КЛАССИЧЕСКИЕ сос п/о в/у 0.3кг  ОСТАНКИНО</t>
  </si>
  <si>
    <t>6684 СЕРВЕЛАТ КАРЕЛЬСКИЙ ПМ в/к в/у 0.28кг  ОСТАНКИНО</t>
  </si>
  <si>
    <t>6697 СЕРВЕЛАТ ФИНСКИЙ ПМ в/к в/у 0,35кг 8шт.  ОСТАНКИНО</t>
  </si>
  <si>
    <t>6713 СОЧНЫЙ ГРИЛЬ ПМ сос п/о мгс 0.41кг 8шт.  ОСТАНКИНО</t>
  </si>
  <si>
    <t>6724 МОЛОЧНЫЕ ПМ сос п/о мгс 0.41кг 10шт.  ОСТАНКИНО</t>
  </si>
  <si>
    <t>6762 СЛИВОЧНЫЕ сос ц/о мгс 0.41кг 8шт.  ОСТАНКИНО</t>
  </si>
  <si>
    <t>6765 РУБЛЕНЫЕ сос ц/о мгс 0.36кг 6шт.  ОСТАНКИНО</t>
  </si>
  <si>
    <t>6773 САЛЯМИ Папа может п/к в/у 0,28кг 8шт.  ОСТАНКИНО</t>
  </si>
  <si>
    <t>6785 ВЕНСКАЯ САЛЯМИ п/к в/у 0.33кг 8шт.  ОСТАНКИНО</t>
  </si>
  <si>
    <t>6787 СЕРВЕЛАТ КРЕМЛЕВСКИЙ в/к в/у 0,33кг 8шт.  ОСТАНКИНО</t>
  </si>
  <si>
    <t>6793 БАЛЫКОВАЯ в/к в/у 0,33кг 8шт.  ОСТАНКИНО</t>
  </si>
  <si>
    <t>6822 ИЗ ОТБОРНОГО МЯСА ПМ сос п/о мгс 0,36кг  ОСТАНКИНО</t>
  </si>
  <si>
    <t>6829 МОЛОЧНЫЕ КЛАССИЧЕСКИЕ сос п/о мгс 2*4_С  ОСТАНКИНО</t>
  </si>
  <si>
    <t>6837 ФИЛЕЙНЫЕ Папа Может сос ц/о мгс 0.4кг  ОСТАНКИНО</t>
  </si>
  <si>
    <t>6842 ДЫМОВИЦА ИЗ ОКОРОКА к/в мл/к в/у 0,3кг  ОСТАНКИНО</t>
  </si>
  <si>
    <t>6861 ДОМАШНИЙ РЕЦЕПТ Коровино вар п/о  ОСТАНКИНО</t>
  </si>
  <si>
    <t>6866 ВЕТЧ.НЕЖНАЯ Коровино п/о_Маяк  ОСТАНКИНО</t>
  </si>
  <si>
    <t>6888 С ГРУДИНКОЙ вар б/о в/у срез 0.4кг 8шт.  ОСТАНКИНО</t>
  </si>
  <si>
    <t>6909 ДЛЯ ДЕТЕЙ сос п/о мгс 0.33кг 8шт.  ОСТАНКИНО</t>
  </si>
  <si>
    <t>6962 МЯСНИКС ПМ сос б/о мгс 1/160 10шт.  ОСТАНКИНО</t>
  </si>
  <si>
    <t>6987 СУПЕР СЫТНЫЕ ПМ сос п/о мгс 0.6кг 8 шт.  ОСТАНКИНО</t>
  </si>
  <si>
    <t>7001 КЛАССИЧЕСКИЕ Папа может сар б/о мгс 1*3  ОСТАНКИНО</t>
  </si>
  <si>
    <t>7035 ВЕТЧ.КЛАССИЧЕСКАЯ ПМ п/о 0.35кг 8шт.  ОСТАНКИНО</t>
  </si>
  <si>
    <t>7038 С ГОВЯДИНОЙ ПМ сос п/о мгс 1.5*4  ОСТАНКИНО</t>
  </si>
  <si>
    <t>7040 С ИНДЕЙКОЙ ПМ сос ц/о в/у 1/270 8шт.  ОСТАНКИНО</t>
  </si>
  <si>
    <t>7059 ШПИКАЧКИ СОЧНЫЕ С БЕК. п/о мгс 0.3кг_60с  ОСТАНКИНО</t>
  </si>
  <si>
    <t>7066 СОЧНЫЕ ПМ сос п/о мгс 0.41кг 10шт_50с  ОСТАНКИНО</t>
  </si>
  <si>
    <t>7070 СОЧНЫЕ ПМ сос п/о мгс 1.5*4_А_50с  ОСТАНКИНО</t>
  </si>
  <si>
    <t>7073 МОЛОЧ.ПРЕМИУМ ПМ сос п/о в/у 1/350_50с  ОСТАНКИНО</t>
  </si>
  <si>
    <t>7074 МОЛОЧ.ПРЕМИУМ ПМ сос п/о мгс 0.6кг_50с  ОСТАНКИНО</t>
  </si>
  <si>
    <t>7075 МОЛОЧ.ПРЕМИУМ ПМ сос п/о мгс 1.5*4_О_50с  ОСТАНКИНО</t>
  </si>
  <si>
    <t>7077 МЯСНЫЕ С ГОВЯД.ПМ сос п/о мгс 0.4кг_50с  ОСТАНКИНО</t>
  </si>
  <si>
    <t>7080 СЛИВОЧНЫЕ ПМ сос п/о мгс 0.41кг 10шт. 50с  ОСТАНКИНО</t>
  </si>
  <si>
    <t>7082 СЛИВОЧНЫЕ ПМ сос п/о мгс 1.5*4_50с  ОСТАНКИНО</t>
  </si>
  <si>
    <t>7087 ШПИК С ЧЕСНОК.И ПЕРЦЕМ к/в в/у 0.3кг_50с  ОСТАНКИНО</t>
  </si>
  <si>
    <t>7090 СВИНИНА ПО-ДОМ. к/в мл/к в/у 0.3кг_50с  ОСТАНКИНО</t>
  </si>
  <si>
    <t>7092 БЕКОН Папа может с/к с/н в/у 1/140_50с  ОСТАНКИНО</t>
  </si>
  <si>
    <t>7103 БЕКОН с/к с/н в/у 1/180 10шт.  ОСТАНКИНО</t>
  </si>
  <si>
    <t>7105 МИЛАНО с/к с/н мгс 1/90 12шт.  ОСТАНКИНО</t>
  </si>
  <si>
    <t>7106 ТОСКАНО с/к с/н мгс 1/90 12шт.  ОСТАНКИНО</t>
  </si>
  <si>
    <t>7107 САН-РЕМО с/в с/н мгс 1/90 12шт.  ОСТАНКИНО</t>
  </si>
  <si>
    <t>7149 БАЛЫКОВАЯ Коровино п/к в/у 0.84кг_50с  ОСТАНКИНО</t>
  </si>
  <si>
    <t>7154 СЕРВЕЛАТ ЗЕРНИСТЫЙ ПМ в/к в/у 0.35кг_50с  ОСТАНКИНО</t>
  </si>
  <si>
    <t>7166 СЕРВЕЛТ ОХОТНИЧИЙ ПМ в/к в/у_50с  ОСТАНКИНО</t>
  </si>
  <si>
    <t>7169 СЕРВЕЛАТ ОХОТНИЧИЙ ПМ в/к в/у 0.35кг_50с  ОСТАНКИНО</t>
  </si>
  <si>
    <t>7173 БОЯNСКАЯ ПМ п/к в/у 0.28кг 8шт_50с  ОСТАНКИНО</t>
  </si>
  <si>
    <t>7187 ГРУДИНКА ПРЕМИУМ к/в мл/к в/у 0,3кг_50с ОСТАНКИНО</t>
  </si>
  <si>
    <t>7232 БОЯNСКАЯ ПМ п/к в/у 0,28кг 8шт_209к ОСТАНКИНО</t>
  </si>
  <si>
    <t>БОНУС СОЧНЫЕ сос п/о мгс 0.41кг_UZ (6087)  ОСТАНКИНО</t>
  </si>
  <si>
    <t>6877 В ОБВЯЗКЕ вар п/о  ОСТАНКИНО</t>
  </si>
  <si>
    <t>7126 МОЛОЧНАЯ Останкино вар п/о 0.4кг 8шт.  ОСТАНКИНО</t>
  </si>
  <si>
    <t>7131 БАЛЫКОВАЯ в/к в/у 0,84кг ВЕС ОСТАНКИНО</t>
  </si>
  <si>
    <t>7143 БРАУНШВЕЙГСКАЯ ГОСТ с/к в/у 1/220 8шт. ОСТАНКИНО</t>
  </si>
  <si>
    <t>7231 КЛАССИЧЕСКАЯ ПМ вар п/о 0,3кг 8шт_209к ОСТАНКИНО</t>
  </si>
  <si>
    <t>7241 САЛЯМИ Папа может п/к в/у 0,28кг_209к ОСТАНКИНО</t>
  </si>
  <si>
    <t>БОНУС МОЛОЧНЫЕ КЛАССИЧЕСКИЕ сос п/о в/у 0.3кг (6084)  ОСТАНКИНО</t>
  </si>
  <si>
    <t>БОНУС МОЛОЧНЫЕ КЛАССИЧЕСКИЕ сос п/о мгс 2*4_С (4980)  ОСТАНКИНО</t>
  </si>
  <si>
    <t>БОНУС СОЧНЫЕ Папа может сос п/о мгс 1.5*4 (6954)  ОСТАНКИНО</t>
  </si>
  <si>
    <t>крат</t>
  </si>
  <si>
    <t>ср</t>
  </si>
  <si>
    <t>заяв</t>
  </si>
  <si>
    <t>разн</t>
  </si>
  <si>
    <t>заказ</t>
  </si>
  <si>
    <t>кон ост</t>
  </si>
  <si>
    <t>факт</t>
  </si>
  <si>
    <t>оппр</t>
  </si>
  <si>
    <t>тк пр</t>
  </si>
  <si>
    <t>пр</t>
  </si>
  <si>
    <t>комен</t>
  </si>
  <si>
    <t>скид</t>
  </si>
  <si>
    <t>вес</t>
  </si>
  <si>
    <t>22,04г</t>
  </si>
  <si>
    <t>23,04,</t>
  </si>
  <si>
    <t>24,04,</t>
  </si>
  <si>
    <t>25,04,</t>
  </si>
  <si>
    <t>28,03,</t>
  </si>
  <si>
    <t>04,04,</t>
  </si>
  <si>
    <t>11,04,</t>
  </si>
  <si>
    <t>4,5т</t>
  </si>
  <si>
    <t>4,1т</t>
  </si>
  <si>
    <t>4,8т</t>
  </si>
  <si>
    <t>сашп</t>
  </si>
  <si>
    <t>м2400</t>
  </si>
  <si>
    <t>м1600</t>
  </si>
  <si>
    <t>м800</t>
  </si>
  <si>
    <t>м1000</t>
  </si>
  <si>
    <t>м960</t>
  </si>
  <si>
    <t>м840</t>
  </si>
  <si>
    <t>м280</t>
  </si>
  <si>
    <t>кор</t>
  </si>
  <si>
    <t>26,04,</t>
  </si>
  <si>
    <t>м350кг</t>
  </si>
  <si>
    <t>19,04,</t>
  </si>
  <si>
    <t>5т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</si>
</sst>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9" x14ac:knownFonts="1">
    <font>
      <sz val="8"/>
      <name val="Arial"/>
    </font>
    <font>
      <sz val="10"/>
      <name val="Arial"/>
    </font>
    <font>
      <sz val="8"/>
      <name val="Arial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Trebuchet MS"/>
      <family val="2"/>
      <charset val="204"/>
    </font>
    <font>
      <b/>
      <sz val="8"/>
      <color indexed="56"/>
      <name val="Trebuchet MS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0" fontId="3" fillId="2" borderId="1" xfId="0" applyFont="1" applyFill="1" applyBorder="1" applyAlignment="1">
      <alignment horizontal="left" vertical="top"/>
    </xf>
    <xf numFmtId="0" fontId="4" fillId="4" borderId="1" xfId="0" applyFont="1" applyFill="1" applyBorder="1" applyAlignment="1">
      <alignment horizontal="left" vertical="top"/>
    </xf>
    <xf numFmtId="0" fontId="3" fillId="4" borderId="1" xfId="0" applyFont="1" applyFill="1" applyBorder="1" applyAlignment="1">
      <alignment horizontal="left" vertical="top"/>
    </xf>
    <xf numFmtId="0" fontId="5" fillId="4" borderId="0" xfId="0" applyFont="1" applyFill="1" applyAlignment="1">
      <alignment horizontal="center" vertical="top"/>
    </xf>
    <xf numFmtId="0" fontId="4" fillId="2" borderId="1" xfId="0" applyFont="1" applyFill="1" applyBorder="1" applyAlignment="1">
      <alignment horizontal="left" vertical="top"/>
    </xf>
    <xf numFmtId="164" fontId="6" fillId="5" borderId="2" xfId="0" applyNumberFormat="1" applyFont="1" applyFill="1" applyBorder="1" applyAlignment="1">
      <alignment horizontal="right" vertical="top"/>
    </xf>
    <xf numFmtId="0" fontId="0" fillId="4" borderId="0" xfId="0" applyFill="1" applyAlignment="1">
      <alignment horizontal="left"/>
    </xf>
    <xf numFmtId="164" fontId="0" fillId="0" borderId="0" xfId="0" applyNumberFormat="1" applyAlignment="1">
      <alignment horizontal="left"/>
    </xf>
    <xf numFmtId="0" fontId="7" fillId="0" borderId="0" xfId="0" applyFont="1" applyAlignment="1"/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0" fontId="7" fillId="0" borderId="0" xfId="0" applyFont="1" applyAlignment="1">
      <alignment horizontal="left"/>
    </xf>
    <xf numFmtId="164" fontId="0" fillId="4" borderId="1" xfId="0" applyNumberFormat="1" applyFill="1" applyBorder="1" applyAlignment="1">
      <alignment horizontal="right" vertical="top"/>
    </xf>
    <xf numFmtId="0" fontId="8" fillId="4" borderId="1" xfId="0" applyFont="1" applyFill="1" applyBorder="1" applyAlignment="1">
      <alignment horizontal="left" vertical="top"/>
    </xf>
    <xf numFmtId="164" fontId="8" fillId="4" borderId="0" xfId="0" applyNumberFormat="1" applyFont="1" applyFill="1" applyAlignment="1">
      <alignment horizontal="left"/>
    </xf>
    <xf numFmtId="164" fontId="7" fillId="0" borderId="0" xfId="0" applyNumberFormat="1" applyFont="1" applyAlignment="1">
      <alignment horizontal="left"/>
    </xf>
    <xf numFmtId="164" fontId="0" fillId="4" borderId="0" xfId="0" applyNumberFormat="1" applyFill="1" applyAlignment="1">
      <alignment horizontal="left"/>
    </xf>
    <xf numFmtId="0" fontId="0" fillId="4" borderId="1" xfId="0" applyFill="1" applyBorder="1" applyAlignment="1">
      <alignment horizontal="left" vertical="top"/>
    </xf>
    <xf numFmtId="164" fontId="8" fillId="4" borderId="3" xfId="0" applyNumberFormat="1" applyFont="1" applyFill="1" applyBorder="1" applyAlignment="1">
      <alignment horizontal="left"/>
    </xf>
    <xf numFmtId="0" fontId="8" fillId="0" borderId="0" xfId="0" applyFont="1" applyAlignme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17,04,25&#1086;&#1089;&#109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12-18,04,2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19,04,25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10.04.2025 - 17.04.2025</v>
          </cell>
        </row>
        <row r="4">
          <cell r="C4" t="str">
            <v>Количество</v>
          </cell>
          <cell r="G4" t="str">
            <v>крат</v>
          </cell>
          <cell r="H4" t="str">
            <v>ср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ср</v>
          </cell>
          <cell r="T4" t="str">
            <v>заказ</v>
          </cell>
          <cell r="U4" t="str">
            <v>кон ост</v>
          </cell>
          <cell r="V4" t="str">
            <v>факт</v>
          </cell>
          <cell r="W4" t="str">
            <v>оппр</v>
          </cell>
          <cell r="X4" t="str">
            <v>тк пр</v>
          </cell>
          <cell r="Y4" t="str">
            <v>ср</v>
          </cell>
          <cell r="Z4" t="str">
            <v>ср</v>
          </cell>
          <cell r="AA4" t="str">
            <v>ср</v>
          </cell>
          <cell r="AB4" t="str">
            <v>пр</v>
          </cell>
          <cell r="AC4" t="str">
            <v>комен</v>
          </cell>
          <cell r="AD4" t="str">
            <v>скид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18,04,</v>
          </cell>
          <cell r="T5" t="str">
            <v>22,04г</v>
          </cell>
          <cell r="Y5" t="str">
            <v>28,03,</v>
          </cell>
          <cell r="Z5" t="str">
            <v>04,04,</v>
          </cell>
          <cell r="AA5" t="str">
            <v>11,04,</v>
          </cell>
          <cell r="AB5" t="str">
            <v>17,04,</v>
          </cell>
        </row>
        <row r="6">
          <cell r="E6">
            <v>88705.837</v>
          </cell>
          <cell r="F6">
            <v>88613.008000000002</v>
          </cell>
          <cell r="I6">
            <v>90509.030999999988</v>
          </cell>
          <cell r="J6">
            <v>-1803.1940000000006</v>
          </cell>
          <cell r="K6">
            <v>8150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17741.167399999998</v>
          </cell>
          <cell r="T6">
            <v>39630</v>
          </cell>
          <cell r="W6">
            <v>0</v>
          </cell>
          <cell r="X6">
            <v>0</v>
          </cell>
          <cell r="Y6">
            <v>15414.028599999998</v>
          </cell>
          <cell r="Z6">
            <v>15474.080399999997</v>
          </cell>
          <cell r="AA6">
            <v>16105.166999999999</v>
          </cell>
          <cell r="AB6">
            <v>13140.334999999999</v>
          </cell>
        </row>
        <row r="7">
          <cell r="A7" t="str">
            <v>3215 ВЕТЧ.МЯСНАЯ Папа может п/о 0.4кг 8шт.    ОСТАНКИНО</v>
          </cell>
          <cell r="B7" t="str">
            <v>шт</v>
          </cell>
          <cell r="C7">
            <v>264</v>
          </cell>
          <cell r="D7">
            <v>1038</v>
          </cell>
          <cell r="E7">
            <v>576</v>
          </cell>
          <cell r="F7">
            <v>485</v>
          </cell>
          <cell r="G7">
            <v>0.4</v>
          </cell>
          <cell r="H7">
            <v>60</v>
          </cell>
          <cell r="I7">
            <v>687</v>
          </cell>
          <cell r="J7">
            <v>-111</v>
          </cell>
          <cell r="K7">
            <v>120</v>
          </cell>
          <cell r="S7">
            <v>115.2</v>
          </cell>
          <cell r="T7">
            <v>240</v>
          </cell>
          <cell r="U7">
            <v>7.3350694444444446</v>
          </cell>
          <cell r="V7">
            <v>4.2100694444444446</v>
          </cell>
          <cell r="Y7">
            <v>96.6</v>
          </cell>
          <cell r="Z7">
            <v>96.8</v>
          </cell>
          <cell r="AA7">
            <v>113.6</v>
          </cell>
          <cell r="AB7">
            <v>96</v>
          </cell>
          <cell r="AC7" t="str">
            <v>Витал</v>
          </cell>
          <cell r="AD7" t="str">
            <v>Витал</v>
          </cell>
        </row>
        <row r="8">
          <cell r="A8" t="str">
            <v>3684 ПРЕСИЖН с/к в/у 1/250 8шт.   ОСТАНКИНО</v>
          </cell>
          <cell r="B8" t="str">
            <v>шт</v>
          </cell>
          <cell r="C8">
            <v>129</v>
          </cell>
          <cell r="D8">
            <v>85</v>
          </cell>
          <cell r="E8">
            <v>114</v>
          </cell>
          <cell r="F8">
            <v>85</v>
          </cell>
          <cell r="G8">
            <v>0.25</v>
          </cell>
          <cell r="H8">
            <v>120</v>
          </cell>
          <cell r="I8">
            <v>127</v>
          </cell>
          <cell r="J8">
            <v>-13</v>
          </cell>
          <cell r="K8">
            <v>0</v>
          </cell>
          <cell r="S8">
            <v>22.8</v>
          </cell>
          <cell r="T8">
            <v>120</v>
          </cell>
          <cell r="U8">
            <v>8.9912280701754383</v>
          </cell>
          <cell r="V8">
            <v>3.7280701754385963</v>
          </cell>
          <cell r="Y8">
            <v>13</v>
          </cell>
          <cell r="Z8">
            <v>15.6</v>
          </cell>
          <cell r="AA8">
            <v>18</v>
          </cell>
          <cell r="AB8">
            <v>25</v>
          </cell>
          <cell r="AC8">
            <v>0</v>
          </cell>
          <cell r="AD8">
            <v>0</v>
          </cell>
        </row>
        <row r="9">
          <cell r="A9" t="str">
            <v>4063 МЯСНАЯ Папа может вар п/о_Л   ОСТАНКИНО</v>
          </cell>
          <cell r="B9" t="str">
            <v>кг</v>
          </cell>
          <cell r="C9">
            <v>1836.7159999999999</v>
          </cell>
          <cell r="D9">
            <v>2436.5610000000001</v>
          </cell>
          <cell r="E9">
            <v>1803.713</v>
          </cell>
          <cell r="F9">
            <v>2450.7759999999998</v>
          </cell>
          <cell r="G9">
            <v>1</v>
          </cell>
          <cell r="H9">
            <v>60</v>
          </cell>
          <cell r="I9">
            <v>1738.2329999999999</v>
          </cell>
          <cell r="J9">
            <v>65.480000000000018</v>
          </cell>
          <cell r="K9">
            <v>0</v>
          </cell>
          <cell r="S9">
            <v>360.74259999999998</v>
          </cell>
          <cell r="T9">
            <v>400</v>
          </cell>
          <cell r="U9">
            <v>7.9025210773554333</v>
          </cell>
          <cell r="V9">
            <v>6.7936972234496285</v>
          </cell>
          <cell r="Y9">
            <v>294.851</v>
          </cell>
          <cell r="Z9">
            <v>310.87299999999999</v>
          </cell>
          <cell r="AA9">
            <v>280.1764</v>
          </cell>
          <cell r="AB9">
            <v>305.78399999999999</v>
          </cell>
          <cell r="AC9">
            <v>0</v>
          </cell>
          <cell r="AD9" t="str">
            <v>пл200</v>
          </cell>
        </row>
        <row r="10">
          <cell r="A10" t="str">
            <v>4117 ЭКСТРА Папа может с/к в/у_Л   ОСТАНКИНО</v>
          </cell>
          <cell r="B10" t="str">
            <v>кг</v>
          </cell>
          <cell r="C10">
            <v>125.69499999999999</v>
          </cell>
          <cell r="D10">
            <v>40.466999999999999</v>
          </cell>
          <cell r="E10">
            <v>25.346</v>
          </cell>
          <cell r="F10">
            <v>123.94499999999999</v>
          </cell>
          <cell r="G10">
            <v>1</v>
          </cell>
          <cell r="H10">
            <v>120</v>
          </cell>
          <cell r="I10">
            <v>76.400000000000006</v>
          </cell>
          <cell r="J10">
            <v>-51.054000000000002</v>
          </cell>
          <cell r="K10">
            <v>0</v>
          </cell>
          <cell r="S10">
            <v>5.0692000000000004</v>
          </cell>
          <cell r="U10">
            <v>24.450603645545645</v>
          </cell>
          <cell r="V10">
            <v>24.450603645545645</v>
          </cell>
          <cell r="Y10">
            <v>10.9704</v>
          </cell>
          <cell r="Z10">
            <v>10.110200000000001</v>
          </cell>
          <cell r="AA10">
            <v>4.6592000000000002</v>
          </cell>
          <cell r="AB10">
            <v>4.8410000000000002</v>
          </cell>
          <cell r="AC10" t="str">
            <v>увел</v>
          </cell>
          <cell r="AD10">
            <v>0</v>
          </cell>
        </row>
        <row r="11">
          <cell r="A11" t="str">
            <v>4574 Колбаса вар Мясная со шпиком 1кг Папа может п/о (код покуп. 24784) Останкино</v>
          </cell>
          <cell r="B11" t="str">
            <v>кг</v>
          </cell>
          <cell r="C11">
            <v>86.06</v>
          </cell>
          <cell r="D11">
            <v>137.91</v>
          </cell>
          <cell r="E11">
            <v>123.839</v>
          </cell>
          <cell r="F11">
            <v>97.337000000000003</v>
          </cell>
          <cell r="G11">
            <v>1</v>
          </cell>
          <cell r="H11">
            <v>60</v>
          </cell>
          <cell r="I11">
            <v>120.65</v>
          </cell>
          <cell r="J11">
            <v>3.188999999999993</v>
          </cell>
          <cell r="K11">
            <v>0</v>
          </cell>
          <cell r="S11">
            <v>24.767800000000001</v>
          </cell>
          <cell r="T11">
            <v>90</v>
          </cell>
          <cell r="U11">
            <v>7.5637319422798948</v>
          </cell>
          <cell r="V11">
            <v>3.9299816697486252</v>
          </cell>
          <cell r="Y11">
            <v>23.997399999999999</v>
          </cell>
          <cell r="Z11">
            <v>24.4116</v>
          </cell>
          <cell r="AA11">
            <v>20.476400000000002</v>
          </cell>
          <cell r="AB11">
            <v>38.658999999999999</v>
          </cell>
          <cell r="AC11">
            <v>0</v>
          </cell>
          <cell r="AD11">
            <v>0</v>
          </cell>
        </row>
        <row r="12">
          <cell r="A12" t="str">
            <v>4786 КОЛБ.СНЭКИ Папа может в/к мгс 1/70_5  ОСТАНКИНО</v>
          </cell>
          <cell r="B12" t="str">
            <v>шт</v>
          </cell>
          <cell r="C12">
            <v>7</v>
          </cell>
          <cell r="E12">
            <v>0</v>
          </cell>
          <cell r="F12">
            <v>7</v>
          </cell>
          <cell r="G12">
            <v>0</v>
          </cell>
          <cell r="H12">
            <v>120</v>
          </cell>
          <cell r="I12">
            <v>0</v>
          </cell>
          <cell r="J12">
            <v>0</v>
          </cell>
          <cell r="K12">
            <v>0</v>
          </cell>
          <cell r="S12">
            <v>0</v>
          </cell>
          <cell r="U12" t="e">
            <v>#DIV/0!</v>
          </cell>
          <cell r="V12" t="e">
            <v>#DIV/0!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 t="str">
            <v>вывод</v>
          </cell>
          <cell r="AD12" t="str">
            <v>костик</v>
          </cell>
        </row>
        <row r="13">
          <cell r="A13" t="str">
            <v>4813 ФИЛЕЙНАЯ Папа может вар п/о_Л   ОСТАНКИНО</v>
          </cell>
          <cell r="B13" t="str">
            <v>кг</v>
          </cell>
          <cell r="C13">
            <v>329.07900000000001</v>
          </cell>
          <cell r="D13">
            <v>949.76599999999996</v>
          </cell>
          <cell r="E13">
            <v>580.56399999999996</v>
          </cell>
          <cell r="F13">
            <v>652.61099999999999</v>
          </cell>
          <cell r="G13">
            <v>1</v>
          </cell>
          <cell r="H13">
            <v>60</v>
          </cell>
          <cell r="I13">
            <v>591.9</v>
          </cell>
          <cell r="J13">
            <v>-11.336000000000013</v>
          </cell>
          <cell r="K13">
            <v>0</v>
          </cell>
          <cell r="S13">
            <v>116.11279999999999</v>
          </cell>
          <cell r="T13">
            <v>250</v>
          </cell>
          <cell r="U13">
            <v>7.7735701834767577</v>
          </cell>
          <cell r="V13">
            <v>5.6204914531386727</v>
          </cell>
          <cell r="Y13">
            <v>85.037999999999997</v>
          </cell>
          <cell r="Z13">
            <v>100.61580000000001</v>
          </cell>
          <cell r="AA13">
            <v>101.6688</v>
          </cell>
          <cell r="AB13">
            <v>69.292000000000002</v>
          </cell>
          <cell r="AC13">
            <v>0</v>
          </cell>
          <cell r="AD13">
            <v>0</v>
          </cell>
        </row>
        <row r="14">
          <cell r="A14" t="str">
            <v>4993 САЛЯМИ ИТАЛЬЯНСКАЯ с/к в/у 1/250*8_120c ОСТАНКИНО</v>
          </cell>
          <cell r="B14" t="str">
            <v>шт</v>
          </cell>
          <cell r="C14">
            <v>634</v>
          </cell>
          <cell r="D14">
            <v>619</v>
          </cell>
          <cell r="E14">
            <v>461</v>
          </cell>
          <cell r="F14">
            <v>769</v>
          </cell>
          <cell r="G14">
            <v>0.25</v>
          </cell>
          <cell r="H14">
            <v>120</v>
          </cell>
          <cell r="I14">
            <v>482</v>
          </cell>
          <cell r="J14">
            <v>-21</v>
          </cell>
          <cell r="K14">
            <v>0</v>
          </cell>
          <cell r="S14">
            <v>92.2</v>
          </cell>
          <cell r="U14">
            <v>8.3405639913232097</v>
          </cell>
          <cell r="V14">
            <v>8.3405639913232097</v>
          </cell>
          <cell r="Y14">
            <v>67.2</v>
          </cell>
          <cell r="Z14">
            <v>80</v>
          </cell>
          <cell r="AA14">
            <v>83.2</v>
          </cell>
          <cell r="AB14">
            <v>96</v>
          </cell>
          <cell r="AC14">
            <v>0</v>
          </cell>
          <cell r="AD14">
            <v>0</v>
          </cell>
        </row>
        <row r="15">
          <cell r="A15" t="str">
            <v>5246 ДОКТОРСКАЯ ПРЕМИУМ вар б/о мгс_30с ОСТАНКИНО</v>
          </cell>
          <cell r="B15" t="str">
            <v>кг</v>
          </cell>
          <cell r="C15">
            <v>14.94</v>
          </cell>
          <cell r="D15">
            <v>42.088999999999999</v>
          </cell>
          <cell r="E15">
            <v>45.075000000000003</v>
          </cell>
          <cell r="F15">
            <v>11.954000000000001</v>
          </cell>
          <cell r="G15">
            <v>1</v>
          </cell>
          <cell r="H15">
            <v>30</v>
          </cell>
          <cell r="I15">
            <v>44.4</v>
          </cell>
          <cell r="J15">
            <v>0.67500000000000426</v>
          </cell>
          <cell r="K15">
            <v>10</v>
          </cell>
          <cell r="S15">
            <v>9.0150000000000006</v>
          </cell>
          <cell r="T15">
            <v>20</v>
          </cell>
          <cell r="U15">
            <v>4.6537992235163612</v>
          </cell>
          <cell r="V15">
            <v>1.3260122018857459</v>
          </cell>
          <cell r="Y15">
            <v>4.2097999999999995</v>
          </cell>
          <cell r="Z15">
            <v>8.4049999999999994</v>
          </cell>
          <cell r="AA15">
            <v>8.9730000000000008</v>
          </cell>
          <cell r="AB15">
            <v>6.0309999999999997</v>
          </cell>
          <cell r="AC15" t="str">
            <v>Витал</v>
          </cell>
          <cell r="AD15" t="str">
            <v>склад</v>
          </cell>
        </row>
        <row r="16">
          <cell r="A16" t="str">
            <v>5247 РУССКАЯ ПРЕМИУМ вар б/о мгс_30с ОСТАНКИНО</v>
          </cell>
          <cell r="B16" t="str">
            <v>кг</v>
          </cell>
          <cell r="C16">
            <v>24.265000000000001</v>
          </cell>
          <cell r="D16">
            <v>42.109000000000002</v>
          </cell>
          <cell r="E16">
            <v>30.108000000000001</v>
          </cell>
          <cell r="F16">
            <v>36.265999999999998</v>
          </cell>
          <cell r="G16">
            <v>1</v>
          </cell>
          <cell r="H16">
            <v>30</v>
          </cell>
          <cell r="I16">
            <v>30</v>
          </cell>
          <cell r="J16">
            <v>0.10800000000000054</v>
          </cell>
          <cell r="K16">
            <v>0</v>
          </cell>
          <cell r="S16">
            <v>6.0216000000000003</v>
          </cell>
          <cell r="U16">
            <v>6.0226517869004912</v>
          </cell>
          <cell r="V16">
            <v>6.0226517869004912</v>
          </cell>
          <cell r="Y16">
            <v>5.2902000000000005</v>
          </cell>
          <cell r="Z16">
            <v>8.4084000000000003</v>
          </cell>
          <cell r="AA16">
            <v>6.9159999999999995</v>
          </cell>
          <cell r="AB16">
            <v>0</v>
          </cell>
          <cell r="AC16" t="str">
            <v>Вит</v>
          </cell>
          <cell r="AD16" t="e">
            <v>#N/A</v>
          </cell>
        </row>
        <row r="17">
          <cell r="A17" t="str">
            <v>5483 ЭКСТРА Папа может с/к в/у 1/250 8шт.   ОСТАНКИНО</v>
          </cell>
          <cell r="B17" t="str">
            <v>шт</v>
          </cell>
          <cell r="C17">
            <v>1356</v>
          </cell>
          <cell r="D17">
            <v>1034</v>
          </cell>
          <cell r="E17">
            <v>921</v>
          </cell>
          <cell r="F17">
            <v>1441</v>
          </cell>
          <cell r="G17">
            <v>0.25</v>
          </cell>
          <cell r="H17">
            <v>120</v>
          </cell>
          <cell r="I17">
            <v>945</v>
          </cell>
          <cell r="J17">
            <v>-24</v>
          </cell>
          <cell r="K17">
            <v>0</v>
          </cell>
          <cell r="S17">
            <v>184.2</v>
          </cell>
          <cell r="T17">
            <v>200</v>
          </cell>
          <cell r="U17">
            <v>8.9087947882736156</v>
          </cell>
          <cell r="V17">
            <v>7.8230184581976117</v>
          </cell>
          <cell r="Y17">
            <v>115.8</v>
          </cell>
          <cell r="Z17">
            <v>145.19999999999999</v>
          </cell>
          <cell r="AA17">
            <v>125.4</v>
          </cell>
          <cell r="AB17">
            <v>175</v>
          </cell>
          <cell r="AC17">
            <v>0</v>
          </cell>
          <cell r="AD17">
            <v>0</v>
          </cell>
        </row>
        <row r="18">
          <cell r="A18" t="str">
            <v>5544 Сервелат Финский в/к в/у_45с НОВАЯ ОСТАНКИНО</v>
          </cell>
          <cell r="B18" t="str">
            <v>кг</v>
          </cell>
          <cell r="C18">
            <v>767.37800000000004</v>
          </cell>
          <cell r="D18">
            <v>1401.145</v>
          </cell>
          <cell r="E18">
            <v>1288.2190000000001</v>
          </cell>
          <cell r="F18">
            <v>831.19200000000001</v>
          </cell>
          <cell r="G18">
            <v>1</v>
          </cell>
          <cell r="H18">
            <v>45</v>
          </cell>
          <cell r="I18">
            <v>1301.2</v>
          </cell>
          <cell r="J18">
            <v>-12.980999999999995</v>
          </cell>
          <cell r="K18">
            <v>400</v>
          </cell>
          <cell r="S18">
            <v>257.6438</v>
          </cell>
          <cell r="T18">
            <v>700</v>
          </cell>
          <cell r="U18">
            <v>7.495588871146909</v>
          </cell>
          <cell r="V18">
            <v>3.2261284766021925</v>
          </cell>
          <cell r="Y18">
            <v>241.54479999999998</v>
          </cell>
          <cell r="Z18">
            <v>194.88380000000001</v>
          </cell>
          <cell r="AA18">
            <v>243.98380000000003</v>
          </cell>
          <cell r="AB18">
            <v>108.23699999999999</v>
          </cell>
          <cell r="AC18" t="str">
            <v>увел</v>
          </cell>
          <cell r="AD18">
            <v>0</v>
          </cell>
        </row>
        <row r="19">
          <cell r="A19" t="str">
            <v>5679 САЛЯМИ ИТАЛЬЯНСКАЯ с/к в/у 1/150_60с ОСТАНКИНО</v>
          </cell>
          <cell r="B19" t="str">
            <v>шт</v>
          </cell>
          <cell r="C19">
            <v>135</v>
          </cell>
          <cell r="D19">
            <v>275</v>
          </cell>
          <cell r="E19">
            <v>283</v>
          </cell>
          <cell r="F19">
            <v>78</v>
          </cell>
          <cell r="G19">
            <v>0.15</v>
          </cell>
          <cell r="H19">
            <v>60</v>
          </cell>
          <cell r="I19">
            <v>332</v>
          </cell>
          <cell r="J19">
            <v>-49</v>
          </cell>
          <cell r="K19">
            <v>40</v>
          </cell>
          <cell r="S19">
            <v>56.6</v>
          </cell>
          <cell r="T19">
            <v>200</v>
          </cell>
          <cell r="U19">
            <v>5.6183745583038869</v>
          </cell>
          <cell r="V19">
            <v>1.3780918727915195</v>
          </cell>
          <cell r="Y19">
            <v>34.799999999999997</v>
          </cell>
          <cell r="Z19">
            <v>45.2</v>
          </cell>
          <cell r="AA19">
            <v>41.4</v>
          </cell>
          <cell r="AB19">
            <v>32</v>
          </cell>
          <cell r="AC19" t="str">
            <v>увел</v>
          </cell>
          <cell r="AD19" t="str">
            <v>увел</v>
          </cell>
        </row>
        <row r="20">
          <cell r="A20" t="str">
            <v>5682 САЛЯМИ МЕЛКОЗЕРНЕНАЯ с/к в/у 1/120_60с   ОСТАНКИНО</v>
          </cell>
          <cell r="B20" t="str">
            <v>шт</v>
          </cell>
          <cell r="C20">
            <v>1009</v>
          </cell>
          <cell r="D20">
            <v>4220</v>
          </cell>
          <cell r="E20">
            <v>2359</v>
          </cell>
          <cell r="F20">
            <v>1673</v>
          </cell>
          <cell r="G20">
            <v>0.12</v>
          </cell>
          <cell r="H20">
            <v>60</v>
          </cell>
          <cell r="I20">
            <v>2376</v>
          </cell>
          <cell r="J20">
            <v>-17</v>
          </cell>
          <cell r="K20">
            <v>400</v>
          </cell>
          <cell r="S20">
            <v>471.8</v>
          </cell>
          <cell r="T20">
            <v>1200</v>
          </cell>
          <cell r="U20">
            <v>6.937261551504875</v>
          </cell>
          <cell r="V20">
            <v>3.5459940652818989</v>
          </cell>
          <cell r="Y20">
            <v>384.6</v>
          </cell>
          <cell r="Z20">
            <v>413</v>
          </cell>
          <cell r="AA20">
            <v>415.4</v>
          </cell>
          <cell r="AB20">
            <v>325</v>
          </cell>
          <cell r="AC20">
            <v>0</v>
          </cell>
          <cell r="AD20">
            <v>0</v>
          </cell>
        </row>
        <row r="21">
          <cell r="A21" t="str">
            <v>5706 АРОМАТНАЯ Папа может с/к в/у 1/250 8шт.  ОСТАНКИНО</v>
          </cell>
          <cell r="B21" t="str">
            <v>шт</v>
          </cell>
          <cell r="C21">
            <v>1255</v>
          </cell>
          <cell r="D21">
            <v>941</v>
          </cell>
          <cell r="E21">
            <v>891</v>
          </cell>
          <cell r="F21">
            <v>1270</v>
          </cell>
          <cell r="G21">
            <v>0.25</v>
          </cell>
          <cell r="H21">
            <v>120</v>
          </cell>
          <cell r="I21">
            <v>917</v>
          </cell>
          <cell r="J21">
            <v>-26</v>
          </cell>
          <cell r="K21">
            <v>0</v>
          </cell>
          <cell r="S21">
            <v>178.2</v>
          </cell>
          <cell r="T21">
            <v>400</v>
          </cell>
          <cell r="U21">
            <v>9.3714927048260392</v>
          </cell>
          <cell r="V21">
            <v>7.1268237934904608</v>
          </cell>
          <cell r="Y21">
            <v>128.80000000000001</v>
          </cell>
          <cell r="Z21">
            <v>142</v>
          </cell>
          <cell r="AA21">
            <v>120</v>
          </cell>
          <cell r="AB21">
            <v>269</v>
          </cell>
          <cell r="AC21">
            <v>0</v>
          </cell>
          <cell r="AD21">
            <v>0</v>
          </cell>
        </row>
        <row r="22">
          <cell r="A22" t="str">
            <v>5708 ПОСОЛЬСКАЯ Папа может с/к в/у ОСТАНКИНО</v>
          </cell>
          <cell r="B22" t="str">
            <v>кг</v>
          </cell>
          <cell r="C22">
            <v>103.33</v>
          </cell>
          <cell r="D22">
            <v>11.090999999999999</v>
          </cell>
          <cell r="E22">
            <v>91.555999999999997</v>
          </cell>
          <cell r="F22">
            <v>10.753</v>
          </cell>
          <cell r="G22">
            <v>1</v>
          </cell>
          <cell r="H22">
            <v>120</v>
          </cell>
          <cell r="I22">
            <v>100.7</v>
          </cell>
          <cell r="J22">
            <v>-9.1440000000000055</v>
          </cell>
          <cell r="K22">
            <v>0</v>
          </cell>
          <cell r="S22">
            <v>18.311199999999999</v>
          </cell>
          <cell r="T22">
            <v>100</v>
          </cell>
          <cell r="U22">
            <v>6.0483747651710429</v>
          </cell>
          <cell r="V22">
            <v>0.58723622700860678</v>
          </cell>
          <cell r="Y22">
            <v>7.5867999999999993</v>
          </cell>
          <cell r="Z22">
            <v>7.8823999999999996</v>
          </cell>
          <cell r="AA22">
            <v>7.7824</v>
          </cell>
          <cell r="AB22">
            <v>33.765999999999998</v>
          </cell>
          <cell r="AC22" t="str">
            <v>увел</v>
          </cell>
          <cell r="AD22">
            <v>0</v>
          </cell>
        </row>
        <row r="23">
          <cell r="A23" t="str">
            <v>5851 ЭКСТРА Папа может вар п/о   ОСТАНКИНО</v>
          </cell>
          <cell r="B23" t="str">
            <v>кг</v>
          </cell>
          <cell r="C23">
            <v>308.45999999999998</v>
          </cell>
          <cell r="D23">
            <v>456.88400000000001</v>
          </cell>
          <cell r="E23">
            <v>366.37799999999999</v>
          </cell>
          <cell r="F23">
            <v>390.88</v>
          </cell>
          <cell r="G23">
            <v>1</v>
          </cell>
          <cell r="H23">
            <v>60</v>
          </cell>
          <cell r="I23">
            <v>355.65300000000002</v>
          </cell>
          <cell r="J23">
            <v>10.724999999999966</v>
          </cell>
          <cell r="K23">
            <v>0</v>
          </cell>
          <cell r="S23">
            <v>73.275599999999997</v>
          </cell>
          <cell r="T23">
            <v>200</v>
          </cell>
          <cell r="U23">
            <v>8.0638029576011654</v>
          </cell>
          <cell r="V23">
            <v>5.3343814311994722</v>
          </cell>
          <cell r="Y23">
            <v>74.391800000000003</v>
          </cell>
          <cell r="Z23">
            <v>74.488399999999999</v>
          </cell>
          <cell r="AA23">
            <v>61.921199999999999</v>
          </cell>
          <cell r="AB23">
            <v>56.137</v>
          </cell>
          <cell r="AC23">
            <v>0</v>
          </cell>
          <cell r="AD23">
            <v>0</v>
          </cell>
        </row>
        <row r="24">
          <cell r="A24" t="str">
            <v>5931 ОХОТНИЧЬЯ Папа может с/к в/у 1/220 8шт.   ОСТАНКИНО</v>
          </cell>
          <cell r="B24" t="str">
            <v>шт</v>
          </cell>
          <cell r="C24">
            <v>1498</v>
          </cell>
          <cell r="D24">
            <v>1627</v>
          </cell>
          <cell r="E24">
            <v>1163</v>
          </cell>
          <cell r="F24">
            <v>1941</v>
          </cell>
          <cell r="G24">
            <v>0.22</v>
          </cell>
          <cell r="H24">
            <v>120</v>
          </cell>
          <cell r="I24">
            <v>1175</v>
          </cell>
          <cell r="J24">
            <v>-12</v>
          </cell>
          <cell r="K24">
            <v>0</v>
          </cell>
          <cell r="S24">
            <v>232.6</v>
          </cell>
          <cell r="T24">
            <v>200</v>
          </cell>
          <cell r="U24">
            <v>9.204643164230438</v>
          </cell>
          <cell r="V24">
            <v>8.3447979363714531</v>
          </cell>
          <cell r="Y24">
            <v>154.6</v>
          </cell>
          <cell r="Z24">
            <v>191.6</v>
          </cell>
          <cell r="AA24">
            <v>180.2</v>
          </cell>
          <cell r="AB24">
            <v>216</v>
          </cell>
          <cell r="AC24" t="str">
            <v>костик</v>
          </cell>
          <cell r="AD24" t="str">
            <v>костик</v>
          </cell>
        </row>
        <row r="25">
          <cell r="A25" t="str">
            <v>5992 ВРЕМЯ ОКРОШКИ Папа может вар п/о 0.4кг   ОСТАНКИНО</v>
          </cell>
          <cell r="B25" t="str">
            <v>шт</v>
          </cell>
          <cell r="C25">
            <v>569</v>
          </cell>
          <cell r="D25">
            <v>861</v>
          </cell>
          <cell r="E25">
            <v>576</v>
          </cell>
          <cell r="F25">
            <v>800</v>
          </cell>
          <cell r="G25">
            <v>0.4</v>
          </cell>
          <cell r="H25" t="e">
            <v>#N/A</v>
          </cell>
          <cell r="I25">
            <v>738</v>
          </cell>
          <cell r="J25">
            <v>-162</v>
          </cell>
          <cell r="K25">
            <v>360</v>
          </cell>
          <cell r="S25">
            <v>115.2</v>
          </cell>
          <cell r="T25">
            <v>400</v>
          </cell>
          <cell r="U25">
            <v>13.541666666666666</v>
          </cell>
          <cell r="V25">
            <v>6.9444444444444446</v>
          </cell>
          <cell r="Y25">
            <v>17.399999999999999</v>
          </cell>
          <cell r="Z25">
            <v>21.2</v>
          </cell>
          <cell r="AA25">
            <v>175.2</v>
          </cell>
          <cell r="AB25">
            <v>-1</v>
          </cell>
          <cell r="AC25" t="str">
            <v>Витал</v>
          </cell>
          <cell r="AD25" t="e">
            <v>#N/A</v>
          </cell>
        </row>
        <row r="26">
          <cell r="A26" t="str">
            <v>6158 ВРЕМЯ ОЛИВЬЕ Папа может вар п/о 0.4кг   ОСТАНКИНО</v>
          </cell>
          <cell r="B26" t="str">
            <v>шт</v>
          </cell>
          <cell r="C26">
            <v>6</v>
          </cell>
          <cell r="E26">
            <v>0</v>
          </cell>
          <cell r="F26">
            <v>6</v>
          </cell>
          <cell r="G26">
            <v>0</v>
          </cell>
          <cell r="H26" t="e">
            <v>#N/A</v>
          </cell>
          <cell r="I26">
            <v>0</v>
          </cell>
          <cell r="J26">
            <v>0</v>
          </cell>
          <cell r="K26">
            <v>0</v>
          </cell>
          <cell r="S26">
            <v>0</v>
          </cell>
          <cell r="U26" t="e">
            <v>#DIV/0!</v>
          </cell>
          <cell r="V26" t="e">
            <v>#DIV/0!</v>
          </cell>
          <cell r="Y26">
            <v>11.2</v>
          </cell>
          <cell r="Z26">
            <v>0</v>
          </cell>
          <cell r="AA26">
            <v>0</v>
          </cell>
          <cell r="AB26">
            <v>0</v>
          </cell>
          <cell r="AC26" t="str">
            <v>Виталик</v>
          </cell>
          <cell r="AD26" t="str">
            <v>Виталик</v>
          </cell>
        </row>
        <row r="27">
          <cell r="A27" t="str">
            <v>6206 СВИНИНА ПО-ДОМАШНЕМУ к/в мл/к в/у 0.3кг  ОСТАНКИНО</v>
          </cell>
          <cell r="B27" t="str">
            <v>шт</v>
          </cell>
          <cell r="C27">
            <v>11</v>
          </cell>
          <cell r="E27">
            <v>0</v>
          </cell>
          <cell r="F27">
            <v>9</v>
          </cell>
          <cell r="G27">
            <v>0</v>
          </cell>
          <cell r="H27" t="e">
            <v>#N/A</v>
          </cell>
          <cell r="I27">
            <v>0</v>
          </cell>
          <cell r="J27">
            <v>0</v>
          </cell>
          <cell r="K27">
            <v>0</v>
          </cell>
          <cell r="S27">
            <v>0</v>
          </cell>
          <cell r="U27" t="e">
            <v>#DIV/0!</v>
          </cell>
          <cell r="V27" t="e">
            <v>#DIV/0!</v>
          </cell>
          <cell r="Y27">
            <v>0</v>
          </cell>
          <cell r="Z27">
            <v>0</v>
          </cell>
          <cell r="AA27">
            <v>0</v>
          </cell>
          <cell r="AB27">
            <v>-2</v>
          </cell>
          <cell r="AC27" t="str">
            <v>костик</v>
          </cell>
          <cell r="AD27" t="str">
            <v>костик</v>
          </cell>
        </row>
        <row r="28">
          <cell r="A28" t="str">
            <v>6221 НЕАПОЛИТАНСКИЙ ДУЭТ с/к с/н мгс 1/90  ОСТАНКИНО</v>
          </cell>
          <cell r="B28" t="str">
            <v>шт</v>
          </cell>
          <cell r="C28">
            <v>208</v>
          </cell>
          <cell r="D28">
            <v>571</v>
          </cell>
          <cell r="E28">
            <v>392</v>
          </cell>
          <cell r="F28">
            <v>289</v>
          </cell>
          <cell r="G28">
            <v>0.09</v>
          </cell>
          <cell r="H28" t="e">
            <v>#N/A</v>
          </cell>
          <cell r="I28">
            <v>397</v>
          </cell>
          <cell r="J28">
            <v>-5</v>
          </cell>
          <cell r="K28">
            <v>0</v>
          </cell>
          <cell r="S28">
            <v>78.400000000000006</v>
          </cell>
          <cell r="T28">
            <v>200</v>
          </cell>
          <cell r="U28">
            <v>6.237244897959183</v>
          </cell>
          <cell r="V28">
            <v>3.6862244897959182</v>
          </cell>
          <cell r="Y28">
            <v>50.2</v>
          </cell>
          <cell r="Z28">
            <v>65.599999999999994</v>
          </cell>
          <cell r="AA28">
            <v>50.6</v>
          </cell>
          <cell r="AB28">
            <v>86</v>
          </cell>
          <cell r="AC28" t="str">
            <v>увел</v>
          </cell>
          <cell r="AD28" t="str">
            <v>м160</v>
          </cell>
        </row>
        <row r="29">
          <cell r="A29" t="str">
            <v>6222 ИТАЛЬЯНСКОЕ АССОРТИ с/в с/н мгс 1/90 ОСТАНКИНО</v>
          </cell>
          <cell r="B29" t="str">
            <v>шт</v>
          </cell>
          <cell r="C29">
            <v>-1</v>
          </cell>
          <cell r="D29">
            <v>26</v>
          </cell>
          <cell r="E29">
            <v>0</v>
          </cell>
          <cell r="G29">
            <v>0</v>
          </cell>
          <cell r="H29" t="e">
            <v>#N/A</v>
          </cell>
          <cell r="I29">
            <v>16</v>
          </cell>
          <cell r="J29">
            <v>-16</v>
          </cell>
          <cell r="K29">
            <v>0</v>
          </cell>
          <cell r="S29">
            <v>0</v>
          </cell>
          <cell r="U29" t="e">
            <v>#DIV/0!</v>
          </cell>
          <cell r="V29" t="e">
            <v>#DIV/0!</v>
          </cell>
          <cell r="Y29">
            <v>19.600000000000001</v>
          </cell>
          <cell r="Z29">
            <v>17.600000000000001</v>
          </cell>
          <cell r="AA29">
            <v>5.6</v>
          </cell>
          <cell r="AB29">
            <v>-2</v>
          </cell>
          <cell r="AC29" t="str">
            <v>вывод</v>
          </cell>
          <cell r="AD29" t="str">
            <v>склад</v>
          </cell>
        </row>
        <row r="30">
          <cell r="A30" t="str">
            <v>6228 МЯСНОЕ АССОРТИ к/з с/н мгс 1/90 10шт.  ОСТАНКИНО</v>
          </cell>
          <cell r="B30" t="str">
            <v>шт</v>
          </cell>
          <cell r="C30">
            <v>122</v>
          </cell>
          <cell r="D30">
            <v>534</v>
          </cell>
          <cell r="E30">
            <v>351</v>
          </cell>
          <cell r="F30">
            <v>264</v>
          </cell>
          <cell r="G30">
            <v>0.09</v>
          </cell>
          <cell r="H30">
            <v>45</v>
          </cell>
          <cell r="I30">
            <v>355</v>
          </cell>
          <cell r="J30">
            <v>-4</v>
          </cell>
          <cell r="K30">
            <v>50</v>
          </cell>
          <cell r="S30">
            <v>70.2</v>
          </cell>
          <cell r="T30">
            <v>200</v>
          </cell>
          <cell r="U30">
            <v>7.3219373219373214</v>
          </cell>
          <cell r="V30">
            <v>3.7606837606837606</v>
          </cell>
          <cell r="Y30">
            <v>71.400000000000006</v>
          </cell>
          <cell r="Z30">
            <v>64.8</v>
          </cell>
          <cell r="AA30">
            <v>69</v>
          </cell>
          <cell r="AB30">
            <v>15</v>
          </cell>
          <cell r="AC30">
            <v>0</v>
          </cell>
          <cell r="AD30">
            <v>0</v>
          </cell>
        </row>
        <row r="31">
          <cell r="A31" t="str">
            <v>6247 ДОМАШНЯЯ Папа может вар п/о 0,4кг 8шт.  ОСТАНКИНО</v>
          </cell>
          <cell r="B31" t="str">
            <v>шт</v>
          </cell>
          <cell r="C31">
            <v>51</v>
          </cell>
          <cell r="D31">
            <v>126</v>
          </cell>
          <cell r="E31">
            <v>95</v>
          </cell>
          <cell r="F31">
            <v>79</v>
          </cell>
          <cell r="G31">
            <v>0.4</v>
          </cell>
          <cell r="H31">
            <v>60</v>
          </cell>
          <cell r="I31">
            <v>98</v>
          </cell>
          <cell r="J31">
            <v>-3</v>
          </cell>
          <cell r="K31">
            <v>0</v>
          </cell>
          <cell r="S31">
            <v>19</v>
          </cell>
          <cell r="T31">
            <v>40</v>
          </cell>
          <cell r="U31">
            <v>6.2631578947368425</v>
          </cell>
          <cell r="V31">
            <v>4.1578947368421053</v>
          </cell>
          <cell r="Y31">
            <v>16.600000000000001</v>
          </cell>
          <cell r="Z31">
            <v>23.4</v>
          </cell>
          <cell r="AA31">
            <v>15.4</v>
          </cell>
          <cell r="AB31">
            <v>7</v>
          </cell>
          <cell r="AC31" t="str">
            <v>увел</v>
          </cell>
          <cell r="AD31">
            <v>0</v>
          </cell>
        </row>
        <row r="32">
          <cell r="A32" t="str">
            <v>6268 ГОВЯЖЬЯ Папа может вар п/о 0,4кг 8 шт.  ОСТАНКИНО</v>
          </cell>
          <cell r="B32" t="str">
            <v>шт</v>
          </cell>
          <cell r="C32">
            <v>174</v>
          </cell>
          <cell r="D32">
            <v>594</v>
          </cell>
          <cell r="E32">
            <v>483</v>
          </cell>
          <cell r="F32">
            <v>273</v>
          </cell>
          <cell r="G32">
            <v>0.4</v>
          </cell>
          <cell r="H32">
            <v>60</v>
          </cell>
          <cell r="I32">
            <v>487</v>
          </cell>
          <cell r="J32">
            <v>-4</v>
          </cell>
          <cell r="K32">
            <v>40</v>
          </cell>
          <cell r="S32">
            <v>96.6</v>
          </cell>
          <cell r="T32">
            <v>280</v>
          </cell>
          <cell r="U32">
            <v>6.1387163561076612</v>
          </cell>
          <cell r="V32">
            <v>2.8260869565217392</v>
          </cell>
          <cell r="Y32">
            <v>85.6</v>
          </cell>
          <cell r="Z32">
            <v>71.599999999999994</v>
          </cell>
          <cell r="AA32">
            <v>76.400000000000006</v>
          </cell>
          <cell r="AB32">
            <v>77</v>
          </cell>
          <cell r="AC32">
            <v>0</v>
          </cell>
          <cell r="AD32">
            <v>0</v>
          </cell>
        </row>
        <row r="33">
          <cell r="A33" t="str">
            <v>6279 КОРЕЙКА ПО-ОСТ.к/в в/с с/н в/у 1/150_45с  ОСТАНКИНО</v>
          </cell>
          <cell r="B33" t="str">
            <v>шт</v>
          </cell>
          <cell r="C33">
            <v>123</v>
          </cell>
          <cell r="D33">
            <v>650</v>
          </cell>
          <cell r="E33">
            <v>315</v>
          </cell>
          <cell r="F33">
            <v>201</v>
          </cell>
          <cell r="G33">
            <v>0.15</v>
          </cell>
          <cell r="H33" t="e">
            <v>#N/A</v>
          </cell>
          <cell r="I33">
            <v>392</v>
          </cell>
          <cell r="J33">
            <v>-77</v>
          </cell>
          <cell r="K33">
            <v>40</v>
          </cell>
          <cell r="S33">
            <v>63</v>
          </cell>
          <cell r="T33">
            <v>120</v>
          </cell>
          <cell r="U33">
            <v>5.7301587301587302</v>
          </cell>
          <cell r="V33">
            <v>3.1904761904761907</v>
          </cell>
          <cell r="Y33">
            <v>52.4</v>
          </cell>
          <cell r="Z33">
            <v>60.4</v>
          </cell>
          <cell r="AA33">
            <v>61.4</v>
          </cell>
          <cell r="AB33">
            <v>-4</v>
          </cell>
          <cell r="AC33" t="str">
            <v>костик</v>
          </cell>
          <cell r="AD33" t="str">
            <v>костик</v>
          </cell>
        </row>
        <row r="34">
          <cell r="A34" t="str">
            <v>6303 МЯСНЫЕ Папа может сос п/о мгс 1.5*3  ОСТАНКИНО</v>
          </cell>
          <cell r="B34" t="str">
            <v>кг</v>
          </cell>
          <cell r="C34">
            <v>209.90799999999999</v>
          </cell>
          <cell r="D34">
            <v>583.78200000000004</v>
          </cell>
          <cell r="E34">
            <v>331.28500000000003</v>
          </cell>
          <cell r="F34">
            <v>453.14100000000002</v>
          </cell>
          <cell r="G34">
            <v>1</v>
          </cell>
          <cell r="H34">
            <v>45</v>
          </cell>
          <cell r="I34">
            <v>340.4</v>
          </cell>
          <cell r="J34">
            <v>-9.1149999999999523</v>
          </cell>
          <cell r="K34">
            <v>100</v>
          </cell>
          <cell r="S34">
            <v>66.257000000000005</v>
          </cell>
          <cell r="U34">
            <v>8.3484160164209076</v>
          </cell>
          <cell r="V34">
            <v>6.839141524669091</v>
          </cell>
          <cell r="Y34">
            <v>103.8172</v>
          </cell>
          <cell r="Z34">
            <v>73.229799999999997</v>
          </cell>
          <cell r="AA34">
            <v>90.953400000000002</v>
          </cell>
          <cell r="AB34">
            <v>29.439</v>
          </cell>
          <cell r="AC34" t="str">
            <v>увел</v>
          </cell>
          <cell r="AD34">
            <v>0</v>
          </cell>
        </row>
        <row r="35">
          <cell r="A35" t="str">
            <v>6324 ДОКТОРСКАЯ ГОСТ вар п/о 0.4кг 8шт.  ОСТАНКИНО</v>
          </cell>
          <cell r="B35" t="str">
            <v>шт</v>
          </cell>
          <cell r="C35">
            <v>111</v>
          </cell>
          <cell r="D35">
            <v>201</v>
          </cell>
          <cell r="E35">
            <v>95</v>
          </cell>
          <cell r="F35">
            <v>216</v>
          </cell>
          <cell r="G35">
            <v>0.4</v>
          </cell>
          <cell r="H35">
            <v>60</v>
          </cell>
          <cell r="I35">
            <v>96</v>
          </cell>
          <cell r="J35">
            <v>-1</v>
          </cell>
          <cell r="K35">
            <v>0</v>
          </cell>
          <cell r="S35">
            <v>19</v>
          </cell>
          <cell r="U35">
            <v>11.368421052631579</v>
          </cell>
          <cell r="V35">
            <v>11.368421052631579</v>
          </cell>
          <cell r="Y35">
            <v>34</v>
          </cell>
          <cell r="Z35">
            <v>20.2</v>
          </cell>
          <cell r="AA35">
            <v>30</v>
          </cell>
          <cell r="AB35">
            <v>21</v>
          </cell>
          <cell r="AC35" t="str">
            <v>Витал</v>
          </cell>
          <cell r="AD35" t="str">
            <v>костик</v>
          </cell>
        </row>
        <row r="36">
          <cell r="A36" t="str">
            <v>6325 ДОКТОРСКАЯ ПРЕМИУМ вар п/о 0.4кг 8шт.  ОСТАНКИНО</v>
          </cell>
          <cell r="B36" t="str">
            <v>шт</v>
          </cell>
          <cell r="C36">
            <v>1120</v>
          </cell>
          <cell r="D36">
            <v>1641</v>
          </cell>
          <cell r="E36">
            <v>1854</v>
          </cell>
          <cell r="F36">
            <v>848</v>
          </cell>
          <cell r="G36">
            <v>0.4</v>
          </cell>
          <cell r="H36">
            <v>60</v>
          </cell>
          <cell r="I36">
            <v>1903</v>
          </cell>
          <cell r="J36">
            <v>-49</v>
          </cell>
          <cell r="K36">
            <v>0</v>
          </cell>
          <cell r="S36">
            <v>370.8</v>
          </cell>
          <cell r="T36">
            <v>1600</v>
          </cell>
          <cell r="U36">
            <v>6.6019417475728153</v>
          </cell>
          <cell r="V36">
            <v>2.2869471413160731</v>
          </cell>
          <cell r="Y36">
            <v>127</v>
          </cell>
          <cell r="Z36">
            <v>209.6</v>
          </cell>
          <cell r="AA36">
            <v>269.2</v>
          </cell>
          <cell r="AB36">
            <v>452</v>
          </cell>
          <cell r="AC36" t="str">
            <v>Витал</v>
          </cell>
          <cell r="AD36">
            <v>0</v>
          </cell>
        </row>
        <row r="37">
          <cell r="A37" t="str">
            <v>6333 МЯСНАЯ Папа может вар п/о 0.4кг 8шт.  ОСТАНКИНО</v>
          </cell>
          <cell r="B37" t="str">
            <v>шт</v>
          </cell>
          <cell r="C37">
            <v>2437</v>
          </cell>
          <cell r="D37">
            <v>10286</v>
          </cell>
          <cell r="E37">
            <v>6165</v>
          </cell>
          <cell r="F37">
            <v>6478</v>
          </cell>
          <cell r="G37">
            <v>0.4</v>
          </cell>
          <cell r="H37">
            <v>60</v>
          </cell>
          <cell r="I37">
            <v>6207</v>
          </cell>
          <cell r="J37">
            <v>-42</v>
          </cell>
          <cell r="K37">
            <v>0</v>
          </cell>
          <cell r="S37">
            <v>1233</v>
          </cell>
          <cell r="T37">
            <v>2600</v>
          </cell>
          <cell r="U37">
            <v>7.3625304136253042</v>
          </cell>
          <cell r="V37">
            <v>5.2538523925385237</v>
          </cell>
          <cell r="Y37">
            <v>940.4</v>
          </cell>
          <cell r="Z37">
            <v>1005.2</v>
          </cell>
          <cell r="AA37">
            <v>1107.2</v>
          </cell>
          <cell r="AB37">
            <v>838</v>
          </cell>
          <cell r="AC37" t="str">
            <v>кор</v>
          </cell>
          <cell r="AD37" t="str">
            <v>кор</v>
          </cell>
        </row>
        <row r="38">
          <cell r="A38" t="str">
            <v>6340 ДОМАШНИЙ РЕЦЕПТ Коровино 0.5кг 8шт.  ОСТАНКИНО</v>
          </cell>
          <cell r="B38" t="str">
            <v>шт</v>
          </cell>
          <cell r="C38">
            <v>117</v>
          </cell>
          <cell r="D38">
            <v>681</v>
          </cell>
          <cell r="E38">
            <v>383</v>
          </cell>
          <cell r="F38">
            <v>414</v>
          </cell>
          <cell r="G38">
            <v>0.5</v>
          </cell>
          <cell r="H38" t="e">
            <v>#N/A</v>
          </cell>
          <cell r="I38">
            <v>382</v>
          </cell>
          <cell r="J38">
            <v>1</v>
          </cell>
          <cell r="K38">
            <v>0</v>
          </cell>
          <cell r="S38">
            <v>76.599999999999994</v>
          </cell>
          <cell r="T38">
            <v>160</v>
          </cell>
          <cell r="U38">
            <v>7.4934725848563977</v>
          </cell>
          <cell r="V38">
            <v>5.4046997389033944</v>
          </cell>
          <cell r="Y38">
            <v>64.8</v>
          </cell>
          <cell r="Z38">
            <v>71.8</v>
          </cell>
          <cell r="AA38">
            <v>83.8</v>
          </cell>
          <cell r="AB38">
            <v>82</v>
          </cell>
          <cell r="AC38" t="str">
            <v>костик</v>
          </cell>
          <cell r="AD38" t="str">
            <v>костик</v>
          </cell>
        </row>
        <row r="39">
          <cell r="A39" t="str">
            <v>6353 ЭКСТРА Папа может вар п/о 0.4кг 8шт.  ОСТАНКИНО</v>
          </cell>
          <cell r="B39" t="str">
            <v>шт</v>
          </cell>
          <cell r="C39">
            <v>1394</v>
          </cell>
          <cell r="D39">
            <v>2657</v>
          </cell>
          <cell r="E39">
            <v>2276</v>
          </cell>
          <cell r="F39">
            <v>1724</v>
          </cell>
          <cell r="G39">
            <v>0.4</v>
          </cell>
          <cell r="H39">
            <v>60</v>
          </cell>
          <cell r="I39">
            <v>2311</v>
          </cell>
          <cell r="J39">
            <v>-35</v>
          </cell>
          <cell r="K39">
            <v>0</v>
          </cell>
          <cell r="S39">
            <v>455.2</v>
          </cell>
          <cell r="T39">
            <v>1600</v>
          </cell>
          <cell r="U39">
            <v>7.3022847100175747</v>
          </cell>
          <cell r="V39">
            <v>3.7873462214411249</v>
          </cell>
          <cell r="Y39">
            <v>442.8</v>
          </cell>
          <cell r="Z39">
            <v>411.8</v>
          </cell>
          <cell r="AA39">
            <v>385.2</v>
          </cell>
          <cell r="AB39">
            <v>337</v>
          </cell>
          <cell r="AC39" t="str">
            <v>м1400з</v>
          </cell>
          <cell r="AD39" t="str">
            <v>м1400з</v>
          </cell>
        </row>
        <row r="40">
          <cell r="A40" t="str">
            <v>6392 ФИЛЕЙНАЯ Папа может вар п/о 0.4кг. ОСТАНКИНО</v>
          </cell>
          <cell r="B40" t="str">
            <v>шт</v>
          </cell>
          <cell r="C40">
            <v>2634</v>
          </cell>
          <cell r="D40">
            <v>6310</v>
          </cell>
          <cell r="E40">
            <v>3979</v>
          </cell>
          <cell r="F40">
            <v>4869</v>
          </cell>
          <cell r="G40">
            <v>0.4</v>
          </cell>
          <cell r="H40">
            <v>60</v>
          </cell>
          <cell r="I40">
            <v>4052</v>
          </cell>
          <cell r="J40">
            <v>-73</v>
          </cell>
          <cell r="K40">
            <v>0</v>
          </cell>
          <cell r="S40">
            <v>795.8</v>
          </cell>
          <cell r="T40">
            <v>1200</v>
          </cell>
          <cell r="U40">
            <v>7.6262880120633332</v>
          </cell>
          <cell r="V40">
            <v>6.1183714501130941</v>
          </cell>
          <cell r="Y40">
            <v>826.8</v>
          </cell>
          <cell r="Z40">
            <v>882.6</v>
          </cell>
          <cell r="AA40">
            <v>776.6</v>
          </cell>
          <cell r="AB40">
            <v>721</v>
          </cell>
          <cell r="AC40" t="str">
            <v>кор</v>
          </cell>
          <cell r="AD40" t="str">
            <v>пуд8</v>
          </cell>
        </row>
        <row r="41">
          <cell r="A41" t="str">
            <v>6411 ВЕТЧ.РУБЛЕНАЯ ПМ в/у срез 0.3кг 6шт.  ОСТАНКИНО</v>
          </cell>
          <cell r="B41" t="str">
            <v>шт</v>
          </cell>
          <cell r="C41">
            <v>-1</v>
          </cell>
          <cell r="D41">
            <v>7</v>
          </cell>
          <cell r="E41">
            <v>2</v>
          </cell>
          <cell r="G41">
            <v>0</v>
          </cell>
          <cell r="H41" t="e">
            <v>#N/A</v>
          </cell>
          <cell r="I41">
            <v>8</v>
          </cell>
          <cell r="J41">
            <v>-6</v>
          </cell>
          <cell r="K41">
            <v>0</v>
          </cell>
          <cell r="S41">
            <v>0.4</v>
          </cell>
          <cell r="U41">
            <v>0</v>
          </cell>
          <cell r="V41">
            <v>0</v>
          </cell>
          <cell r="Y41">
            <v>28.6</v>
          </cell>
          <cell r="Z41">
            <v>19.8</v>
          </cell>
          <cell r="AA41">
            <v>0.8</v>
          </cell>
          <cell r="AB41">
            <v>-2</v>
          </cell>
          <cell r="AC41" t="str">
            <v>вывод</v>
          </cell>
          <cell r="AD41" t="str">
            <v>увел</v>
          </cell>
        </row>
        <row r="42">
          <cell r="A42" t="str">
            <v>6426 КЛАССИЧЕСКАЯ ПМ вар п/о 0.3кг 8шт.  ОСТАНКИНО</v>
          </cell>
          <cell r="B42" t="str">
            <v>шт</v>
          </cell>
          <cell r="C42">
            <v>879</v>
          </cell>
          <cell r="D42">
            <v>2435</v>
          </cell>
          <cell r="E42">
            <v>1910</v>
          </cell>
          <cell r="F42">
            <v>1367</v>
          </cell>
          <cell r="G42">
            <v>0.3</v>
          </cell>
          <cell r="H42">
            <v>60</v>
          </cell>
          <cell r="I42">
            <v>1931</v>
          </cell>
          <cell r="J42">
            <v>-21</v>
          </cell>
          <cell r="K42">
            <v>360</v>
          </cell>
          <cell r="S42">
            <v>382</v>
          </cell>
          <cell r="T42">
            <v>1000</v>
          </cell>
          <cell r="U42">
            <v>7.1387434554973819</v>
          </cell>
          <cell r="V42">
            <v>3.5785340314136125</v>
          </cell>
          <cell r="Y42">
            <v>318.39999999999998</v>
          </cell>
          <cell r="Z42">
            <v>317.8</v>
          </cell>
          <cell r="AA42">
            <v>345</v>
          </cell>
          <cell r="AB42">
            <v>143</v>
          </cell>
          <cell r="AC42" t="str">
            <v>костик</v>
          </cell>
          <cell r="AD42" t="str">
            <v>костик</v>
          </cell>
        </row>
        <row r="43">
          <cell r="A43" t="str">
            <v>6448 СВИНИНА МАДЕРА с/к с/н в/у 1/100 10шт.   ОСТАНКИНО</v>
          </cell>
          <cell r="B43" t="str">
            <v>шт</v>
          </cell>
          <cell r="C43">
            <v>126</v>
          </cell>
          <cell r="D43">
            <v>322</v>
          </cell>
          <cell r="E43">
            <v>292</v>
          </cell>
          <cell r="F43">
            <v>137</v>
          </cell>
          <cell r="G43">
            <v>0.1</v>
          </cell>
          <cell r="H43" t="e">
            <v>#N/A</v>
          </cell>
          <cell r="I43">
            <v>353</v>
          </cell>
          <cell r="J43">
            <v>-61</v>
          </cell>
          <cell r="K43">
            <v>40</v>
          </cell>
          <cell r="S43">
            <v>58.4</v>
          </cell>
          <cell r="T43">
            <v>200</v>
          </cell>
          <cell r="U43">
            <v>6.4554794520547949</v>
          </cell>
          <cell r="V43">
            <v>2.345890410958904</v>
          </cell>
          <cell r="Y43">
            <v>44.4</v>
          </cell>
          <cell r="Z43">
            <v>45.4</v>
          </cell>
          <cell r="AA43">
            <v>45.8</v>
          </cell>
          <cell r="AB43">
            <v>28</v>
          </cell>
          <cell r="AC43" t="str">
            <v>Витал</v>
          </cell>
          <cell r="AD43" t="str">
            <v>костик</v>
          </cell>
        </row>
        <row r="44">
          <cell r="A44" t="str">
            <v>6453 ЭКСТРА Папа может с/к с/н в/у 1/100 14шт.   ОСТАНКИНО</v>
          </cell>
          <cell r="B44" t="str">
            <v>шт</v>
          </cell>
          <cell r="C44">
            <v>894</v>
          </cell>
          <cell r="D44">
            <v>2145</v>
          </cell>
          <cell r="E44">
            <v>1962</v>
          </cell>
          <cell r="F44">
            <v>1025</v>
          </cell>
          <cell r="G44">
            <v>0.1</v>
          </cell>
          <cell r="H44">
            <v>60</v>
          </cell>
          <cell r="I44">
            <v>1972</v>
          </cell>
          <cell r="J44">
            <v>-10</v>
          </cell>
          <cell r="K44">
            <v>420</v>
          </cell>
          <cell r="S44">
            <v>392.4</v>
          </cell>
          <cell r="T44">
            <v>980</v>
          </cell>
          <cell r="U44">
            <v>6.1799184505606526</v>
          </cell>
          <cell r="V44">
            <v>2.6121304791029565</v>
          </cell>
          <cell r="Y44">
            <v>318.39999999999998</v>
          </cell>
          <cell r="Z44">
            <v>317.2</v>
          </cell>
          <cell r="AA44">
            <v>341.6</v>
          </cell>
          <cell r="AB44">
            <v>438</v>
          </cell>
          <cell r="AC44" t="str">
            <v>костик</v>
          </cell>
          <cell r="AD44" t="str">
            <v>костик</v>
          </cell>
        </row>
        <row r="45">
          <cell r="A45" t="str">
            <v>6454 АРОМАТНАЯ с/к с/н в/у 1/100 14шт.  ОСТАНКИНО</v>
          </cell>
          <cell r="B45" t="str">
            <v>шт</v>
          </cell>
          <cell r="C45">
            <v>830</v>
          </cell>
          <cell r="D45">
            <v>1745</v>
          </cell>
          <cell r="E45">
            <v>1908</v>
          </cell>
          <cell r="F45">
            <v>600</v>
          </cell>
          <cell r="G45">
            <v>0.1</v>
          </cell>
          <cell r="H45">
            <v>60</v>
          </cell>
          <cell r="I45">
            <v>1954</v>
          </cell>
          <cell r="J45">
            <v>-46</v>
          </cell>
          <cell r="K45">
            <v>280</v>
          </cell>
          <cell r="S45">
            <v>381.6</v>
          </cell>
          <cell r="T45">
            <v>980</v>
          </cell>
          <cell r="U45">
            <v>4.8742138364779874</v>
          </cell>
          <cell r="V45">
            <v>1.5723270440251571</v>
          </cell>
          <cell r="Y45">
            <v>293.8</v>
          </cell>
          <cell r="Z45">
            <v>315.8</v>
          </cell>
          <cell r="AA45">
            <v>277.2</v>
          </cell>
          <cell r="AB45">
            <v>439</v>
          </cell>
          <cell r="AC45" t="str">
            <v>костик</v>
          </cell>
          <cell r="AD45" t="str">
            <v>п90</v>
          </cell>
        </row>
        <row r="46">
          <cell r="A46" t="str">
            <v>6459 СЕРВЕЛАТ ШВЕЙЦАРСК. в/к с/н в/у 1/100*10  ОСТАНКИНО</v>
          </cell>
          <cell r="B46" t="str">
            <v>шт</v>
          </cell>
          <cell r="C46">
            <v>359</v>
          </cell>
          <cell r="D46">
            <v>682</v>
          </cell>
          <cell r="E46">
            <v>745</v>
          </cell>
          <cell r="F46">
            <v>268</v>
          </cell>
          <cell r="G46">
            <v>0.1</v>
          </cell>
          <cell r="H46" t="e">
            <v>#N/A</v>
          </cell>
          <cell r="I46">
            <v>772</v>
          </cell>
          <cell r="J46">
            <v>-27</v>
          </cell>
          <cell r="K46">
            <v>100</v>
          </cell>
          <cell r="S46">
            <v>149</v>
          </cell>
          <cell r="T46">
            <v>600</v>
          </cell>
          <cell r="U46">
            <v>6.4966442953020138</v>
          </cell>
          <cell r="V46">
            <v>1.7986577181208054</v>
          </cell>
          <cell r="Y46">
            <v>126.8</v>
          </cell>
          <cell r="Z46">
            <v>138.4</v>
          </cell>
          <cell r="AA46">
            <v>112</v>
          </cell>
          <cell r="AB46">
            <v>202</v>
          </cell>
          <cell r="AC46" t="str">
            <v>костик</v>
          </cell>
          <cell r="AD46" t="str">
            <v>костик</v>
          </cell>
        </row>
        <row r="47">
          <cell r="A47" t="str">
            <v>6470 ВЕТЧ.МРАМОРНАЯ в/у_45с  ОСТАНКИНО</v>
          </cell>
          <cell r="B47" t="str">
            <v>кг</v>
          </cell>
          <cell r="C47">
            <v>2.4020000000000001</v>
          </cell>
          <cell r="D47">
            <v>39.853999999999999</v>
          </cell>
          <cell r="E47">
            <v>28.974</v>
          </cell>
          <cell r="F47">
            <v>13.282</v>
          </cell>
          <cell r="G47">
            <v>1</v>
          </cell>
          <cell r="H47">
            <v>45</v>
          </cell>
          <cell r="I47">
            <v>30.2</v>
          </cell>
          <cell r="J47">
            <v>-1.2259999999999991</v>
          </cell>
          <cell r="K47">
            <v>10</v>
          </cell>
          <cell r="S47">
            <v>5.7948000000000004</v>
          </cell>
          <cell r="T47">
            <v>10</v>
          </cell>
          <cell r="U47">
            <v>5.7434251397804923</v>
          </cell>
          <cell r="V47">
            <v>2.2920549458134878</v>
          </cell>
          <cell r="Y47">
            <v>5.95</v>
          </cell>
          <cell r="Z47">
            <v>6.0043999999999995</v>
          </cell>
          <cell r="AA47">
            <v>7.2279999999999998</v>
          </cell>
          <cell r="AB47">
            <v>1.214</v>
          </cell>
          <cell r="AC47" t="str">
            <v>увел</v>
          </cell>
          <cell r="AD47" t="str">
            <v>костик</v>
          </cell>
        </row>
        <row r="48">
          <cell r="A48" t="str">
            <v>6495 ВЕТЧ.МРАМОРНАЯ в/у срез 0.3кг 6шт_45с  ОСТАНКИНО</v>
          </cell>
          <cell r="B48" t="str">
            <v>шт</v>
          </cell>
          <cell r="C48">
            <v>257</v>
          </cell>
          <cell r="D48">
            <v>620</v>
          </cell>
          <cell r="E48">
            <v>619</v>
          </cell>
          <cell r="F48">
            <v>231</v>
          </cell>
          <cell r="G48">
            <v>0.3</v>
          </cell>
          <cell r="H48">
            <v>45</v>
          </cell>
          <cell r="I48">
            <v>641</v>
          </cell>
          <cell r="J48">
            <v>-22</v>
          </cell>
          <cell r="K48">
            <v>60</v>
          </cell>
          <cell r="S48">
            <v>123.8</v>
          </cell>
          <cell r="T48">
            <v>480</v>
          </cell>
          <cell r="U48">
            <v>6.2277867528271411</v>
          </cell>
          <cell r="V48">
            <v>1.8659127625201939</v>
          </cell>
          <cell r="Y48">
            <v>88</v>
          </cell>
          <cell r="Z48">
            <v>100.8</v>
          </cell>
          <cell r="AA48">
            <v>92.6</v>
          </cell>
          <cell r="AB48">
            <v>141</v>
          </cell>
          <cell r="AC48" t="str">
            <v>костик</v>
          </cell>
          <cell r="AD48" t="str">
            <v>костик</v>
          </cell>
        </row>
        <row r="49">
          <cell r="A49" t="str">
            <v>6527 ШПИКАЧКИ СОЧНЫЕ ПМ сар б/о мгс 1*3 45с ОСТАНКИНО</v>
          </cell>
          <cell r="B49" t="str">
            <v>кг</v>
          </cell>
          <cell r="C49">
            <v>336.38200000000001</v>
          </cell>
          <cell r="D49">
            <v>420.322</v>
          </cell>
          <cell r="E49">
            <v>462.88799999999998</v>
          </cell>
          <cell r="F49">
            <v>287.726</v>
          </cell>
          <cell r="G49">
            <v>1</v>
          </cell>
          <cell r="H49">
            <v>45</v>
          </cell>
          <cell r="I49">
            <v>456.6</v>
          </cell>
          <cell r="J49">
            <v>6.2879999999999541</v>
          </cell>
          <cell r="K49">
            <v>50</v>
          </cell>
          <cell r="S49">
            <v>92.57759999999999</v>
          </cell>
          <cell r="T49">
            <v>300</v>
          </cell>
          <cell r="U49">
            <v>6.8885561950190981</v>
          </cell>
          <cell r="V49">
            <v>3.1079440382986818</v>
          </cell>
          <cell r="Y49">
            <v>100.0578</v>
          </cell>
          <cell r="Z49">
            <v>94.505399999999995</v>
          </cell>
          <cell r="AA49">
            <v>75.868399999999994</v>
          </cell>
          <cell r="AB49">
            <v>108.14100000000001</v>
          </cell>
          <cell r="AC49">
            <v>0</v>
          </cell>
          <cell r="AD49">
            <v>0</v>
          </cell>
        </row>
        <row r="50">
          <cell r="A50" t="str">
            <v>6528 ШПИКАЧКИ СОЧНЫЕ ПМ сар б/о мгс 0.4кг 45с  ОСТАНКИНО</v>
          </cell>
          <cell r="B50" t="str">
            <v>шт</v>
          </cell>
          <cell r="C50">
            <v>41</v>
          </cell>
          <cell r="D50">
            <v>23</v>
          </cell>
          <cell r="E50">
            <v>28</v>
          </cell>
          <cell r="F50">
            <v>31</v>
          </cell>
          <cell r="G50">
            <v>0.4</v>
          </cell>
          <cell r="H50" t="e">
            <v>#N/A</v>
          </cell>
          <cell r="I50">
            <v>33</v>
          </cell>
          <cell r="J50">
            <v>-5</v>
          </cell>
          <cell r="K50">
            <v>0</v>
          </cell>
          <cell r="S50">
            <v>5.6</v>
          </cell>
          <cell r="T50">
            <v>16</v>
          </cell>
          <cell r="U50">
            <v>8.3928571428571441</v>
          </cell>
          <cell r="V50">
            <v>5.5357142857142865</v>
          </cell>
          <cell r="Y50">
            <v>2.2000000000000002</v>
          </cell>
          <cell r="Z50">
            <v>5</v>
          </cell>
          <cell r="AA50">
            <v>1.4</v>
          </cell>
          <cell r="AB50">
            <v>13</v>
          </cell>
          <cell r="AC50" t="str">
            <v>увел</v>
          </cell>
          <cell r="AD50" t="e">
            <v>#N/A</v>
          </cell>
        </row>
        <row r="51">
          <cell r="A51" t="str">
            <v>6586 МРАМОРНАЯ И БАЛЫКОВАЯ в/к с/н мгс 1/90 ОСТАНКИНО</v>
          </cell>
          <cell r="B51" t="str">
            <v>шт</v>
          </cell>
          <cell r="C51">
            <v>171</v>
          </cell>
          <cell r="D51">
            <v>212</v>
          </cell>
          <cell r="E51">
            <v>132</v>
          </cell>
          <cell r="F51">
            <v>238</v>
          </cell>
          <cell r="G51">
            <v>0.09</v>
          </cell>
          <cell r="H51">
            <v>45</v>
          </cell>
          <cell r="I51">
            <v>145</v>
          </cell>
          <cell r="J51">
            <v>-13</v>
          </cell>
          <cell r="K51">
            <v>0</v>
          </cell>
          <cell r="S51">
            <v>26.4</v>
          </cell>
          <cell r="U51">
            <v>9.0151515151515156</v>
          </cell>
          <cell r="V51">
            <v>9.0151515151515156</v>
          </cell>
          <cell r="Y51">
            <v>28.8</v>
          </cell>
          <cell r="Z51">
            <v>45.6</v>
          </cell>
          <cell r="AA51">
            <v>30</v>
          </cell>
          <cell r="AB51">
            <v>14</v>
          </cell>
          <cell r="AC51" t="str">
            <v>Витал</v>
          </cell>
          <cell r="AD51" t="str">
            <v>костик</v>
          </cell>
        </row>
        <row r="52">
          <cell r="A52" t="str">
            <v>6609 С ГОВЯДИНОЙ ПМ сар б/о мгс 0.4кг_45с ОСТАНКИНО</v>
          </cell>
          <cell r="B52" t="str">
            <v>шт</v>
          </cell>
          <cell r="C52">
            <v>46</v>
          </cell>
          <cell r="D52">
            <v>48</v>
          </cell>
          <cell r="E52">
            <v>44</v>
          </cell>
          <cell r="F52">
            <v>36</v>
          </cell>
          <cell r="G52">
            <v>0.4</v>
          </cell>
          <cell r="H52" t="e">
            <v>#N/A</v>
          </cell>
          <cell r="I52">
            <v>45</v>
          </cell>
          <cell r="J52">
            <v>-1</v>
          </cell>
          <cell r="K52">
            <v>0</v>
          </cell>
          <cell r="S52">
            <v>8.8000000000000007</v>
          </cell>
          <cell r="T52">
            <v>16</v>
          </cell>
          <cell r="U52">
            <v>5.9090909090909083</v>
          </cell>
          <cell r="V52">
            <v>4.0909090909090908</v>
          </cell>
          <cell r="Y52">
            <v>8.6</v>
          </cell>
          <cell r="Z52">
            <v>8.6</v>
          </cell>
          <cell r="AA52">
            <v>8.4</v>
          </cell>
          <cell r="AB52">
            <v>12</v>
          </cell>
          <cell r="AC52" t="e">
            <v>#N/A</v>
          </cell>
          <cell r="AD52" t="e">
            <v>#N/A</v>
          </cell>
        </row>
        <row r="53">
          <cell r="A53" t="str">
            <v>6616 МОЛОЧНЫЕ КЛАССИЧЕСКИЕ сос п/о в/у 0.3кг  ОСТАНКИНО</v>
          </cell>
          <cell r="B53" t="str">
            <v>шт</v>
          </cell>
          <cell r="C53">
            <v>590</v>
          </cell>
          <cell r="D53">
            <v>1395</v>
          </cell>
          <cell r="E53">
            <v>965</v>
          </cell>
          <cell r="F53">
            <v>1068</v>
          </cell>
          <cell r="G53">
            <v>0.3</v>
          </cell>
          <cell r="H53" t="e">
            <v>#N/A</v>
          </cell>
          <cell r="I53">
            <v>985</v>
          </cell>
          <cell r="J53">
            <v>-20</v>
          </cell>
          <cell r="K53">
            <v>150</v>
          </cell>
          <cell r="S53">
            <v>193</v>
          </cell>
          <cell r="T53">
            <v>280</v>
          </cell>
          <cell r="U53">
            <v>7.7616580310880829</v>
          </cell>
          <cell r="V53">
            <v>5.5336787564766841</v>
          </cell>
          <cell r="Y53">
            <v>132.19999999999999</v>
          </cell>
          <cell r="Z53">
            <v>191.4</v>
          </cell>
          <cell r="AA53">
            <v>214.8</v>
          </cell>
          <cell r="AB53">
            <v>153</v>
          </cell>
          <cell r="AC53" t="str">
            <v>Витал</v>
          </cell>
          <cell r="AD53" t="str">
            <v>нов</v>
          </cell>
        </row>
        <row r="54">
          <cell r="A54" t="str">
            <v>6684 СЕРВЕЛАТ КАРЕЛЬСКИЙ ПМ в/к в/у 0.28кг  ОСТАНКИНО</v>
          </cell>
          <cell r="B54" t="str">
            <v>шт</v>
          </cell>
          <cell r="C54">
            <v>2542</v>
          </cell>
          <cell r="D54">
            <v>4850</v>
          </cell>
          <cell r="E54">
            <v>3781</v>
          </cell>
          <cell r="F54">
            <v>3550</v>
          </cell>
          <cell r="G54">
            <v>0.28000000000000003</v>
          </cell>
          <cell r="H54">
            <v>45</v>
          </cell>
          <cell r="I54">
            <v>3811</v>
          </cell>
          <cell r="J54">
            <v>-30</v>
          </cell>
          <cell r="K54">
            <v>600</v>
          </cell>
          <cell r="S54">
            <v>756.2</v>
          </cell>
          <cell r="T54">
            <v>1600</v>
          </cell>
          <cell r="U54">
            <v>7.6038085162655378</v>
          </cell>
          <cell r="V54">
            <v>4.6945252578682881</v>
          </cell>
          <cell r="Y54">
            <v>649.6</v>
          </cell>
          <cell r="Z54">
            <v>626.20000000000005</v>
          </cell>
          <cell r="AA54">
            <v>715</v>
          </cell>
          <cell r="AB54">
            <v>532</v>
          </cell>
          <cell r="AC54" t="str">
            <v>борд</v>
          </cell>
          <cell r="AD54" t="str">
            <v>борд</v>
          </cell>
        </row>
        <row r="55">
          <cell r="A55" t="str">
            <v>6697 СЕРВЕЛАТ ФИНСКИЙ ПМ в/к в/у 0,35кг 8шт.  ОСТАНКИНО</v>
          </cell>
          <cell r="B55" t="str">
            <v>шт</v>
          </cell>
          <cell r="C55">
            <v>4591</v>
          </cell>
          <cell r="D55">
            <v>5498</v>
          </cell>
          <cell r="E55">
            <v>5036</v>
          </cell>
          <cell r="F55">
            <v>4942</v>
          </cell>
          <cell r="G55">
            <v>0.35</v>
          </cell>
          <cell r="H55">
            <v>45</v>
          </cell>
          <cell r="I55">
            <v>5101</v>
          </cell>
          <cell r="J55">
            <v>-65</v>
          </cell>
          <cell r="K55">
            <v>400</v>
          </cell>
          <cell r="S55">
            <v>1007.2</v>
          </cell>
          <cell r="T55">
            <v>2400</v>
          </cell>
          <cell r="U55">
            <v>7.6866560762509923</v>
          </cell>
          <cell r="V55">
            <v>4.9066719618745029</v>
          </cell>
          <cell r="Y55">
            <v>1056.4000000000001</v>
          </cell>
          <cell r="Z55">
            <v>937</v>
          </cell>
          <cell r="AA55">
            <v>945.8</v>
          </cell>
          <cell r="AB55">
            <v>856</v>
          </cell>
          <cell r="AC55" t="str">
            <v>борд</v>
          </cell>
          <cell r="AD55" t="str">
            <v>пл600</v>
          </cell>
        </row>
        <row r="56">
          <cell r="A56" t="str">
            <v>6713 СОЧНЫЙ ГРИЛЬ ПМ сос п/о мгс 0.41кг 8шт.  ОСТАНКИНО</v>
          </cell>
          <cell r="B56" t="str">
            <v>шт</v>
          </cell>
          <cell r="C56">
            <v>452</v>
          </cell>
          <cell r="D56">
            <v>5293</v>
          </cell>
          <cell r="E56">
            <v>2247</v>
          </cell>
          <cell r="F56">
            <v>2443</v>
          </cell>
          <cell r="G56">
            <v>0.41</v>
          </cell>
          <cell r="H56">
            <v>45</v>
          </cell>
          <cell r="I56">
            <v>2819</v>
          </cell>
          <cell r="J56">
            <v>-572</v>
          </cell>
          <cell r="K56">
            <v>1200</v>
          </cell>
          <cell r="S56">
            <v>449.4</v>
          </cell>
          <cell r="T56">
            <v>1000</v>
          </cell>
          <cell r="U56">
            <v>10.331553182020473</v>
          </cell>
          <cell r="V56">
            <v>5.4361370716510908</v>
          </cell>
          <cell r="Y56">
            <v>324.2</v>
          </cell>
          <cell r="Z56">
            <v>383</v>
          </cell>
          <cell r="AA56">
            <v>583</v>
          </cell>
          <cell r="AB56">
            <v>-15</v>
          </cell>
          <cell r="AC56" t="str">
            <v>плакат</v>
          </cell>
          <cell r="AD56" t="str">
            <v>плакат</v>
          </cell>
        </row>
        <row r="57">
          <cell r="A57" t="str">
            <v>6724 МОЛОЧНЫЕ ПМ сос п/о мгс 0.41кг 10шт.  ОСТАНКИНО</v>
          </cell>
          <cell r="B57" t="str">
            <v>шт</v>
          </cell>
          <cell r="C57">
            <v>212</v>
          </cell>
          <cell r="D57">
            <v>537</v>
          </cell>
          <cell r="E57">
            <v>439</v>
          </cell>
          <cell r="F57">
            <v>293</v>
          </cell>
          <cell r="G57">
            <v>0.41</v>
          </cell>
          <cell r="H57" t="e">
            <v>#N/A</v>
          </cell>
          <cell r="I57">
            <v>456</v>
          </cell>
          <cell r="J57">
            <v>-17</v>
          </cell>
          <cell r="K57">
            <v>80</v>
          </cell>
          <cell r="S57">
            <v>87.8</v>
          </cell>
          <cell r="T57">
            <v>240</v>
          </cell>
          <cell r="U57">
            <v>6.9817767653758542</v>
          </cell>
          <cell r="V57">
            <v>3.3371298405466971</v>
          </cell>
          <cell r="Y57">
            <v>73.400000000000006</v>
          </cell>
          <cell r="Z57">
            <v>89.8</v>
          </cell>
          <cell r="AA57">
            <v>81.2</v>
          </cell>
          <cell r="AB57">
            <v>122</v>
          </cell>
          <cell r="AC57" t="str">
            <v>Вит</v>
          </cell>
          <cell r="AD57" t="e">
            <v>#N/A</v>
          </cell>
        </row>
        <row r="58">
          <cell r="A58" t="str">
            <v>6762 СЛИВОЧНЫЕ сос ц/о мгс 0.41кг 8шт.  ОСТАНКИНО</v>
          </cell>
          <cell r="B58" t="str">
            <v>шт</v>
          </cell>
          <cell r="C58">
            <v>68</v>
          </cell>
          <cell r="D58">
            <v>1</v>
          </cell>
          <cell r="E58">
            <v>63</v>
          </cell>
          <cell r="F58">
            <v>-1</v>
          </cell>
          <cell r="G58">
            <v>0.41</v>
          </cell>
          <cell r="H58" t="e">
            <v>#N/A</v>
          </cell>
          <cell r="I58">
            <v>64</v>
          </cell>
          <cell r="J58">
            <v>-1</v>
          </cell>
          <cell r="K58">
            <v>30</v>
          </cell>
          <cell r="S58">
            <v>12.6</v>
          </cell>
          <cell r="T58">
            <v>30</v>
          </cell>
          <cell r="U58">
            <v>4.6825396825396828</v>
          </cell>
          <cell r="V58">
            <v>-7.9365079365079361E-2</v>
          </cell>
          <cell r="Y58">
            <v>13</v>
          </cell>
          <cell r="Z58">
            <v>10</v>
          </cell>
          <cell r="AA58">
            <v>10.4</v>
          </cell>
          <cell r="AB58">
            <v>0</v>
          </cell>
          <cell r="AC58" t="str">
            <v>увел</v>
          </cell>
          <cell r="AD58" t="str">
            <v>увел</v>
          </cell>
        </row>
        <row r="59">
          <cell r="A59" t="str">
            <v>6765 РУБЛЕНЫЕ сос ц/о мгс 0.36кг 6шт.  ОСТАНКИНО</v>
          </cell>
          <cell r="B59" t="str">
            <v>шт</v>
          </cell>
          <cell r="C59">
            <v>480</v>
          </cell>
          <cell r="D59">
            <v>636</v>
          </cell>
          <cell r="E59">
            <v>578</v>
          </cell>
          <cell r="F59">
            <v>519</v>
          </cell>
          <cell r="G59">
            <v>0.36</v>
          </cell>
          <cell r="H59" t="e">
            <v>#N/A</v>
          </cell>
          <cell r="I59">
            <v>590</v>
          </cell>
          <cell r="J59">
            <v>-12</v>
          </cell>
          <cell r="K59">
            <v>120</v>
          </cell>
          <cell r="S59">
            <v>115.6</v>
          </cell>
          <cell r="T59">
            <v>180</v>
          </cell>
          <cell r="U59">
            <v>7.0847750865051911</v>
          </cell>
          <cell r="V59">
            <v>4.4896193771626303</v>
          </cell>
          <cell r="Y59">
            <v>119.6</v>
          </cell>
          <cell r="Z59">
            <v>135.80000000000001</v>
          </cell>
          <cell r="AA59">
            <v>117.4</v>
          </cell>
          <cell r="AB59">
            <v>138</v>
          </cell>
          <cell r="AC59" t="str">
            <v>к720</v>
          </cell>
          <cell r="AD59" t="str">
            <v>к720</v>
          </cell>
        </row>
        <row r="60">
          <cell r="A60" t="str">
            <v>6773 САЛЯМИ Папа может п/к в/у 0,28кг 8шт.  ОСТАНКИНО</v>
          </cell>
          <cell r="B60" t="str">
            <v>шт</v>
          </cell>
          <cell r="C60">
            <v>450</v>
          </cell>
          <cell r="D60">
            <v>258</v>
          </cell>
          <cell r="E60">
            <v>756</v>
          </cell>
          <cell r="F60">
            <v>537</v>
          </cell>
          <cell r="G60">
            <v>0.28000000000000003</v>
          </cell>
          <cell r="H60" t="e">
            <v>#N/A</v>
          </cell>
          <cell r="I60">
            <v>777</v>
          </cell>
          <cell r="J60">
            <v>-21</v>
          </cell>
          <cell r="K60">
            <v>160</v>
          </cell>
          <cell r="S60">
            <v>151.19999999999999</v>
          </cell>
          <cell r="T60">
            <v>400</v>
          </cell>
          <cell r="U60">
            <v>7.2552910052910056</v>
          </cell>
          <cell r="V60">
            <v>3.5515873015873018</v>
          </cell>
          <cell r="Y60">
            <v>162.4</v>
          </cell>
          <cell r="Z60">
            <v>119.4</v>
          </cell>
          <cell r="AA60">
            <v>137.19999999999999</v>
          </cell>
          <cell r="AB60">
            <v>103</v>
          </cell>
          <cell r="AC60" t="str">
            <v>м10з</v>
          </cell>
          <cell r="AD60" t="str">
            <v>м10з</v>
          </cell>
        </row>
        <row r="61">
          <cell r="A61" t="str">
            <v>6785 ВЕНСКАЯ САЛЯМИ п/к в/у 0.33кг 8шт.  ОСТАНКИНО</v>
          </cell>
          <cell r="B61" t="str">
            <v>шт</v>
          </cell>
          <cell r="C61">
            <v>264</v>
          </cell>
          <cell r="D61">
            <v>292</v>
          </cell>
          <cell r="E61">
            <v>265</v>
          </cell>
          <cell r="F61">
            <v>270</v>
          </cell>
          <cell r="G61">
            <v>0.33</v>
          </cell>
          <cell r="H61" t="e">
            <v>#N/A</v>
          </cell>
          <cell r="I61">
            <v>295</v>
          </cell>
          <cell r="J61">
            <v>-30</v>
          </cell>
          <cell r="K61">
            <v>40</v>
          </cell>
          <cell r="S61">
            <v>53</v>
          </cell>
          <cell r="T61">
            <v>80</v>
          </cell>
          <cell r="U61">
            <v>7.3584905660377355</v>
          </cell>
          <cell r="V61">
            <v>5.0943396226415096</v>
          </cell>
          <cell r="Y61">
            <v>72.599999999999994</v>
          </cell>
          <cell r="Z61">
            <v>45.4</v>
          </cell>
          <cell r="AA61">
            <v>57.8</v>
          </cell>
          <cell r="AB61">
            <v>22</v>
          </cell>
          <cell r="AC61" t="str">
            <v>увел</v>
          </cell>
          <cell r="AD61" t="str">
            <v>костик</v>
          </cell>
        </row>
        <row r="62">
          <cell r="A62" t="str">
            <v>6787 СЕРВЕЛАТ КРЕМЛЕВСКИЙ в/к в/у 0,33кг 8шт.  ОСТАНКИНО</v>
          </cell>
          <cell r="B62" t="str">
            <v>шт</v>
          </cell>
          <cell r="C62">
            <v>268</v>
          </cell>
          <cell r="D62">
            <v>129</v>
          </cell>
          <cell r="E62">
            <v>275</v>
          </cell>
          <cell r="F62">
            <v>103</v>
          </cell>
          <cell r="G62">
            <v>0.33</v>
          </cell>
          <cell r="H62" t="e">
            <v>#N/A</v>
          </cell>
          <cell r="I62">
            <v>288</v>
          </cell>
          <cell r="J62">
            <v>-13</v>
          </cell>
          <cell r="K62">
            <v>0</v>
          </cell>
          <cell r="S62">
            <v>55</v>
          </cell>
          <cell r="T62">
            <v>280</v>
          </cell>
          <cell r="U62">
            <v>6.9636363636363638</v>
          </cell>
          <cell r="V62">
            <v>1.8727272727272728</v>
          </cell>
          <cell r="Y62">
            <v>47.6</v>
          </cell>
          <cell r="Z62">
            <v>41.6</v>
          </cell>
          <cell r="AA62">
            <v>37.799999999999997</v>
          </cell>
          <cell r="AB62">
            <v>57</v>
          </cell>
          <cell r="AC62" t="str">
            <v>костик</v>
          </cell>
          <cell r="AD62" t="str">
            <v>костик</v>
          </cell>
        </row>
        <row r="63">
          <cell r="A63" t="str">
            <v>6793 БАЛЫКОВАЯ в/к в/у 0,33кг 8шт.  ОСТАНКИНО</v>
          </cell>
          <cell r="B63" t="str">
            <v>шт</v>
          </cell>
          <cell r="C63">
            <v>239</v>
          </cell>
          <cell r="D63">
            <v>736</v>
          </cell>
          <cell r="E63">
            <v>516</v>
          </cell>
          <cell r="F63">
            <v>443</v>
          </cell>
          <cell r="G63">
            <v>0.33</v>
          </cell>
          <cell r="H63" t="e">
            <v>#N/A</v>
          </cell>
          <cell r="I63">
            <v>531</v>
          </cell>
          <cell r="J63">
            <v>-15</v>
          </cell>
          <cell r="K63">
            <v>40</v>
          </cell>
          <cell r="S63">
            <v>103.2</v>
          </cell>
          <cell r="T63">
            <v>280</v>
          </cell>
          <cell r="U63">
            <v>7.3934108527131777</v>
          </cell>
          <cell r="V63">
            <v>4.2926356589147288</v>
          </cell>
          <cell r="Y63">
            <v>94.8</v>
          </cell>
          <cell r="Z63">
            <v>89.2</v>
          </cell>
          <cell r="AA63">
            <v>92</v>
          </cell>
          <cell r="AB63">
            <v>84</v>
          </cell>
          <cell r="AC63" t="str">
            <v>костик</v>
          </cell>
          <cell r="AD63" t="str">
            <v>костик</v>
          </cell>
        </row>
        <row r="64">
          <cell r="A64" t="str">
            <v>6822 ИЗ ОТБОРНОГО МЯСА ПМ сос п/о мгс 0,36кг  ОСТАНКИНО</v>
          </cell>
          <cell r="B64" t="str">
            <v>шт</v>
          </cell>
          <cell r="C64">
            <v>152</v>
          </cell>
          <cell r="E64">
            <v>7</v>
          </cell>
          <cell r="F64">
            <v>145</v>
          </cell>
          <cell r="G64">
            <v>0</v>
          </cell>
          <cell r="H64" t="e">
            <v>#N/A</v>
          </cell>
          <cell r="I64">
            <v>7</v>
          </cell>
          <cell r="J64">
            <v>0</v>
          </cell>
          <cell r="K64">
            <v>0</v>
          </cell>
          <cell r="S64">
            <v>1.4</v>
          </cell>
          <cell r="U64">
            <v>103.57142857142858</v>
          </cell>
          <cell r="V64">
            <v>103.57142857142858</v>
          </cell>
          <cell r="Y64">
            <v>0</v>
          </cell>
          <cell r="Z64">
            <v>0</v>
          </cell>
          <cell r="AA64">
            <v>0</v>
          </cell>
          <cell r="AB64">
            <v>7</v>
          </cell>
          <cell r="AC64" t="str">
            <v>Витал</v>
          </cell>
          <cell r="AD64" t="e">
            <v>#N/A</v>
          </cell>
        </row>
        <row r="65">
          <cell r="A65" t="str">
            <v>6829 МОЛОЧНЫЕ КЛАССИЧЕСКИЕ сос п/о мгс 2*4_С  ОСТАНКИНО</v>
          </cell>
          <cell r="B65" t="str">
            <v>кг</v>
          </cell>
          <cell r="C65">
            <v>418.63499999999999</v>
          </cell>
          <cell r="D65">
            <v>1061.1659999999999</v>
          </cell>
          <cell r="E65">
            <v>740</v>
          </cell>
          <cell r="F65">
            <v>613</v>
          </cell>
          <cell r="G65">
            <v>1</v>
          </cell>
          <cell r="H65" t="e">
            <v>#N/A</v>
          </cell>
          <cell r="I65">
            <v>704</v>
          </cell>
          <cell r="J65">
            <v>36</v>
          </cell>
          <cell r="K65">
            <v>50</v>
          </cell>
          <cell r="S65">
            <v>148</v>
          </cell>
          <cell r="T65">
            <v>400</v>
          </cell>
          <cell r="U65">
            <v>7.1824324324324325</v>
          </cell>
          <cell r="V65">
            <v>4.1418918918918921</v>
          </cell>
          <cell r="Y65">
            <v>142.80000000000001</v>
          </cell>
          <cell r="Z65">
            <v>118.2</v>
          </cell>
          <cell r="AA65">
            <v>129.19999999999999</v>
          </cell>
          <cell r="AB65">
            <v>3.8570000000000002</v>
          </cell>
          <cell r="AC65" t="str">
            <v>Витал</v>
          </cell>
          <cell r="AD65" t="str">
            <v>костик</v>
          </cell>
        </row>
        <row r="66">
          <cell r="A66" t="str">
            <v>6837 ФИЛЕЙНЫЕ Папа Может сос ц/о мгс 0.4кг  ОСТАНКИНО</v>
          </cell>
          <cell r="B66" t="str">
            <v>шт</v>
          </cell>
          <cell r="C66">
            <v>584</v>
          </cell>
          <cell r="D66">
            <v>1832</v>
          </cell>
          <cell r="E66">
            <v>1142</v>
          </cell>
          <cell r="F66">
            <v>1215</v>
          </cell>
          <cell r="G66">
            <v>0.4</v>
          </cell>
          <cell r="H66" t="e">
            <v>#N/A</v>
          </cell>
          <cell r="I66">
            <v>1153</v>
          </cell>
          <cell r="J66">
            <v>-11</v>
          </cell>
          <cell r="K66">
            <v>240</v>
          </cell>
          <cell r="S66">
            <v>228.4</v>
          </cell>
          <cell r="T66">
            <v>240</v>
          </cell>
          <cell r="U66">
            <v>7.4211908931698769</v>
          </cell>
          <cell r="V66">
            <v>5.3196147110332745</v>
          </cell>
          <cell r="Y66">
            <v>210</v>
          </cell>
          <cell r="Z66">
            <v>215.8</v>
          </cell>
          <cell r="AA66">
            <v>243.6</v>
          </cell>
          <cell r="AB66">
            <v>160</v>
          </cell>
          <cell r="AC66" t="e">
            <v>#N/A</v>
          </cell>
          <cell r="AD66" t="e">
            <v>#N/A</v>
          </cell>
        </row>
        <row r="67">
          <cell r="A67" t="str">
            <v>6842 ДЫМОВИЦА ИЗ ОКОРОКА к/в мл/к в/у 0,3кг  ОСТАНКИНО</v>
          </cell>
          <cell r="B67" t="str">
            <v>шт</v>
          </cell>
          <cell r="C67">
            <v>42</v>
          </cell>
          <cell r="D67">
            <v>60</v>
          </cell>
          <cell r="E67">
            <v>60</v>
          </cell>
          <cell r="F67">
            <v>42</v>
          </cell>
          <cell r="G67">
            <v>0.3</v>
          </cell>
          <cell r="H67" t="e">
            <v>#N/A</v>
          </cell>
          <cell r="I67">
            <v>82</v>
          </cell>
          <cell r="J67">
            <v>-22</v>
          </cell>
          <cell r="K67">
            <v>40</v>
          </cell>
          <cell r="S67">
            <v>12</v>
          </cell>
          <cell r="U67">
            <v>6.833333333333333</v>
          </cell>
          <cell r="V67">
            <v>3.5</v>
          </cell>
          <cell r="Y67">
            <v>14.2</v>
          </cell>
          <cell r="Z67">
            <v>11.8</v>
          </cell>
          <cell r="AA67">
            <v>14.4</v>
          </cell>
          <cell r="AB67">
            <v>-2</v>
          </cell>
          <cell r="AC67" t="str">
            <v>витал</v>
          </cell>
          <cell r="AD67" t="str">
            <v>костик</v>
          </cell>
        </row>
        <row r="68">
          <cell r="A68" t="str">
            <v>6861 ДОМАШНИЙ РЕЦЕПТ Коровино вар п/о  ОСТАНКИНО</v>
          </cell>
          <cell r="B68" t="str">
            <v>кг</v>
          </cell>
          <cell r="C68">
            <v>115.104</v>
          </cell>
          <cell r="D68">
            <v>248.08799999999999</v>
          </cell>
          <cell r="E68">
            <v>229.684</v>
          </cell>
          <cell r="F68">
            <v>133.50800000000001</v>
          </cell>
          <cell r="G68">
            <v>1</v>
          </cell>
          <cell r="H68" t="e">
            <v>#N/A</v>
          </cell>
          <cell r="I68">
            <v>230.2</v>
          </cell>
          <cell r="J68">
            <v>-0.51599999999999113</v>
          </cell>
          <cell r="K68">
            <v>40</v>
          </cell>
          <cell r="S68">
            <v>45.936799999999998</v>
          </cell>
          <cell r="T68">
            <v>170</v>
          </cell>
          <cell r="U68">
            <v>7.4778391180926853</v>
          </cell>
          <cell r="V68">
            <v>2.9063408857386674</v>
          </cell>
          <cell r="Y68">
            <v>46.018599999999999</v>
          </cell>
          <cell r="Z68">
            <v>43.012</v>
          </cell>
          <cell r="AA68">
            <v>39.503399999999999</v>
          </cell>
          <cell r="AB68">
            <v>25.638000000000002</v>
          </cell>
          <cell r="AC68" t="str">
            <v>?</v>
          </cell>
          <cell r="AD68" t="str">
            <v>увел</v>
          </cell>
        </row>
        <row r="69">
          <cell r="A69" t="str">
            <v>6866 ВЕТЧ.НЕЖНАЯ Коровино п/о_Маяк  ОСТАНКИНО</v>
          </cell>
          <cell r="B69" t="str">
            <v>кг</v>
          </cell>
          <cell r="C69">
            <v>178.648</v>
          </cell>
          <cell r="D69">
            <v>69.44</v>
          </cell>
          <cell r="E69">
            <v>166.495</v>
          </cell>
          <cell r="F69">
            <v>80.093000000000004</v>
          </cell>
          <cell r="G69">
            <v>1</v>
          </cell>
          <cell r="H69" t="e">
            <v>#N/A</v>
          </cell>
          <cell r="I69">
            <v>161</v>
          </cell>
          <cell r="J69">
            <v>5.4950000000000045</v>
          </cell>
          <cell r="K69">
            <v>30</v>
          </cell>
          <cell r="S69">
            <v>33.298999999999999</v>
          </cell>
          <cell r="T69">
            <v>150</v>
          </cell>
          <cell r="U69">
            <v>7.8108351602150226</v>
          </cell>
          <cell r="V69">
            <v>2.4052674254482116</v>
          </cell>
          <cell r="Y69">
            <v>37.062200000000004</v>
          </cell>
          <cell r="Z69">
            <v>24.785800000000002</v>
          </cell>
          <cell r="AA69">
            <v>25.988999999999997</v>
          </cell>
          <cell r="AB69">
            <v>12.13</v>
          </cell>
          <cell r="AC69" t="str">
            <v>Витал</v>
          </cell>
          <cell r="AD69" t="str">
            <v>Витал</v>
          </cell>
        </row>
        <row r="70">
          <cell r="A70" t="str">
            <v>6877 В ОБВЯЗКЕ вар п/о  ОСТАНКИНО</v>
          </cell>
          <cell r="B70" t="str">
            <v>кг</v>
          </cell>
          <cell r="C70">
            <v>18.66</v>
          </cell>
          <cell r="D70">
            <v>21.31</v>
          </cell>
          <cell r="E70">
            <v>26.552</v>
          </cell>
          <cell r="F70">
            <v>13.417999999999999</v>
          </cell>
          <cell r="G70">
            <v>1</v>
          </cell>
          <cell r="H70" t="e">
            <v>#N/A</v>
          </cell>
          <cell r="I70">
            <v>25.5</v>
          </cell>
          <cell r="J70">
            <v>1.0519999999999996</v>
          </cell>
          <cell r="K70">
            <v>0</v>
          </cell>
          <cell r="S70">
            <v>5.3103999999999996</v>
          </cell>
          <cell r="T70">
            <v>20</v>
          </cell>
          <cell r="U70">
            <v>6.2929346188611035</v>
          </cell>
          <cell r="V70">
            <v>2.5267399819222658</v>
          </cell>
          <cell r="Y70">
            <v>6.1265999999999998</v>
          </cell>
          <cell r="Z70">
            <v>1.8620000000000001</v>
          </cell>
          <cell r="AA70">
            <v>3.9802</v>
          </cell>
          <cell r="AB70">
            <v>0</v>
          </cell>
          <cell r="AC70" t="str">
            <v>увел</v>
          </cell>
          <cell r="AD70" t="e">
            <v>#N/A</v>
          </cell>
        </row>
        <row r="71">
          <cell r="A71" t="str">
            <v>6888 С ГРУДИНКОЙ вар б/о в/у срез 0.4кг 8шт.  ОСТАНКИНО</v>
          </cell>
          <cell r="B71" t="str">
            <v>шт</v>
          </cell>
          <cell r="C71">
            <v>1</v>
          </cell>
          <cell r="E71">
            <v>0</v>
          </cell>
          <cell r="F71">
            <v>1</v>
          </cell>
          <cell r="G71">
            <v>0.4</v>
          </cell>
          <cell r="H71" t="e">
            <v>#N/A</v>
          </cell>
          <cell r="I71">
            <v>1</v>
          </cell>
          <cell r="J71">
            <v>-1</v>
          </cell>
          <cell r="K71">
            <v>0</v>
          </cell>
          <cell r="S71">
            <v>0</v>
          </cell>
          <cell r="T71">
            <v>40</v>
          </cell>
          <cell r="U71" t="e">
            <v>#DIV/0!</v>
          </cell>
          <cell r="V71" t="e">
            <v>#DIV/0!</v>
          </cell>
          <cell r="Y71">
            <v>7</v>
          </cell>
          <cell r="Z71">
            <v>2</v>
          </cell>
          <cell r="AA71">
            <v>0.2</v>
          </cell>
          <cell r="AB71">
            <v>0</v>
          </cell>
          <cell r="AC71" t="str">
            <v>увел</v>
          </cell>
          <cell r="AD71" t="e">
            <v>#N/A</v>
          </cell>
        </row>
        <row r="72">
          <cell r="A72" t="str">
            <v>6909 ДЛЯ ДЕТЕЙ сос п/о мгс 0.33кг 8шт.  ОСТАНКИНО</v>
          </cell>
          <cell r="B72" t="str">
            <v>шт</v>
          </cell>
          <cell r="C72">
            <v>124</v>
          </cell>
          <cell r="D72">
            <v>396</v>
          </cell>
          <cell r="E72">
            <v>321</v>
          </cell>
          <cell r="F72">
            <v>114</v>
          </cell>
          <cell r="G72">
            <v>0.33</v>
          </cell>
          <cell r="H72">
            <v>30</v>
          </cell>
          <cell r="I72">
            <v>325</v>
          </cell>
          <cell r="J72">
            <v>-4</v>
          </cell>
          <cell r="K72">
            <v>60</v>
          </cell>
          <cell r="S72">
            <v>64.2</v>
          </cell>
          <cell r="T72">
            <v>120</v>
          </cell>
          <cell r="U72">
            <v>4.5794392523364484</v>
          </cell>
          <cell r="V72">
            <v>1.7757009345794392</v>
          </cell>
          <cell r="Y72">
            <v>55.6</v>
          </cell>
          <cell r="Z72">
            <v>58.8</v>
          </cell>
          <cell r="AA72">
            <v>54.4</v>
          </cell>
          <cell r="AB72">
            <v>67</v>
          </cell>
          <cell r="AC72" t="str">
            <v>Витал</v>
          </cell>
          <cell r="AD72" t="str">
            <v>Витал</v>
          </cell>
        </row>
        <row r="73">
          <cell r="A73" t="str">
            <v>6962 МЯСНИКС ПМ сос б/о мгс 1/160 10шт.  ОСТАНКИНО</v>
          </cell>
          <cell r="B73" t="str">
            <v>шт</v>
          </cell>
          <cell r="C73">
            <v>3</v>
          </cell>
          <cell r="D73">
            <v>2</v>
          </cell>
          <cell r="E73">
            <v>0</v>
          </cell>
          <cell r="F73">
            <v>2</v>
          </cell>
          <cell r="G73">
            <v>0</v>
          </cell>
          <cell r="H73" t="e">
            <v>#N/A</v>
          </cell>
          <cell r="I73">
            <v>0</v>
          </cell>
          <cell r="J73">
            <v>0</v>
          </cell>
          <cell r="K73">
            <v>0</v>
          </cell>
          <cell r="S73">
            <v>0</v>
          </cell>
          <cell r="U73" t="e">
            <v>#DIV/0!</v>
          </cell>
          <cell r="V73" t="e">
            <v>#DIV/0!</v>
          </cell>
          <cell r="Y73">
            <v>5</v>
          </cell>
          <cell r="Z73">
            <v>3</v>
          </cell>
          <cell r="AA73">
            <v>0</v>
          </cell>
          <cell r="AB73">
            <v>0</v>
          </cell>
          <cell r="AC73" t="str">
            <v>увел</v>
          </cell>
          <cell r="AD73" t="str">
            <v>Вывод</v>
          </cell>
        </row>
        <row r="74">
          <cell r="A74" t="str">
            <v>6987 СУПЕР СЫТНЫЕ ПМ сос п/о мгс 0.6кг 8 шт.  ОСТАНКИНО</v>
          </cell>
          <cell r="B74" t="str">
            <v>шт</v>
          </cell>
          <cell r="C74">
            <v>46</v>
          </cell>
          <cell r="D74">
            <v>18</v>
          </cell>
          <cell r="E74">
            <v>37</v>
          </cell>
          <cell r="F74">
            <v>21</v>
          </cell>
          <cell r="G74">
            <v>0.6</v>
          </cell>
          <cell r="H74" t="e">
            <v>#N/A</v>
          </cell>
          <cell r="I74">
            <v>37</v>
          </cell>
          <cell r="J74">
            <v>0</v>
          </cell>
          <cell r="K74">
            <v>10</v>
          </cell>
          <cell r="S74">
            <v>7.4</v>
          </cell>
          <cell r="T74">
            <v>24</v>
          </cell>
          <cell r="U74">
            <v>7.4324324324324325</v>
          </cell>
          <cell r="V74">
            <v>2.8378378378378377</v>
          </cell>
          <cell r="Y74">
            <v>7.6</v>
          </cell>
          <cell r="Z74">
            <v>5.8</v>
          </cell>
          <cell r="AA74">
            <v>7</v>
          </cell>
          <cell r="AB74">
            <v>16</v>
          </cell>
          <cell r="AC74" t="str">
            <v>увел</v>
          </cell>
          <cell r="AD74" t="e">
            <v>#N/A</v>
          </cell>
        </row>
        <row r="75">
          <cell r="A75" t="str">
            <v>7001 КЛАССИЧЕСКИЕ Папа может сар б/о мгс 1*3  ОСТАНКИНО</v>
          </cell>
          <cell r="B75" t="str">
            <v>кг</v>
          </cell>
          <cell r="C75">
            <v>180.691</v>
          </cell>
          <cell r="D75">
            <v>203.904</v>
          </cell>
          <cell r="E75">
            <v>166.90199999999999</v>
          </cell>
          <cell r="F75">
            <v>212.512</v>
          </cell>
          <cell r="G75">
            <v>1</v>
          </cell>
          <cell r="H75" t="e">
            <v>#N/A</v>
          </cell>
          <cell r="I75">
            <v>166.7</v>
          </cell>
          <cell r="J75">
            <v>0.20199999999999818</v>
          </cell>
          <cell r="K75">
            <v>0</v>
          </cell>
          <cell r="S75">
            <v>33.380399999999995</v>
          </cell>
          <cell r="T75">
            <v>50</v>
          </cell>
          <cell r="U75">
            <v>7.8642556709925602</v>
          </cell>
          <cell r="V75">
            <v>6.3663706845933552</v>
          </cell>
          <cell r="Y75">
            <v>47.811199999999999</v>
          </cell>
          <cell r="Z75">
            <v>38.531799999999997</v>
          </cell>
          <cell r="AA75">
            <v>37.066199999999995</v>
          </cell>
          <cell r="AB75">
            <v>38.225000000000001</v>
          </cell>
          <cell r="AC75" t="str">
            <v>зв60</v>
          </cell>
          <cell r="AD75" t="e">
            <v>#N/A</v>
          </cell>
        </row>
        <row r="76">
          <cell r="A76" t="str">
            <v>7035 ВЕТЧ.КЛАССИЧЕСКАЯ ПМ п/о 0.35кг 8шт.  ОСТАНКИНО</v>
          </cell>
          <cell r="B76" t="str">
            <v>шт</v>
          </cell>
          <cell r="C76">
            <v>1</v>
          </cell>
          <cell r="D76">
            <v>201</v>
          </cell>
          <cell r="E76">
            <v>152</v>
          </cell>
          <cell r="F76">
            <v>39</v>
          </cell>
          <cell r="G76">
            <v>0.35</v>
          </cell>
          <cell r="H76">
            <v>60</v>
          </cell>
          <cell r="I76">
            <v>196</v>
          </cell>
          <cell r="J76">
            <v>-44</v>
          </cell>
          <cell r="K76">
            <v>0</v>
          </cell>
          <cell r="S76">
            <v>30.4</v>
          </cell>
          <cell r="T76">
            <v>200</v>
          </cell>
          <cell r="U76">
            <v>7.8618421052631584</v>
          </cell>
          <cell r="V76">
            <v>1.2828947368421053</v>
          </cell>
          <cell r="Y76">
            <v>41.8</v>
          </cell>
          <cell r="Z76">
            <v>57.2</v>
          </cell>
          <cell r="AA76">
            <v>21.2</v>
          </cell>
          <cell r="AB76">
            <v>20</v>
          </cell>
          <cell r="AC76" t="str">
            <v>Витал</v>
          </cell>
          <cell r="AD76" t="str">
            <v>м-280</v>
          </cell>
        </row>
        <row r="77">
          <cell r="A77" t="str">
            <v>7038 С ГОВЯДИНОЙ ПМ сос п/о мгс 1.5*4  ОСТАНКИНО</v>
          </cell>
          <cell r="B77" t="str">
            <v>кг</v>
          </cell>
          <cell r="C77">
            <v>109.417</v>
          </cell>
          <cell r="D77">
            <v>147.22499999999999</v>
          </cell>
          <cell r="E77">
            <v>193.68</v>
          </cell>
          <cell r="F77">
            <v>62.962000000000003</v>
          </cell>
          <cell r="G77">
            <v>1</v>
          </cell>
          <cell r="H77" t="e">
            <v>#N/A</v>
          </cell>
          <cell r="I77">
            <v>192.2</v>
          </cell>
          <cell r="J77">
            <v>1.4800000000000182</v>
          </cell>
          <cell r="K77">
            <v>20</v>
          </cell>
          <cell r="S77">
            <v>38.736000000000004</v>
          </cell>
          <cell r="T77">
            <v>150</v>
          </cell>
          <cell r="U77">
            <v>6.0140954151177191</v>
          </cell>
          <cell r="V77">
            <v>1.625413052457662</v>
          </cell>
          <cell r="Y77">
            <v>31.469200000000001</v>
          </cell>
          <cell r="Z77">
            <v>30.722000000000001</v>
          </cell>
          <cell r="AA77">
            <v>28.0334</v>
          </cell>
          <cell r="AB77">
            <v>6.2779999999999996</v>
          </cell>
          <cell r="AC77" t="str">
            <v>костик</v>
          </cell>
          <cell r="AD77" t="e">
            <v>#N/A</v>
          </cell>
        </row>
        <row r="78">
          <cell r="A78" t="str">
            <v>7040 С ИНДЕЙКОЙ ПМ сос ц/о в/у 1/270 8шт.  ОСТАНКИНО</v>
          </cell>
          <cell r="B78" t="str">
            <v>шт</v>
          </cell>
          <cell r="C78">
            <v>108</v>
          </cell>
          <cell r="D78">
            <v>161</v>
          </cell>
          <cell r="E78">
            <v>186</v>
          </cell>
          <cell r="F78">
            <v>82</v>
          </cell>
          <cell r="G78">
            <v>0.27</v>
          </cell>
          <cell r="H78" t="e">
            <v>#N/A</v>
          </cell>
          <cell r="I78">
            <v>191</v>
          </cell>
          <cell r="J78">
            <v>-5</v>
          </cell>
          <cell r="K78">
            <v>0</v>
          </cell>
          <cell r="S78">
            <v>37.200000000000003</v>
          </cell>
          <cell r="T78">
            <v>200</v>
          </cell>
          <cell r="U78">
            <v>7.5806451612903221</v>
          </cell>
          <cell r="V78">
            <v>2.204301075268817</v>
          </cell>
          <cell r="Y78">
            <v>29.6</v>
          </cell>
          <cell r="Z78">
            <v>30.6</v>
          </cell>
          <cell r="AA78">
            <v>26</v>
          </cell>
          <cell r="AB78">
            <v>20</v>
          </cell>
          <cell r="AC78" t="str">
            <v>вит</v>
          </cell>
          <cell r="AD78" t="e">
            <v>#N/A</v>
          </cell>
        </row>
        <row r="79">
          <cell r="A79" t="str">
            <v>7059 ШПИКАЧКИ СОЧНЫЕ С БЕК. п/о мгс 0.3кг_60с  ОСТАНКИНО</v>
          </cell>
          <cell r="B79" t="str">
            <v>шт</v>
          </cell>
          <cell r="C79">
            <v>69</v>
          </cell>
          <cell r="D79">
            <v>177</v>
          </cell>
          <cell r="E79">
            <v>159</v>
          </cell>
          <cell r="F79">
            <v>41</v>
          </cell>
          <cell r="G79">
            <v>0.3</v>
          </cell>
          <cell r="H79" t="e">
            <v>#N/A</v>
          </cell>
          <cell r="I79">
            <v>164</v>
          </cell>
          <cell r="J79">
            <v>-5</v>
          </cell>
          <cell r="K79">
            <v>40</v>
          </cell>
          <cell r="S79">
            <v>31.8</v>
          </cell>
          <cell r="T79">
            <v>120</v>
          </cell>
          <cell r="U79">
            <v>6.3207547169811322</v>
          </cell>
          <cell r="V79">
            <v>1.2893081761006289</v>
          </cell>
          <cell r="Y79">
            <v>32.4</v>
          </cell>
          <cell r="Z79">
            <v>26.8</v>
          </cell>
          <cell r="AA79">
            <v>25.8</v>
          </cell>
          <cell r="AB79">
            <v>24</v>
          </cell>
          <cell r="AC79" t="str">
            <v>вит</v>
          </cell>
          <cell r="AD79" t="e">
            <v>#N/A</v>
          </cell>
        </row>
        <row r="80">
          <cell r="A80" t="str">
            <v>7066 СОЧНЫЕ ПМ сос п/о мгс 0.41кг 10шт_50с  ОСТАНКИНО</v>
          </cell>
          <cell r="B80" t="str">
            <v>шт</v>
          </cell>
          <cell r="C80">
            <v>5283</v>
          </cell>
          <cell r="D80">
            <v>10297</v>
          </cell>
          <cell r="E80">
            <v>7479</v>
          </cell>
          <cell r="F80">
            <v>9646</v>
          </cell>
          <cell r="G80">
            <v>0.41</v>
          </cell>
          <cell r="H80" t="e">
            <v>#N/A</v>
          </cell>
          <cell r="I80">
            <v>7484</v>
          </cell>
          <cell r="J80">
            <v>-5</v>
          </cell>
          <cell r="K80">
            <v>0</v>
          </cell>
          <cell r="S80">
            <v>1495.8</v>
          </cell>
          <cell r="T80">
            <v>1600</v>
          </cell>
          <cell r="U80">
            <v>7.5183848108035836</v>
          </cell>
          <cell r="V80">
            <v>6.4487230913223694</v>
          </cell>
          <cell r="Y80">
            <v>1455.2</v>
          </cell>
          <cell r="Z80">
            <v>1385.4</v>
          </cell>
          <cell r="AA80">
            <v>1399.2</v>
          </cell>
          <cell r="AB80">
            <v>986</v>
          </cell>
          <cell r="AC80" t="e">
            <v>#N/A</v>
          </cell>
          <cell r="AD80" t="e">
            <v>#N/A</v>
          </cell>
        </row>
        <row r="81">
          <cell r="A81" t="str">
            <v>7070 СОЧНЫЕ ПМ сос п/о мгс 1.5*4_А_50с  ОСТАНКИНО</v>
          </cell>
          <cell r="B81" t="str">
            <v>кг</v>
          </cell>
          <cell r="C81">
            <v>4059.8119999999999</v>
          </cell>
          <cell r="D81">
            <v>4311.6610000000001</v>
          </cell>
          <cell r="E81">
            <v>4165</v>
          </cell>
          <cell r="F81">
            <v>3568</v>
          </cell>
          <cell r="G81">
            <v>1</v>
          </cell>
          <cell r="H81" t="e">
            <v>#N/A</v>
          </cell>
          <cell r="I81">
            <v>3828.3</v>
          </cell>
          <cell r="J81">
            <v>336.69999999999982</v>
          </cell>
          <cell r="K81">
            <v>0</v>
          </cell>
          <cell r="S81">
            <v>833</v>
          </cell>
          <cell r="T81">
            <v>2400</v>
          </cell>
          <cell r="U81">
            <v>7.1644657863145262</v>
          </cell>
          <cell r="V81">
            <v>4.2833133253301323</v>
          </cell>
          <cell r="Y81">
            <v>810.2</v>
          </cell>
          <cell r="Z81">
            <v>760.6</v>
          </cell>
          <cell r="AA81">
            <v>638.79999999999995</v>
          </cell>
          <cell r="AB81">
            <v>510.75</v>
          </cell>
          <cell r="AC81" t="e">
            <v>#N/A</v>
          </cell>
          <cell r="AD81" t="e">
            <v>#N/A</v>
          </cell>
        </row>
        <row r="82">
          <cell r="A82" t="str">
            <v>7073 МОЛОЧ.ПРЕМИУМ ПМ сос п/о в/у 1/350_50с  ОСТАНКИНО</v>
          </cell>
          <cell r="B82" t="str">
            <v>шт</v>
          </cell>
          <cell r="C82">
            <v>1780</v>
          </cell>
          <cell r="D82">
            <v>2596</v>
          </cell>
          <cell r="E82">
            <v>2221</v>
          </cell>
          <cell r="F82">
            <v>2105</v>
          </cell>
          <cell r="G82">
            <v>0.35</v>
          </cell>
          <cell r="H82" t="e">
            <v>#N/A</v>
          </cell>
          <cell r="I82">
            <v>2236</v>
          </cell>
          <cell r="J82">
            <v>-15</v>
          </cell>
          <cell r="K82">
            <v>360</v>
          </cell>
          <cell r="S82">
            <v>444.2</v>
          </cell>
          <cell r="T82">
            <v>960</v>
          </cell>
          <cell r="U82">
            <v>7.7104907699234584</v>
          </cell>
          <cell r="V82">
            <v>4.7388563710040525</v>
          </cell>
          <cell r="Y82">
            <v>459.4</v>
          </cell>
          <cell r="Z82">
            <v>449.6</v>
          </cell>
          <cell r="AA82">
            <v>440.2</v>
          </cell>
          <cell r="AB82">
            <v>300</v>
          </cell>
          <cell r="AC82" t="e">
            <v>#N/A</v>
          </cell>
          <cell r="AD82" t="e">
            <v>#N/A</v>
          </cell>
        </row>
        <row r="83">
          <cell r="A83" t="str">
            <v>7074 МОЛОЧ.ПРЕМИУМ ПМ сос п/о мгс 0.6кг_50с  ОСТАНКИНО</v>
          </cell>
          <cell r="B83" t="str">
            <v>шт</v>
          </cell>
          <cell r="C83">
            <v>66</v>
          </cell>
          <cell r="D83">
            <v>258</v>
          </cell>
          <cell r="E83">
            <v>236</v>
          </cell>
          <cell r="F83">
            <v>69</v>
          </cell>
          <cell r="G83">
            <v>0.6</v>
          </cell>
          <cell r="H83" t="e">
            <v>#N/A</v>
          </cell>
          <cell r="I83">
            <v>252</v>
          </cell>
          <cell r="J83">
            <v>-16</v>
          </cell>
          <cell r="K83">
            <v>0</v>
          </cell>
          <cell r="S83">
            <v>47.2</v>
          </cell>
          <cell r="T83">
            <v>240</v>
          </cell>
          <cell r="U83">
            <v>6.5466101694915251</v>
          </cell>
          <cell r="V83">
            <v>1.4618644067796609</v>
          </cell>
          <cell r="Y83">
            <v>42.6</v>
          </cell>
          <cell r="Z83">
            <v>37</v>
          </cell>
          <cell r="AA83">
            <v>31.4</v>
          </cell>
          <cell r="AB83">
            <v>45</v>
          </cell>
          <cell r="AC83" t="str">
            <v>увел</v>
          </cell>
          <cell r="AD83" t="e">
            <v>#N/A</v>
          </cell>
        </row>
        <row r="84">
          <cell r="A84" t="str">
            <v>7075 МОЛОЧ.ПРЕМИУМ ПМ сос п/о мгс 1.5*4_О_50с  ОСТАНКИНО</v>
          </cell>
          <cell r="B84" t="str">
            <v>кг</v>
          </cell>
          <cell r="C84">
            <v>290.63200000000001</v>
          </cell>
          <cell r="D84">
            <v>49.6</v>
          </cell>
          <cell r="E84">
            <v>155.71899999999999</v>
          </cell>
          <cell r="F84">
            <v>176.79400000000001</v>
          </cell>
          <cell r="G84">
            <v>1</v>
          </cell>
          <cell r="H84" t="e">
            <v>#N/A</v>
          </cell>
          <cell r="I84">
            <v>157.80000000000001</v>
          </cell>
          <cell r="J84">
            <v>-2.0810000000000173</v>
          </cell>
          <cell r="K84">
            <v>0</v>
          </cell>
          <cell r="S84">
            <v>31.143799999999999</v>
          </cell>
          <cell r="T84">
            <v>60</v>
          </cell>
          <cell r="U84">
            <v>7.6032468741772048</v>
          </cell>
          <cell r="V84">
            <v>5.676699696247729</v>
          </cell>
          <cell r="Y84">
            <v>48.820399999999999</v>
          </cell>
          <cell r="Z84">
            <v>25.707600000000003</v>
          </cell>
          <cell r="AA84">
            <v>32.507199999999997</v>
          </cell>
          <cell r="AB84">
            <v>31.652000000000001</v>
          </cell>
          <cell r="AC84" t="str">
            <v>увел</v>
          </cell>
          <cell r="AD84" t="e">
            <v>#N/A</v>
          </cell>
        </row>
        <row r="85">
          <cell r="A85" t="str">
            <v>7077 МЯСНЫЕ С ГОВЯД.ПМ сос п/о мгс 0.4кг_50с  ОСТАНКИНО</v>
          </cell>
          <cell r="B85" t="str">
            <v>шт</v>
          </cell>
          <cell r="C85">
            <v>960</v>
          </cell>
          <cell r="D85">
            <v>1584</v>
          </cell>
          <cell r="E85">
            <v>1381</v>
          </cell>
          <cell r="F85">
            <v>1130</v>
          </cell>
          <cell r="G85">
            <v>0.4</v>
          </cell>
          <cell r="H85" t="e">
            <v>#N/A</v>
          </cell>
          <cell r="I85">
            <v>1378</v>
          </cell>
          <cell r="J85">
            <v>3</v>
          </cell>
          <cell r="K85">
            <v>120</v>
          </cell>
          <cell r="S85">
            <v>276.2</v>
          </cell>
          <cell r="T85">
            <v>840</v>
          </cell>
          <cell r="U85">
            <v>7.5669804489500363</v>
          </cell>
          <cell r="V85">
            <v>4.0912382331643737</v>
          </cell>
          <cell r="Y85">
            <v>268.39999999999998</v>
          </cell>
          <cell r="Z85">
            <v>251.4</v>
          </cell>
          <cell r="AA85">
            <v>248.4</v>
          </cell>
          <cell r="AB85">
            <v>176</v>
          </cell>
          <cell r="AC85" t="str">
            <v>плакат</v>
          </cell>
          <cell r="AD85" t="e">
            <v>#N/A</v>
          </cell>
        </row>
        <row r="86">
          <cell r="A86" t="str">
            <v>7080 СЛИВОЧНЫЕ ПМ сос п/о мгс 0.41кг 10шт. 50с  ОСТАНКИНО</v>
          </cell>
          <cell r="B86" t="str">
            <v>шт</v>
          </cell>
          <cell r="C86">
            <v>1953</v>
          </cell>
          <cell r="D86">
            <v>6853</v>
          </cell>
          <cell r="E86">
            <v>4194</v>
          </cell>
          <cell r="F86">
            <v>4526</v>
          </cell>
          <cell r="G86">
            <v>0.41</v>
          </cell>
          <cell r="H86" t="e">
            <v>#N/A</v>
          </cell>
          <cell r="I86">
            <v>4236</v>
          </cell>
          <cell r="J86">
            <v>-42</v>
          </cell>
          <cell r="K86">
            <v>1000</v>
          </cell>
          <cell r="S86">
            <v>838.8</v>
          </cell>
          <cell r="T86">
            <v>800</v>
          </cell>
          <cell r="U86">
            <v>7.5417262756318557</v>
          </cell>
          <cell r="V86">
            <v>5.3958035288507391</v>
          </cell>
          <cell r="Y86">
            <v>643.4</v>
          </cell>
          <cell r="Z86">
            <v>670.6</v>
          </cell>
          <cell r="AA86">
            <v>861.6</v>
          </cell>
          <cell r="AB86">
            <v>489</v>
          </cell>
          <cell r="AC86" t="e">
            <v>#N/A</v>
          </cell>
          <cell r="AD86" t="e">
            <v>#N/A</v>
          </cell>
        </row>
        <row r="87">
          <cell r="A87" t="str">
            <v>7082 СЛИВОЧНЫЕ ПМ сос п/о мгс 1.5*4_50с  ОСТАНКИНО</v>
          </cell>
          <cell r="B87" t="str">
            <v>кг</v>
          </cell>
          <cell r="C87">
            <v>104.75</v>
          </cell>
          <cell r="D87">
            <v>179.98599999999999</v>
          </cell>
          <cell r="E87">
            <v>127.008</v>
          </cell>
          <cell r="F87">
            <v>153.017</v>
          </cell>
          <cell r="G87">
            <v>1</v>
          </cell>
          <cell r="H87" t="e">
            <v>#N/A</v>
          </cell>
          <cell r="I87">
            <v>125.9</v>
          </cell>
          <cell r="J87">
            <v>1.1079999999999899</v>
          </cell>
          <cell r="K87">
            <v>0</v>
          </cell>
          <cell r="S87">
            <v>25.401599999999998</v>
          </cell>
          <cell r="T87">
            <v>50</v>
          </cell>
          <cell r="U87">
            <v>7.9922918241370624</v>
          </cell>
          <cell r="V87">
            <v>6.0239118795666418</v>
          </cell>
          <cell r="Y87">
            <v>22.765799999999999</v>
          </cell>
          <cell r="Z87">
            <v>29.666399999999999</v>
          </cell>
          <cell r="AA87">
            <v>24.562999999999999</v>
          </cell>
          <cell r="AB87">
            <v>18.866</v>
          </cell>
          <cell r="AC87" t="e">
            <v>#N/A</v>
          </cell>
          <cell r="AD87" t="e">
            <v>#N/A</v>
          </cell>
        </row>
        <row r="88">
          <cell r="A88" t="str">
            <v>7087 ШПИК С ЧЕСНОК.И ПЕРЦЕМ к/в в/у 0.3кг_50с  ОСТАНКИНО</v>
          </cell>
          <cell r="B88" t="str">
            <v>шт</v>
          </cell>
          <cell r="C88">
            <v>143</v>
          </cell>
          <cell r="D88">
            <v>325</v>
          </cell>
          <cell r="E88">
            <v>228</v>
          </cell>
          <cell r="F88">
            <v>237</v>
          </cell>
          <cell r="G88">
            <v>0.3</v>
          </cell>
          <cell r="H88" t="e">
            <v>#N/A</v>
          </cell>
          <cell r="I88">
            <v>239</v>
          </cell>
          <cell r="J88">
            <v>-11</v>
          </cell>
          <cell r="K88">
            <v>80</v>
          </cell>
          <cell r="S88">
            <v>45.6</v>
          </cell>
          <cell r="T88">
            <v>24</v>
          </cell>
          <cell r="U88">
            <v>7.4780701754385959</v>
          </cell>
          <cell r="V88">
            <v>5.1973684210526319</v>
          </cell>
          <cell r="Y88">
            <v>18.2</v>
          </cell>
          <cell r="Z88">
            <v>35.4</v>
          </cell>
          <cell r="AA88">
            <v>46.8</v>
          </cell>
          <cell r="AB88">
            <v>29</v>
          </cell>
          <cell r="AC88" t="str">
            <v>увел</v>
          </cell>
          <cell r="AD88" t="e">
            <v>#N/A</v>
          </cell>
        </row>
        <row r="89">
          <cell r="A89" t="str">
            <v>7090 СВИНИНА ПО-ДОМ. к/в мл/к в/у 0.3кг_50с  ОСТАНКИНО</v>
          </cell>
          <cell r="B89" t="str">
            <v>шт</v>
          </cell>
          <cell r="C89">
            <v>369</v>
          </cell>
          <cell r="D89">
            <v>1209</v>
          </cell>
          <cell r="E89">
            <v>605</v>
          </cell>
          <cell r="F89">
            <v>611</v>
          </cell>
          <cell r="G89">
            <v>0.3</v>
          </cell>
          <cell r="H89" t="e">
            <v>#N/A</v>
          </cell>
          <cell r="I89">
            <v>657</v>
          </cell>
          <cell r="J89">
            <v>-52</v>
          </cell>
          <cell r="K89">
            <v>120</v>
          </cell>
          <cell r="S89">
            <v>121</v>
          </cell>
          <cell r="T89">
            <v>240</v>
          </cell>
          <cell r="U89">
            <v>8.0247933884297513</v>
          </cell>
          <cell r="V89">
            <v>5.0495867768595044</v>
          </cell>
          <cell r="Y89">
            <v>121.8</v>
          </cell>
          <cell r="Z89">
            <v>104.2</v>
          </cell>
          <cell r="AA89">
            <v>127.2</v>
          </cell>
          <cell r="AB89">
            <v>2</v>
          </cell>
          <cell r="AC89" t="e">
            <v>#N/A</v>
          </cell>
          <cell r="AD89" t="e">
            <v>#N/A</v>
          </cell>
        </row>
        <row r="90">
          <cell r="A90" t="str">
            <v>7092 БЕКОН Папа может с/к с/н в/у 1/140_50с  ОСТАНКИНО</v>
          </cell>
          <cell r="B90" t="str">
            <v>шт</v>
          </cell>
          <cell r="C90">
            <v>752</v>
          </cell>
          <cell r="D90">
            <v>1048</v>
          </cell>
          <cell r="E90">
            <v>1202</v>
          </cell>
          <cell r="F90">
            <v>345</v>
          </cell>
          <cell r="G90">
            <v>0.14000000000000001</v>
          </cell>
          <cell r="H90" t="e">
            <v>#N/A</v>
          </cell>
          <cell r="I90">
            <v>1247</v>
          </cell>
          <cell r="J90">
            <v>-45</v>
          </cell>
          <cell r="K90">
            <v>240</v>
          </cell>
          <cell r="S90">
            <v>240.4</v>
          </cell>
          <cell r="T90">
            <v>840</v>
          </cell>
          <cell r="U90">
            <v>5.9276206322795337</v>
          </cell>
          <cell r="V90">
            <v>1.4351081530782031</v>
          </cell>
          <cell r="Y90">
            <v>170.6</v>
          </cell>
          <cell r="Z90">
            <v>213</v>
          </cell>
          <cell r="AA90">
            <v>172</v>
          </cell>
          <cell r="AB90">
            <v>271</v>
          </cell>
          <cell r="AC90" t="e">
            <v>#N/A</v>
          </cell>
          <cell r="AD90" t="e">
            <v>#N/A</v>
          </cell>
        </row>
        <row r="91">
          <cell r="A91" t="str">
            <v>7103 БЕКОН с/к с/н в/у 1/180 10шт.  ОСТАНКИНО</v>
          </cell>
          <cell r="B91" t="str">
            <v>шт</v>
          </cell>
          <cell r="C91">
            <v>12</v>
          </cell>
          <cell r="E91">
            <v>0</v>
          </cell>
          <cell r="F91">
            <v>-3</v>
          </cell>
          <cell r="G91">
            <v>0</v>
          </cell>
          <cell r="H91" t="e">
            <v>#N/A</v>
          </cell>
          <cell r="I91">
            <v>2</v>
          </cell>
          <cell r="J91">
            <v>-2</v>
          </cell>
          <cell r="K91">
            <v>0</v>
          </cell>
          <cell r="S91">
            <v>0</v>
          </cell>
          <cell r="U91" t="e">
            <v>#DIV/0!</v>
          </cell>
          <cell r="V91" t="e">
            <v>#DIV/0!</v>
          </cell>
          <cell r="Y91">
            <v>0</v>
          </cell>
          <cell r="Z91">
            <v>0.6</v>
          </cell>
          <cell r="AA91">
            <v>0</v>
          </cell>
          <cell r="AB91">
            <v>-3</v>
          </cell>
          <cell r="AC91" t="str">
            <v>вывод</v>
          </cell>
          <cell r="AD91" t="e">
            <v>#N/A</v>
          </cell>
        </row>
        <row r="92">
          <cell r="A92" t="str">
            <v>7105 МИЛАНО с/к с/н мгс 1/90 12шт.  ОСТАНКИНО</v>
          </cell>
          <cell r="B92" t="str">
            <v>шт</v>
          </cell>
          <cell r="C92">
            <v>210</v>
          </cell>
          <cell r="D92">
            <v>4</v>
          </cell>
          <cell r="E92">
            <v>131</v>
          </cell>
          <cell r="F92">
            <v>74</v>
          </cell>
          <cell r="G92">
            <v>0.09</v>
          </cell>
          <cell r="H92">
            <v>60</v>
          </cell>
          <cell r="I92">
            <v>134</v>
          </cell>
          <cell r="J92">
            <v>-3</v>
          </cell>
          <cell r="K92">
            <v>0</v>
          </cell>
          <cell r="S92">
            <v>26.2</v>
          </cell>
          <cell r="T92">
            <v>180</v>
          </cell>
          <cell r="U92">
            <v>9.6946564885496187</v>
          </cell>
          <cell r="V92">
            <v>2.8244274809160306</v>
          </cell>
          <cell r="Y92">
            <v>17.8</v>
          </cell>
          <cell r="Z92">
            <v>18</v>
          </cell>
          <cell r="AA92">
            <v>17.600000000000001</v>
          </cell>
          <cell r="AB92">
            <v>24</v>
          </cell>
          <cell r="AC92" t="e">
            <v>#N/A</v>
          </cell>
          <cell r="AD92" t="e">
            <v>#N/A</v>
          </cell>
        </row>
        <row r="93">
          <cell r="A93" t="str">
            <v>7106 ТОСКАНО с/к с/н мгс 1/90 12шт.  ОСТАНКИНО</v>
          </cell>
          <cell r="B93" t="str">
            <v>шт</v>
          </cell>
          <cell r="C93">
            <v>137</v>
          </cell>
          <cell r="D93">
            <v>404</v>
          </cell>
          <cell r="E93">
            <v>234</v>
          </cell>
          <cell r="F93">
            <v>231</v>
          </cell>
          <cell r="G93">
            <v>0.09</v>
          </cell>
          <cell r="H93">
            <v>60</v>
          </cell>
          <cell r="I93">
            <v>233</v>
          </cell>
          <cell r="J93">
            <v>1</v>
          </cell>
          <cell r="K93">
            <v>0</v>
          </cell>
          <cell r="S93">
            <v>46.8</v>
          </cell>
          <cell r="T93">
            <v>180</v>
          </cell>
          <cell r="U93">
            <v>8.7820512820512828</v>
          </cell>
          <cell r="V93">
            <v>4.9358974358974361</v>
          </cell>
          <cell r="Y93">
            <v>34.6</v>
          </cell>
          <cell r="Z93">
            <v>23.8</v>
          </cell>
          <cell r="AA93">
            <v>44.4</v>
          </cell>
          <cell r="AB93">
            <v>27</v>
          </cell>
          <cell r="AC93" t="str">
            <v>Витал</v>
          </cell>
          <cell r="AD93" t="e">
            <v>#N/A</v>
          </cell>
        </row>
        <row r="94">
          <cell r="A94" t="str">
            <v>7107 САН-РЕМО с/в с/н мгс 1/90 12шт.  ОСТАНКИНО</v>
          </cell>
          <cell r="B94" t="str">
            <v>шт</v>
          </cell>
          <cell r="C94">
            <v>163</v>
          </cell>
          <cell r="D94">
            <v>196</v>
          </cell>
          <cell r="E94">
            <v>151</v>
          </cell>
          <cell r="F94">
            <v>192</v>
          </cell>
          <cell r="G94">
            <v>0.09</v>
          </cell>
          <cell r="H94">
            <v>60</v>
          </cell>
          <cell r="I94">
            <v>209</v>
          </cell>
          <cell r="J94">
            <v>-58</v>
          </cell>
          <cell r="K94">
            <v>0</v>
          </cell>
          <cell r="S94">
            <v>30.2</v>
          </cell>
          <cell r="T94">
            <v>60</v>
          </cell>
          <cell r="U94">
            <v>8.3443708609271532</v>
          </cell>
          <cell r="V94">
            <v>6.3576158940397356</v>
          </cell>
          <cell r="Y94">
            <v>35.799999999999997</v>
          </cell>
          <cell r="Z94">
            <v>11</v>
          </cell>
          <cell r="AA94">
            <v>21.8</v>
          </cell>
          <cell r="AB94">
            <v>0</v>
          </cell>
          <cell r="AC94" t="str">
            <v>Витал</v>
          </cell>
          <cell r="AD94" t="e">
            <v>#N/A</v>
          </cell>
        </row>
        <row r="95">
          <cell r="A95" t="str">
            <v>7126 МОЛОЧНАЯ Останкино вар п/о 0.4кг 8шт.  ОСТАНКИНО</v>
          </cell>
          <cell r="B95" t="str">
            <v>шт</v>
          </cell>
          <cell r="C95">
            <v>131</v>
          </cell>
          <cell r="D95">
            <v>3</v>
          </cell>
          <cell r="E95">
            <v>25</v>
          </cell>
          <cell r="F95">
            <v>109</v>
          </cell>
          <cell r="G95">
            <v>0.4</v>
          </cell>
          <cell r="H95" t="e">
            <v>#N/A</v>
          </cell>
          <cell r="I95">
            <v>25</v>
          </cell>
          <cell r="J95">
            <v>0</v>
          </cell>
          <cell r="K95">
            <v>0</v>
          </cell>
          <cell r="S95">
            <v>5</v>
          </cell>
          <cell r="U95">
            <v>21.8</v>
          </cell>
          <cell r="V95">
            <v>21.8</v>
          </cell>
          <cell r="Y95">
            <v>1.2</v>
          </cell>
          <cell r="Z95">
            <v>6.4</v>
          </cell>
          <cell r="AA95">
            <v>8.6</v>
          </cell>
          <cell r="AB95">
            <v>13</v>
          </cell>
          <cell r="AC95" t="str">
            <v>увел</v>
          </cell>
          <cell r="AD95" t="e">
            <v>#N/A</v>
          </cell>
        </row>
        <row r="96">
          <cell r="A96" t="str">
            <v>7131 БАЛЫКОВАЯ в/к в/у 0,84кг ВЕС ОСТАНКИНО</v>
          </cell>
          <cell r="B96" t="str">
            <v>кг</v>
          </cell>
          <cell r="C96">
            <v>29.753</v>
          </cell>
          <cell r="E96">
            <v>0</v>
          </cell>
          <cell r="F96">
            <v>29.753</v>
          </cell>
          <cell r="G96">
            <v>0</v>
          </cell>
          <cell r="H96" t="e">
            <v>#N/A</v>
          </cell>
          <cell r="I96">
            <v>0</v>
          </cell>
          <cell r="J96">
            <v>0</v>
          </cell>
          <cell r="K96">
            <v>0</v>
          </cell>
          <cell r="S96">
            <v>0</v>
          </cell>
          <cell r="U96" t="e">
            <v>#DIV/0!</v>
          </cell>
          <cell r="V96" t="e">
            <v>#DIV/0!</v>
          </cell>
          <cell r="Y96">
            <v>4.7628000000000004</v>
          </cell>
          <cell r="Z96">
            <v>0</v>
          </cell>
          <cell r="AA96">
            <v>0</v>
          </cell>
          <cell r="AB96">
            <v>0</v>
          </cell>
          <cell r="AC96" t="str">
            <v>Витал</v>
          </cell>
          <cell r="AD96" t="e">
            <v>#N/A</v>
          </cell>
        </row>
        <row r="97">
          <cell r="A97" t="str">
            <v>7143 БРАУНШВЕЙГСКАЯ ГОСТ с/к в/у 1/220 8шт. ОСТАНКИНО</v>
          </cell>
          <cell r="B97" t="str">
            <v>шт</v>
          </cell>
          <cell r="C97">
            <v>152</v>
          </cell>
          <cell r="D97">
            <v>3</v>
          </cell>
          <cell r="E97">
            <v>10</v>
          </cell>
          <cell r="F97">
            <v>136</v>
          </cell>
          <cell r="G97">
            <v>0</v>
          </cell>
          <cell r="H97" t="str">
            <v>?</v>
          </cell>
          <cell r="I97">
            <v>13</v>
          </cell>
          <cell r="J97">
            <v>-3</v>
          </cell>
          <cell r="K97">
            <v>0</v>
          </cell>
          <cell r="S97">
            <v>2</v>
          </cell>
          <cell r="U97">
            <v>68</v>
          </cell>
          <cell r="V97">
            <v>68</v>
          </cell>
          <cell r="Y97">
            <v>0</v>
          </cell>
          <cell r="Z97">
            <v>0</v>
          </cell>
          <cell r="AA97">
            <v>1.2</v>
          </cell>
          <cell r="AB97">
            <v>2</v>
          </cell>
          <cell r="AC97" t="str">
            <v>Витал</v>
          </cell>
          <cell r="AD97" t="e">
            <v>#N/A</v>
          </cell>
        </row>
        <row r="98">
          <cell r="A98" t="str">
            <v>7149 БАЛЫКОВАЯ Коровино п/к в/у 0.84кг_50с  ОСТАНКИНО</v>
          </cell>
          <cell r="B98" t="str">
            <v>шт</v>
          </cell>
          <cell r="C98">
            <v>124</v>
          </cell>
          <cell r="D98">
            <v>2</v>
          </cell>
          <cell r="E98">
            <v>59</v>
          </cell>
          <cell r="F98">
            <v>66</v>
          </cell>
          <cell r="G98">
            <v>0.84</v>
          </cell>
          <cell r="H98" t="e">
            <v>#N/A</v>
          </cell>
          <cell r="I98">
            <v>60</v>
          </cell>
          <cell r="J98">
            <v>-1</v>
          </cell>
          <cell r="K98">
            <v>0</v>
          </cell>
          <cell r="S98">
            <v>11.8</v>
          </cell>
          <cell r="T98">
            <v>30</v>
          </cell>
          <cell r="U98">
            <v>8.1355932203389827</v>
          </cell>
          <cell r="V98">
            <v>5.5932203389830502</v>
          </cell>
          <cell r="Y98">
            <v>8.8000000000000007</v>
          </cell>
          <cell r="Z98">
            <v>4.2</v>
          </cell>
          <cell r="AA98">
            <v>7.4</v>
          </cell>
          <cell r="AB98">
            <v>12</v>
          </cell>
          <cell r="AC98" t="str">
            <v>увел</v>
          </cell>
          <cell r="AD98" t="e">
            <v>#N/A</v>
          </cell>
        </row>
        <row r="99">
          <cell r="A99" t="str">
            <v>7154 СЕРВЕЛАТ ЗЕРНИСТЫЙ ПМ в/к в/у 0.35кг_50с  ОСТАНКИНО</v>
          </cell>
          <cell r="B99" t="str">
            <v>шт</v>
          </cell>
          <cell r="C99">
            <v>1290</v>
          </cell>
          <cell r="D99">
            <v>5866</v>
          </cell>
          <cell r="E99">
            <v>3579</v>
          </cell>
          <cell r="F99">
            <v>3484</v>
          </cell>
          <cell r="G99">
            <v>0.35</v>
          </cell>
          <cell r="H99" t="e">
            <v>#N/A</v>
          </cell>
          <cell r="I99">
            <v>3644</v>
          </cell>
          <cell r="J99">
            <v>-65</v>
          </cell>
          <cell r="K99">
            <v>0</v>
          </cell>
          <cell r="S99">
            <v>715.8</v>
          </cell>
          <cell r="T99">
            <v>1800</v>
          </cell>
          <cell r="U99">
            <v>7.3819502654372737</v>
          </cell>
          <cell r="V99">
            <v>4.8672813635093606</v>
          </cell>
          <cell r="Y99">
            <v>537.6</v>
          </cell>
          <cell r="Z99">
            <v>591.4</v>
          </cell>
          <cell r="AA99">
            <v>644</v>
          </cell>
          <cell r="AB99">
            <v>640</v>
          </cell>
          <cell r="AC99" t="e">
            <v>#N/A</v>
          </cell>
          <cell r="AD99" t="e">
            <v>#N/A</v>
          </cell>
        </row>
        <row r="100">
          <cell r="A100" t="str">
            <v>7166 СЕРВЕЛТ ОХОТНИЧИЙ ПМ в/к в/у_50с  ОСТАНКИНО</v>
          </cell>
          <cell r="B100" t="str">
            <v>кг</v>
          </cell>
          <cell r="C100">
            <v>309.887</v>
          </cell>
          <cell r="D100">
            <v>808.274</v>
          </cell>
          <cell r="E100">
            <v>624.29499999999996</v>
          </cell>
          <cell r="F100">
            <v>477.09800000000001</v>
          </cell>
          <cell r="G100">
            <v>1</v>
          </cell>
          <cell r="H100" t="e">
            <v>#N/A</v>
          </cell>
          <cell r="I100">
            <v>616.09500000000003</v>
          </cell>
          <cell r="J100">
            <v>8.1999999999999318</v>
          </cell>
          <cell r="K100">
            <v>0</v>
          </cell>
          <cell r="S100">
            <v>124.85899999999999</v>
          </cell>
          <cell r="T100">
            <v>450</v>
          </cell>
          <cell r="U100">
            <v>7.4251595800062473</v>
          </cell>
          <cell r="V100">
            <v>3.8210941942511156</v>
          </cell>
          <cell r="Y100">
            <v>92.426400000000001</v>
          </cell>
          <cell r="Z100">
            <v>86.150400000000005</v>
          </cell>
          <cell r="AA100">
            <v>105.62539999999998</v>
          </cell>
          <cell r="AB100">
            <v>109.408</v>
          </cell>
          <cell r="AC100" t="e">
            <v>#N/A</v>
          </cell>
          <cell r="AD100" t="e">
            <v>#N/A</v>
          </cell>
        </row>
        <row r="101">
          <cell r="A101" t="str">
            <v>7169 СЕРВЕЛАТ ОХОТНИЧИЙ ПМ в/к в/у 0.35кг_50с  ОСТАНКИНО</v>
          </cell>
          <cell r="B101" t="str">
            <v>шт</v>
          </cell>
          <cell r="C101">
            <v>2093</v>
          </cell>
          <cell r="D101">
            <v>6895</v>
          </cell>
          <cell r="E101">
            <v>4244</v>
          </cell>
          <cell r="F101">
            <v>4642</v>
          </cell>
          <cell r="G101">
            <v>0.35</v>
          </cell>
          <cell r="H101" t="e">
            <v>#N/A</v>
          </cell>
          <cell r="I101">
            <v>4309</v>
          </cell>
          <cell r="J101">
            <v>-65</v>
          </cell>
          <cell r="K101">
            <v>0</v>
          </cell>
          <cell r="S101">
            <v>848.8</v>
          </cell>
          <cell r="T101">
            <v>2000</v>
          </cell>
          <cell r="U101">
            <v>7.825164938737041</v>
          </cell>
          <cell r="V101">
            <v>5.4688972667295008</v>
          </cell>
          <cell r="Y101">
            <v>712.8</v>
          </cell>
          <cell r="Z101">
            <v>723.8</v>
          </cell>
          <cell r="AA101">
            <v>764.2</v>
          </cell>
          <cell r="AB101">
            <v>728</v>
          </cell>
          <cell r="AC101" t="e">
            <v>#N/A</v>
          </cell>
          <cell r="AD101" t="e">
            <v>#N/A</v>
          </cell>
        </row>
        <row r="102">
          <cell r="A102" t="str">
            <v>7173 БОЯNСКАЯ ПМ п/к в/у 0.28кг 8шт_50с  ОСТАНКИНО</v>
          </cell>
          <cell r="B102" t="str">
            <v>шт</v>
          </cell>
          <cell r="C102">
            <v>738</v>
          </cell>
          <cell r="D102">
            <v>1201</v>
          </cell>
          <cell r="E102">
            <v>1520</v>
          </cell>
          <cell r="F102">
            <v>1506</v>
          </cell>
          <cell r="G102">
            <v>0.28000000000000003</v>
          </cell>
          <cell r="H102" t="e">
            <v>#N/A</v>
          </cell>
          <cell r="I102">
            <v>1392</v>
          </cell>
          <cell r="J102">
            <v>128</v>
          </cell>
          <cell r="K102">
            <v>0</v>
          </cell>
          <cell r="S102">
            <v>304</v>
          </cell>
          <cell r="T102">
            <v>800</v>
          </cell>
          <cell r="U102">
            <v>7.5855263157894735</v>
          </cell>
          <cell r="V102">
            <v>4.9539473684210522</v>
          </cell>
          <cell r="Y102">
            <v>283.8</v>
          </cell>
          <cell r="Z102">
            <v>254.8</v>
          </cell>
          <cell r="AA102">
            <v>285.39999999999998</v>
          </cell>
          <cell r="AB102">
            <v>42</v>
          </cell>
          <cell r="AC102" t="e">
            <v>#N/A</v>
          </cell>
          <cell r="AD102" t="e">
            <v>#N/A</v>
          </cell>
        </row>
        <row r="103">
          <cell r="A103" t="str">
            <v>7187 ГРУДИНКА ПРЕМИУМ к/в мл/к в/у 0,3кг_50с ОСТАНКИНО</v>
          </cell>
          <cell r="B103" t="str">
            <v>шт</v>
          </cell>
          <cell r="C103">
            <v>99</v>
          </cell>
          <cell r="D103">
            <v>823</v>
          </cell>
          <cell r="E103">
            <v>386</v>
          </cell>
          <cell r="F103">
            <v>480</v>
          </cell>
          <cell r="G103">
            <v>0.3</v>
          </cell>
          <cell r="H103" t="e">
            <v>#N/A</v>
          </cell>
          <cell r="I103">
            <v>477</v>
          </cell>
          <cell r="J103">
            <v>-91</v>
          </cell>
          <cell r="K103">
            <v>0</v>
          </cell>
          <cell r="S103">
            <v>77.2</v>
          </cell>
          <cell r="T103">
            <v>120</v>
          </cell>
          <cell r="U103">
            <v>7.7720207253886011</v>
          </cell>
          <cell r="V103">
            <v>6.2176165803108807</v>
          </cell>
          <cell r="Y103">
            <v>89</v>
          </cell>
          <cell r="Z103">
            <v>72.8</v>
          </cell>
          <cell r="AA103">
            <v>90.8</v>
          </cell>
          <cell r="AB103">
            <v>-3</v>
          </cell>
          <cell r="AC103" t="e">
            <v>#N/A</v>
          </cell>
          <cell r="AD103" t="e">
            <v>#N/A</v>
          </cell>
        </row>
        <row r="104">
          <cell r="A104" t="str">
            <v>7232 БОЯNСКАЯ ПМ п/к в/у 0,28кг 8шт_209к ОСТАНКИНО</v>
          </cell>
          <cell r="B104" t="str">
            <v>шт</v>
          </cell>
          <cell r="D104">
            <v>1784</v>
          </cell>
          <cell r="E104">
            <v>161</v>
          </cell>
          <cell r="F104">
            <v>1543</v>
          </cell>
          <cell r="G104">
            <v>0</v>
          </cell>
          <cell r="H104" t="e">
            <v>#N/A</v>
          </cell>
          <cell r="I104">
            <v>161</v>
          </cell>
          <cell r="J104">
            <v>0</v>
          </cell>
          <cell r="K104">
            <v>0</v>
          </cell>
          <cell r="S104">
            <v>32.200000000000003</v>
          </cell>
          <cell r="U104">
            <v>47.919254658385086</v>
          </cell>
          <cell r="V104">
            <v>47.919254658385086</v>
          </cell>
          <cell r="Y104">
            <v>0</v>
          </cell>
          <cell r="Z104">
            <v>0</v>
          </cell>
          <cell r="AA104">
            <v>0</v>
          </cell>
          <cell r="AB104">
            <v>156</v>
          </cell>
          <cell r="AC104" t="e">
            <v>#N/A</v>
          </cell>
          <cell r="AD104" t="e">
            <v>#N/A</v>
          </cell>
        </row>
        <row r="105">
          <cell r="A105" t="str">
            <v>7241 САЛЯМИ Папа может п/к в/у 0,28кг_209к ОСТАНКИНО</v>
          </cell>
          <cell r="B105" t="str">
            <v>шт</v>
          </cell>
          <cell r="D105">
            <v>600</v>
          </cell>
          <cell r="E105">
            <v>0</v>
          </cell>
          <cell r="F105">
            <v>600</v>
          </cell>
          <cell r="G105">
            <v>0</v>
          </cell>
          <cell r="H105" t="e">
            <v>#N/A</v>
          </cell>
          <cell r="I105">
            <v>0</v>
          </cell>
          <cell r="J105">
            <v>0</v>
          </cell>
          <cell r="K105">
            <v>0</v>
          </cell>
          <cell r="S105">
            <v>0</v>
          </cell>
          <cell r="U105" t="e">
            <v>#DIV/0!</v>
          </cell>
          <cell r="V105" t="e">
            <v>#DIV/0!</v>
          </cell>
          <cell r="Y105">
            <v>0</v>
          </cell>
          <cell r="Z105">
            <v>0</v>
          </cell>
          <cell r="AA105">
            <v>0</v>
          </cell>
          <cell r="AB105">
            <v>0</v>
          </cell>
          <cell r="AC105" t="e">
            <v>#N/A</v>
          </cell>
          <cell r="AD105" t="e">
            <v>#N/A</v>
          </cell>
        </row>
        <row r="106">
          <cell r="A106" t="str">
            <v>БОНУС МОЛОЧНЫЕ КЛАССИЧЕСКИЕ сос п/о в/у 0.3кг (6084)  ОСТАНКИНО</v>
          </cell>
          <cell r="B106" t="str">
            <v>шт</v>
          </cell>
          <cell r="C106">
            <v>120</v>
          </cell>
          <cell r="D106">
            <v>3</v>
          </cell>
          <cell r="E106">
            <v>48</v>
          </cell>
          <cell r="F106">
            <v>74</v>
          </cell>
          <cell r="G106">
            <v>0</v>
          </cell>
          <cell r="H106" t="e">
            <v>#N/A</v>
          </cell>
          <cell r="I106">
            <v>51</v>
          </cell>
          <cell r="J106">
            <v>-3</v>
          </cell>
          <cell r="K106">
            <v>0</v>
          </cell>
          <cell r="S106">
            <v>9.6</v>
          </cell>
          <cell r="U106">
            <v>7.7083333333333339</v>
          </cell>
          <cell r="V106">
            <v>7.7083333333333339</v>
          </cell>
          <cell r="Y106">
            <v>7.8</v>
          </cell>
          <cell r="Z106">
            <v>6.6</v>
          </cell>
          <cell r="AA106">
            <v>10.8</v>
          </cell>
          <cell r="AB106">
            <v>8</v>
          </cell>
          <cell r="AC106" t="e">
            <v>#N/A</v>
          </cell>
          <cell r="AD106" t="e">
            <v>#N/A</v>
          </cell>
        </row>
        <row r="107">
          <cell r="A107" t="str">
            <v>БОНУС МОЛОЧНЫЕ КЛАССИЧЕСКИЕ сос п/о мгс 2*4_С (4980)  ОСТАНКИНО</v>
          </cell>
          <cell r="B107" t="str">
            <v>кг</v>
          </cell>
          <cell r="C107">
            <v>174.84100000000001</v>
          </cell>
          <cell r="E107">
            <v>29.7</v>
          </cell>
          <cell r="F107">
            <v>145.14099999999999</v>
          </cell>
          <cell r="G107">
            <v>0</v>
          </cell>
          <cell r="H107" t="e">
            <v>#N/A</v>
          </cell>
          <cell r="I107">
            <v>28</v>
          </cell>
          <cell r="J107">
            <v>1.6999999999999993</v>
          </cell>
          <cell r="K107">
            <v>0</v>
          </cell>
          <cell r="S107">
            <v>5.9399999999999995</v>
          </cell>
          <cell r="U107">
            <v>24.434511784511784</v>
          </cell>
          <cell r="V107">
            <v>24.434511784511784</v>
          </cell>
          <cell r="Y107">
            <v>1.6850000000000001</v>
          </cell>
          <cell r="Z107">
            <v>1.6783999999999999</v>
          </cell>
          <cell r="AA107">
            <v>3.3719999999999999</v>
          </cell>
          <cell r="AB107">
            <v>0</v>
          </cell>
          <cell r="AC107" t="e">
            <v>#N/A</v>
          </cell>
          <cell r="AD107" t="e">
            <v>#N/A</v>
          </cell>
        </row>
        <row r="108">
          <cell r="A108" t="str">
            <v>БОНУС СОЧНЫЕ Папа может сос п/о мгс 1.5*4 (6954)  ОСТАНКИНО</v>
          </cell>
          <cell r="B108" t="str">
            <v>кг</v>
          </cell>
          <cell r="C108">
            <v>41.706000000000003</v>
          </cell>
          <cell r="D108">
            <v>500</v>
          </cell>
          <cell r="E108">
            <v>360.85700000000003</v>
          </cell>
          <cell r="F108">
            <v>180.84899999999999</v>
          </cell>
          <cell r="G108">
            <v>0</v>
          </cell>
          <cell r="H108" t="e">
            <v>#N/A</v>
          </cell>
          <cell r="I108">
            <v>356</v>
          </cell>
          <cell r="J108">
            <v>4.8570000000000277</v>
          </cell>
          <cell r="K108">
            <v>0</v>
          </cell>
          <cell r="S108">
            <v>72.171400000000006</v>
          </cell>
          <cell r="U108">
            <v>2.5058264076905807</v>
          </cell>
          <cell r="V108">
            <v>2.5058264076905807</v>
          </cell>
          <cell r="Y108">
            <v>74.775199999999998</v>
          </cell>
          <cell r="Z108">
            <v>72.5458</v>
          </cell>
          <cell r="AA108">
            <v>44.3202</v>
          </cell>
          <cell r="AB108">
            <v>13.99</v>
          </cell>
          <cell r="AC108" t="e">
            <v>#N/A</v>
          </cell>
          <cell r="AD108" t="e">
            <v>#N/A</v>
          </cell>
        </row>
        <row r="109">
          <cell r="A109" t="str">
            <v>БОНУС СОЧНЫЕ сос п/о мгс 0.41кг_UZ (6087)  ОСТАНКИНО</v>
          </cell>
          <cell r="B109" t="str">
            <v>шт</v>
          </cell>
          <cell r="C109">
            <v>1672</v>
          </cell>
          <cell r="D109">
            <v>1</v>
          </cell>
          <cell r="E109">
            <v>89</v>
          </cell>
          <cell r="F109">
            <v>1583</v>
          </cell>
          <cell r="G109">
            <v>0</v>
          </cell>
          <cell r="H109">
            <v>0</v>
          </cell>
          <cell r="I109">
            <v>90</v>
          </cell>
          <cell r="J109">
            <v>-1</v>
          </cell>
          <cell r="K109">
            <v>0</v>
          </cell>
          <cell r="S109">
            <v>17.8</v>
          </cell>
          <cell r="U109">
            <v>88.932584269662911</v>
          </cell>
          <cell r="V109">
            <v>88.932584269662911</v>
          </cell>
          <cell r="Y109">
            <v>18.2</v>
          </cell>
          <cell r="Z109">
            <v>16.600000000000001</v>
          </cell>
          <cell r="AA109">
            <v>16</v>
          </cell>
          <cell r="AB109">
            <v>11</v>
          </cell>
          <cell r="AC109">
            <v>0</v>
          </cell>
          <cell r="AD109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12.04.2025 - 18.04.2025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003   Колбаса Вязанка с индейкой, вектор ВЕС, ПОКОМ</v>
          </cell>
          <cell r="F7">
            <v>1.3</v>
          </cell>
        </row>
        <row r="8">
          <cell r="A8" t="str">
            <v xml:space="preserve"> 005  Колбаса Докторская ГОСТ, Вязанка вектор,ВЕС. ПОКОМ</v>
          </cell>
          <cell r="F8">
            <v>529.31700000000001</v>
          </cell>
        </row>
        <row r="9">
          <cell r="A9" t="str">
            <v xml:space="preserve"> 006  Колбаса Докторская НЕ ГОСТ, Вязанка вектор,ВЕС. ПОКОМ</v>
          </cell>
          <cell r="F9">
            <v>1</v>
          </cell>
        </row>
        <row r="10">
          <cell r="A10" t="str">
            <v xml:space="preserve"> 016  Сосиски Вязанка Молочные, Вязанка вискофан  ВЕС.ПОКОМ</v>
          </cell>
          <cell r="D10">
            <v>2.6</v>
          </cell>
          <cell r="F10">
            <v>626.38800000000003</v>
          </cell>
        </row>
        <row r="11">
          <cell r="A11" t="str">
            <v xml:space="preserve"> 017  Сосиски Вязанка Сливочные, Вязанка амицел ВЕС.ПОКОМ</v>
          </cell>
          <cell r="D11">
            <v>104.75</v>
          </cell>
          <cell r="F11">
            <v>2035.4159999999999</v>
          </cell>
        </row>
        <row r="12">
          <cell r="A12" t="str">
            <v xml:space="preserve"> 023  Колбаса Докторская ГОСТ, Вязанка вектор, 0,4 кг, ПОКОМ</v>
          </cell>
          <cell r="D12">
            <v>4</v>
          </cell>
          <cell r="F12">
            <v>3695</v>
          </cell>
        </row>
        <row r="13">
          <cell r="A13" t="str">
            <v xml:space="preserve"> 030  Сосиски Вязанка Молочные, Вязанка вискофан МГС, 0.45кг, ПОКОМ</v>
          </cell>
          <cell r="D13">
            <v>22</v>
          </cell>
          <cell r="F13">
            <v>6124</v>
          </cell>
        </row>
        <row r="14">
          <cell r="A14" t="str">
            <v xml:space="preserve"> 032  Сосиски Вязанка Сливочные, Вязанка амицел МГС, 0.45кг, ПОКОМ</v>
          </cell>
          <cell r="D14">
            <v>23</v>
          </cell>
          <cell r="F14">
            <v>6420</v>
          </cell>
        </row>
        <row r="15">
          <cell r="A15" t="str">
            <v xml:space="preserve"> 043  Ветчина Нежная ТМ Особый рецепт, п/а, 0,4кг    ПОКОМ</v>
          </cell>
          <cell r="F15">
            <v>88</v>
          </cell>
        </row>
        <row r="16">
          <cell r="A16" t="str">
            <v xml:space="preserve"> 047  Кол Баварская, белков.обол. в термоусад. пакете 0.17 кг, ТМ Стародворье  ПОКОМ</v>
          </cell>
          <cell r="D16">
            <v>4</v>
          </cell>
          <cell r="F16">
            <v>385</v>
          </cell>
        </row>
        <row r="17">
          <cell r="A17" t="str">
            <v xml:space="preserve"> 062  Колбаса Кракушка пряная с сальцем, 0.3кг в/у п/к, БАВАРУШКА ПОКОМ</v>
          </cell>
          <cell r="D17">
            <v>2</v>
          </cell>
          <cell r="F17">
            <v>342</v>
          </cell>
        </row>
        <row r="18">
          <cell r="A18" t="str">
            <v xml:space="preserve"> 083  Колбаса Швейцарская 0,17 кг., ШТ., сырокопченая   ПОКОМ</v>
          </cell>
          <cell r="D18">
            <v>10</v>
          </cell>
          <cell r="F18">
            <v>1806</v>
          </cell>
        </row>
        <row r="19">
          <cell r="A19" t="str">
            <v xml:space="preserve"> 115  Колбаса Салями Филейбургская зернистая, в/у 0,35 кг срез, БАВАРУШКА ПОКОМ</v>
          </cell>
          <cell r="F19">
            <v>1228</v>
          </cell>
        </row>
        <row r="20">
          <cell r="A20" t="str">
            <v xml:space="preserve"> 116  Колбаса Балыкбургская с копченым балыком, в/у 0,35 кг срез, БАВАРУШКА ПОКОМ</v>
          </cell>
          <cell r="F20">
            <v>205</v>
          </cell>
        </row>
        <row r="21">
          <cell r="A21" t="str">
            <v xml:space="preserve"> 117  Колбаса Сервелат Филейбургский с ароматными пряностями, в/у 0,35 кг срез, БАВАРУШКА ПОКОМ</v>
          </cell>
          <cell r="D21">
            <v>1</v>
          </cell>
          <cell r="F21">
            <v>280</v>
          </cell>
        </row>
        <row r="22">
          <cell r="A22" t="str">
            <v xml:space="preserve"> 118  Колбаса Сервелат Филейбургский с филе сочного окорока, в/у 0,35 кг срез, БАВАРУШКА ПОКОМ</v>
          </cell>
          <cell r="D22">
            <v>2</v>
          </cell>
          <cell r="F22">
            <v>735</v>
          </cell>
        </row>
        <row r="23">
          <cell r="A23" t="str">
            <v xml:space="preserve"> 200  Ветчина Дугушка ТМ Стародворье, вектор в/у    ПОКОМ</v>
          </cell>
          <cell r="D23">
            <v>4.8010000000000002</v>
          </cell>
          <cell r="F23">
            <v>620.83500000000004</v>
          </cell>
        </row>
        <row r="24">
          <cell r="A24" t="str">
            <v xml:space="preserve"> 201  Ветчина Нежная ТМ Особый рецепт, (2,5кг), ПОКОМ</v>
          </cell>
          <cell r="D24">
            <v>562.5</v>
          </cell>
          <cell r="F24">
            <v>5939.9030000000002</v>
          </cell>
        </row>
        <row r="25">
          <cell r="A25" t="str">
            <v xml:space="preserve"> 215  Колбаса Докторская ГОСТ Дугушка, ВЕС, ТМ Стародворье ПОКОМ</v>
          </cell>
          <cell r="D25">
            <v>1.6</v>
          </cell>
          <cell r="F25">
            <v>378.50900000000001</v>
          </cell>
        </row>
        <row r="26">
          <cell r="A26" t="str">
            <v xml:space="preserve"> 219  Колбаса Докторская Особая ТМ Особый рецепт, ВЕС  ПОКОМ</v>
          </cell>
          <cell r="D26">
            <v>7.5</v>
          </cell>
          <cell r="F26">
            <v>1132.558</v>
          </cell>
        </row>
        <row r="27">
          <cell r="A27" t="str">
            <v xml:space="preserve"> 229  Колбаса Молочная Дугушка, в/у, ВЕС, ТМ Стародворье   ПОКОМ</v>
          </cell>
          <cell r="D27">
            <v>0.8</v>
          </cell>
          <cell r="F27">
            <v>616.27300000000002</v>
          </cell>
        </row>
        <row r="28">
          <cell r="A28" t="str">
            <v xml:space="preserve"> 235  Колбаса Особая ТМ Особый рецепт, ВЕС, ТМ Стародворье ПОКОМ</v>
          </cell>
          <cell r="F28">
            <v>2.5</v>
          </cell>
        </row>
        <row r="29">
          <cell r="A29" t="str">
            <v xml:space="preserve"> 236  Колбаса Рубленая ЗАПЕЧ. Дугушка ТМ Стародворье, вектор, в/к    ПОКОМ</v>
          </cell>
          <cell r="D29">
            <v>0.80100000000000005</v>
          </cell>
          <cell r="F29">
            <v>255.40700000000001</v>
          </cell>
        </row>
        <row r="30">
          <cell r="A30" t="str">
            <v xml:space="preserve"> 239  Колбаса Салями запеч Дугушка, оболочка вектор, ВЕС, ТМ Стародворье  ПОКОМ</v>
          </cell>
          <cell r="F30">
            <v>236.489</v>
          </cell>
        </row>
        <row r="31">
          <cell r="A31" t="str">
            <v xml:space="preserve"> 242  Колбаса Сервелат ЗАПЕЧ.Дугушка ТМ Стародворье, вектор, в/к     ПОКОМ</v>
          </cell>
          <cell r="D31">
            <v>44.8</v>
          </cell>
          <cell r="F31">
            <v>654.62800000000004</v>
          </cell>
        </row>
        <row r="32">
          <cell r="A32" t="str">
            <v xml:space="preserve"> 247  Сардельки Нежные, ВЕС.  ПОКОМ</v>
          </cell>
          <cell r="D32">
            <v>2.7</v>
          </cell>
          <cell r="F32">
            <v>198.47399999999999</v>
          </cell>
        </row>
        <row r="33">
          <cell r="A33" t="str">
            <v xml:space="preserve"> 248  Сардельки Сочные ТМ Особый рецепт,   ПОКОМ</v>
          </cell>
          <cell r="D33">
            <v>2.7</v>
          </cell>
          <cell r="F33">
            <v>155.68100000000001</v>
          </cell>
        </row>
        <row r="34">
          <cell r="A34" t="str">
            <v xml:space="preserve"> 250  Сардельки стародворские с говядиной в обол. NDX, ВЕС. ПОКОМ</v>
          </cell>
          <cell r="D34">
            <v>105.3</v>
          </cell>
          <cell r="F34">
            <v>1345.05</v>
          </cell>
        </row>
        <row r="35">
          <cell r="A35" t="str">
            <v xml:space="preserve"> 255  Сосиски Молочные для завтрака ТМ Особый рецепт, п/а МГС, ВЕС, ТМ Стародворье  ПОКОМ</v>
          </cell>
          <cell r="F35">
            <v>96.1</v>
          </cell>
        </row>
        <row r="36">
          <cell r="A36" t="str">
            <v xml:space="preserve"> 257  Сосиски Молочные оригинальные ТМ Особый рецепт, ВЕС.   ПОКОМ</v>
          </cell>
          <cell r="F36">
            <v>178.422</v>
          </cell>
        </row>
        <row r="37">
          <cell r="A37" t="str">
            <v xml:space="preserve"> 263  Шпикачки Стародворские, ВЕС.  ПОКОМ</v>
          </cell>
          <cell r="D37">
            <v>2.7</v>
          </cell>
          <cell r="F37">
            <v>129.203</v>
          </cell>
        </row>
        <row r="38">
          <cell r="A38" t="str">
            <v xml:space="preserve"> 265  Колбаса Балыкбургская, ВЕС, ТМ Баварушка  ПОКОМ</v>
          </cell>
          <cell r="F38">
            <v>31.225999999999999</v>
          </cell>
        </row>
        <row r="39">
          <cell r="A39" t="str">
            <v xml:space="preserve"> 266  Колбаса Филейбургская с сочным окороком, ВЕС, ТМ Баварушка  ПОКОМ</v>
          </cell>
          <cell r="F39">
            <v>36.183</v>
          </cell>
        </row>
        <row r="40">
          <cell r="A40" t="str">
            <v xml:space="preserve"> 267  Колбаса Салями Филейбургская зернистая, оболочка фиброуз, ВЕС, ТМ Баварушка  ПОКОМ</v>
          </cell>
          <cell r="F40">
            <v>34.802999999999997</v>
          </cell>
        </row>
        <row r="41">
          <cell r="A41" t="str">
            <v xml:space="preserve"> 272  Колбаса Сервелат Филедворский, фиброуз, в/у 0,35 кг срез,  ПОКОМ</v>
          </cell>
          <cell r="D41">
            <v>1</v>
          </cell>
          <cell r="F41">
            <v>1066</v>
          </cell>
        </row>
        <row r="42">
          <cell r="A42" t="str">
            <v xml:space="preserve"> 273  Сосиски Сочинки с сочной грудинкой, МГС 0.4кг,   ПОКОМ</v>
          </cell>
          <cell r="D42">
            <v>14</v>
          </cell>
          <cell r="F42">
            <v>4002</v>
          </cell>
        </row>
        <row r="43">
          <cell r="A43" t="str">
            <v xml:space="preserve"> 276  Колбаса Сливушка ТМ Вязанка в оболочке полиамид 0,45 кг  ПОКОМ</v>
          </cell>
          <cell r="D43">
            <v>25</v>
          </cell>
          <cell r="F43">
            <v>3725</v>
          </cell>
        </row>
        <row r="44">
          <cell r="A44" t="str">
            <v xml:space="preserve"> 283  Сосиски Сочинки, ВЕС, ТМ Стародворье ПОКОМ</v>
          </cell>
          <cell r="D44">
            <v>2.75</v>
          </cell>
          <cell r="F44">
            <v>501.14100000000002</v>
          </cell>
        </row>
        <row r="45">
          <cell r="A45" t="str">
            <v xml:space="preserve"> 285  Паштет печеночный со слив.маслом ТМ Стародворье ламистер 0,1 кг  ПОКОМ</v>
          </cell>
          <cell r="D45">
            <v>6</v>
          </cell>
          <cell r="F45">
            <v>555</v>
          </cell>
        </row>
        <row r="46">
          <cell r="A46" t="str">
            <v xml:space="preserve"> 296  Колбаса Мясорубская с рубленой грудинкой 0,35кг срез ТМ Стародворье  ПОКОМ</v>
          </cell>
          <cell r="D46">
            <v>9</v>
          </cell>
          <cell r="F46">
            <v>1370</v>
          </cell>
        </row>
        <row r="47">
          <cell r="A47" t="str">
            <v xml:space="preserve"> 297  Колбаса Мясорубская с рубленой грудинкой ВЕС ТМ Стародворье  ПОКОМ</v>
          </cell>
          <cell r="D47">
            <v>0.7</v>
          </cell>
          <cell r="F47">
            <v>330.52199999999999</v>
          </cell>
        </row>
        <row r="48">
          <cell r="A48" t="str">
            <v xml:space="preserve"> 301  Сосиски Сочинки по-баварски с сыром,  0.4кг, ТМ Стародворье  ПОКОМ</v>
          </cell>
          <cell r="D48">
            <v>11</v>
          </cell>
          <cell r="F48">
            <v>1061</v>
          </cell>
        </row>
        <row r="49">
          <cell r="A49" t="str">
            <v xml:space="preserve"> 302  Сосиски Сочинки по-баварски,  0.4кг, ТМ Стародворье  ПОКОМ</v>
          </cell>
          <cell r="D49">
            <v>11</v>
          </cell>
          <cell r="F49">
            <v>2455</v>
          </cell>
        </row>
        <row r="50">
          <cell r="A50" t="str">
            <v xml:space="preserve"> 303  Колбаса Мясорубская ТМ Стародворье с рубленой грудинкой в/у 0,4 кг срез  ПОКОМ</v>
          </cell>
          <cell r="F50">
            <v>1</v>
          </cell>
        </row>
        <row r="51">
          <cell r="A51" t="str">
            <v xml:space="preserve"> 304  Колбаса Салями Мясорубская с рубленным шпиком ВЕС ТМ Стародворье  ПОКОМ</v>
          </cell>
          <cell r="F51">
            <v>144.249</v>
          </cell>
        </row>
        <row r="52">
          <cell r="A52" t="str">
            <v xml:space="preserve"> 305  Колбаса Сервелат Мясорубский с мелкорубленным окороком в/у  ТМ Стародворье ВЕС   ПОКОМ</v>
          </cell>
          <cell r="D52">
            <v>8.6999999999999993</v>
          </cell>
          <cell r="F52">
            <v>447.702</v>
          </cell>
        </row>
        <row r="53">
          <cell r="A53" t="str">
            <v xml:space="preserve"> 306  Колбаса Салями Мясорубская с рубленым шпиком 0,35 кг срез ТМ Стародворье   Поком</v>
          </cell>
          <cell r="D53">
            <v>10</v>
          </cell>
          <cell r="F53">
            <v>1574</v>
          </cell>
        </row>
        <row r="54">
          <cell r="A54" t="str">
            <v xml:space="preserve"> 307  Колбаса Сервелат Мясорубский с мелкорубленным окороком 0,35 кг срез ТМ Стародворье   Поком</v>
          </cell>
          <cell r="D54">
            <v>14</v>
          </cell>
          <cell r="F54">
            <v>2255</v>
          </cell>
        </row>
        <row r="55">
          <cell r="A55" t="str">
            <v xml:space="preserve"> 309  Сосиски Сочинки с сыром 0,4 кг ТМ Стародворье  ПОКОМ</v>
          </cell>
          <cell r="D55">
            <v>5</v>
          </cell>
          <cell r="F55">
            <v>1312</v>
          </cell>
        </row>
        <row r="56">
          <cell r="A56" t="str">
            <v xml:space="preserve"> 312  Ветчина Филейская ВЕС ТМ  Вязанка ТС Столичная  ПОКОМ</v>
          </cell>
          <cell r="D56">
            <v>18.2</v>
          </cell>
          <cell r="F56">
            <v>362.64</v>
          </cell>
        </row>
        <row r="57">
          <cell r="A57" t="str">
            <v xml:space="preserve"> 315  Колбаса вареная Молокуша ТМ Вязанка ВЕС, ПОКОМ</v>
          </cell>
          <cell r="F57">
            <v>866.87400000000002</v>
          </cell>
        </row>
        <row r="58">
          <cell r="A58" t="str">
            <v xml:space="preserve"> 316  Колбаса Нежная ТМ Зареченские ВЕС  ПОКОМ</v>
          </cell>
          <cell r="F58">
            <v>63.95</v>
          </cell>
        </row>
        <row r="59">
          <cell r="A59" t="str">
            <v xml:space="preserve"> 318  Сосиски Датские ТМ Зареченские, ВЕС  ПОКОМ</v>
          </cell>
          <cell r="D59">
            <v>10.5</v>
          </cell>
          <cell r="F59">
            <v>3627.527</v>
          </cell>
        </row>
        <row r="60">
          <cell r="A60" t="str">
            <v xml:space="preserve"> 319  Колбаса вареная Филейская ТМ Вязанка ТС Классическая, 0,45 кг. ПОКОМ</v>
          </cell>
          <cell r="D60">
            <v>15</v>
          </cell>
          <cell r="F60">
            <v>7072</v>
          </cell>
        </row>
        <row r="61">
          <cell r="A61" t="str">
            <v xml:space="preserve"> 322  Колбаса вареная Молокуша 0,45кг ТМ Вязанка  ПОКОМ</v>
          </cell>
          <cell r="D61">
            <v>21</v>
          </cell>
          <cell r="F61">
            <v>4412</v>
          </cell>
        </row>
        <row r="62">
          <cell r="A62" t="str">
            <v xml:space="preserve"> 324  Ветчина Филейская ТМ Вязанка Столичная 0,45 кг ПОКОМ</v>
          </cell>
          <cell r="D62">
            <v>5</v>
          </cell>
          <cell r="F62">
            <v>1468</v>
          </cell>
        </row>
        <row r="63">
          <cell r="A63" t="str">
            <v xml:space="preserve"> 328  Сардельки Сочинки Стародворье ТМ  0,4 кг ПОКОМ</v>
          </cell>
          <cell r="D63">
            <v>9</v>
          </cell>
          <cell r="F63">
            <v>463</v>
          </cell>
        </row>
        <row r="64">
          <cell r="A64" t="str">
            <v xml:space="preserve"> 329  Сардельки Сочинки с сыром Стародворье ТМ, 0,4 кг. ПОКОМ</v>
          </cell>
          <cell r="D64">
            <v>7</v>
          </cell>
          <cell r="F64">
            <v>402</v>
          </cell>
        </row>
        <row r="65">
          <cell r="A65" t="str">
            <v xml:space="preserve"> 330  Колбаса вареная Филейская ТМ Вязанка ТС Классическая ВЕС  ПОКОМ</v>
          </cell>
          <cell r="D65">
            <v>29.9</v>
          </cell>
          <cell r="F65">
            <v>1292.403</v>
          </cell>
        </row>
        <row r="66">
          <cell r="A66" t="str">
            <v xml:space="preserve"> 334  Паштет Любительский ТМ Стародворье ламистер 0,1 кг  ПОКОМ</v>
          </cell>
          <cell r="D66">
            <v>6</v>
          </cell>
          <cell r="F66">
            <v>300</v>
          </cell>
        </row>
        <row r="67">
          <cell r="A67" t="str">
            <v xml:space="preserve"> 335  Колбаса Сливушка ТМ Вязанка. ВЕС.  ПОКОМ </v>
          </cell>
          <cell r="F67">
            <v>315.40800000000002</v>
          </cell>
        </row>
        <row r="68">
          <cell r="A68" t="str">
            <v xml:space="preserve"> 336  Ветчина Сливушка с индейкой ТМ Вязанка. ВЕС  ПОКОМ</v>
          </cell>
          <cell r="F68">
            <v>1.3</v>
          </cell>
        </row>
        <row r="69">
          <cell r="A69" t="str">
            <v xml:space="preserve"> 342 Сосиски Сочинки Молочные ТМ Стародворье 0,4 кг ПОКОМ</v>
          </cell>
          <cell r="D69">
            <v>8</v>
          </cell>
          <cell r="F69">
            <v>3812</v>
          </cell>
        </row>
        <row r="70">
          <cell r="A70" t="str">
            <v xml:space="preserve"> 343 Сосиски Сочинки Сливочные ТМ Стародворье  0,4 кг</v>
          </cell>
          <cell r="D70">
            <v>6</v>
          </cell>
          <cell r="F70">
            <v>2837</v>
          </cell>
        </row>
        <row r="71">
          <cell r="A71" t="str">
            <v xml:space="preserve"> 344  Колбаса Сочинка по-европейски с сочной грудинкой ТМ Стародворье, ВЕС ПОКОМ</v>
          </cell>
          <cell r="D71">
            <v>3.2</v>
          </cell>
          <cell r="F71">
            <v>749.18899999999996</v>
          </cell>
        </row>
        <row r="72">
          <cell r="A72" t="str">
            <v xml:space="preserve"> 345  Колбаса Сочинка по-фински с сочным окроком ТМ Стародворье ВЕС ПОКОМ</v>
          </cell>
          <cell r="D72">
            <v>1.6</v>
          </cell>
          <cell r="F72">
            <v>346.55700000000002</v>
          </cell>
        </row>
        <row r="73">
          <cell r="A73" t="str">
            <v xml:space="preserve"> 346  Колбаса Сочинка зернистая с сочной грудинкой ТМ Стародворье.ВЕС ПОКОМ</v>
          </cell>
          <cell r="D73">
            <v>2.4</v>
          </cell>
          <cell r="F73">
            <v>912.71299999999997</v>
          </cell>
        </row>
        <row r="74">
          <cell r="A74" t="str">
            <v xml:space="preserve"> 347  Колбаса Сочинка рубленая с сочным окороком ТМ Стародворье ВЕС ПОКОМ</v>
          </cell>
          <cell r="D74">
            <v>1.6</v>
          </cell>
          <cell r="F74">
            <v>532.97699999999998</v>
          </cell>
        </row>
        <row r="75">
          <cell r="A75" t="str">
            <v xml:space="preserve"> 353  Колбаса Салями запеченная ТМ Стародворье ТС Дугушка. 0,6 кг ПОКОМ</v>
          </cell>
          <cell r="F75">
            <v>139</v>
          </cell>
        </row>
        <row r="76">
          <cell r="A76" t="str">
            <v xml:space="preserve"> 354  Колбаса Рубленая запеченная ТМ Стародворье,ТС Дугушка  0,6 кг ПОКОМ</v>
          </cell>
          <cell r="D76">
            <v>1</v>
          </cell>
          <cell r="F76">
            <v>349</v>
          </cell>
        </row>
        <row r="77">
          <cell r="A77" t="str">
            <v xml:space="preserve"> 355  Колбаса Сервелат запеченный ТМ Стародворье ТС Дугушка. 0,6 кг. ПОКОМ</v>
          </cell>
          <cell r="D77">
            <v>3</v>
          </cell>
          <cell r="F77">
            <v>633</v>
          </cell>
        </row>
        <row r="78">
          <cell r="A78" t="str">
            <v xml:space="preserve"> 364  Сардельки Филейские Вязанка ВЕС NDX ТМ Вязанка  ПОКОМ</v>
          </cell>
          <cell r="F78">
            <v>151.96</v>
          </cell>
        </row>
        <row r="79">
          <cell r="A79" t="str">
            <v xml:space="preserve"> 376  Колбаса Докторская Дугушка 0,6кг ГОСТ ТМ Стародворье  ПОКОМ </v>
          </cell>
          <cell r="D79">
            <v>3</v>
          </cell>
          <cell r="F79">
            <v>896</v>
          </cell>
        </row>
        <row r="80">
          <cell r="A80" t="str">
            <v xml:space="preserve"> 377  Колбаса Молочная Дугушка 0,6кг ТМ Стародворье  ПОКОМ</v>
          </cell>
          <cell r="D80">
            <v>5</v>
          </cell>
          <cell r="F80">
            <v>1166</v>
          </cell>
        </row>
        <row r="81">
          <cell r="A81" t="str">
            <v xml:space="preserve"> 387  Колбаса вареная Мусульманская Халяль ТМ Вязанка, 0,4 кг ПОКОМ</v>
          </cell>
          <cell r="D81">
            <v>9</v>
          </cell>
          <cell r="F81">
            <v>816</v>
          </cell>
        </row>
        <row r="82">
          <cell r="A82" t="str">
            <v xml:space="preserve"> 388  Сосиски Восточные Халяль ТМ Вязанка 0,33 кг АК. ПОКОМ</v>
          </cell>
          <cell r="D82">
            <v>7</v>
          </cell>
          <cell r="F82">
            <v>708</v>
          </cell>
        </row>
        <row r="83">
          <cell r="A83" t="str">
            <v xml:space="preserve"> 394 Колбаса полукопченая Аль-Ислами халяль ТМ Вязанка оболочка фиброуз в в/у 0,35 кг  ПОКОМ</v>
          </cell>
          <cell r="D83">
            <v>6</v>
          </cell>
          <cell r="F83">
            <v>552</v>
          </cell>
        </row>
        <row r="84">
          <cell r="A84" t="str">
            <v xml:space="preserve"> 405  Сардельки Сливушки ТМ Вязанка в оболочке айпил 0,33 кг. ПОКОМ</v>
          </cell>
          <cell r="D84">
            <v>2</v>
          </cell>
          <cell r="F84">
            <v>271</v>
          </cell>
        </row>
        <row r="85">
          <cell r="A85" t="str">
            <v xml:space="preserve"> 410  Сосиски Баварские с сыром ТМ Стародворье 0,35 кг. ПОКОМ</v>
          </cell>
          <cell r="D85">
            <v>17</v>
          </cell>
          <cell r="F85">
            <v>7121</v>
          </cell>
        </row>
        <row r="86">
          <cell r="A86" t="str">
            <v xml:space="preserve"> 412  Сосиски Баварские ТМ Стародворье 0,35 кг ПОКОМ</v>
          </cell>
          <cell r="D86">
            <v>25</v>
          </cell>
          <cell r="F86">
            <v>5655</v>
          </cell>
        </row>
        <row r="87">
          <cell r="A87" t="str">
            <v xml:space="preserve"> 414  Колбаса Филейбургская с филе сочного окорока 0,11 кг ТМ Баварушка ПОКОМ</v>
          </cell>
          <cell r="D87">
            <v>1</v>
          </cell>
          <cell r="F87">
            <v>28</v>
          </cell>
        </row>
        <row r="88">
          <cell r="A88" t="str">
            <v xml:space="preserve"> 430  Колбаса Стародворская с окороком 0,4 кг. ТМ Стародворье в оболочке полиамид  ПОКОМ</v>
          </cell>
          <cell r="D88">
            <v>1</v>
          </cell>
          <cell r="F88">
            <v>382</v>
          </cell>
        </row>
        <row r="89">
          <cell r="A89" t="str">
            <v xml:space="preserve"> 431  Колбаса Стародворская с окороком в оболочке полиамид ТМ Стародворье ВЕС ПОКОМ</v>
          </cell>
          <cell r="D89">
            <v>21.6</v>
          </cell>
          <cell r="F89">
            <v>276.209</v>
          </cell>
        </row>
        <row r="90">
          <cell r="A90" t="str">
            <v xml:space="preserve"> 433 Колбаса Стародворская со шпиком  в оболочке полиамид. ТМ Стародворье ВЕС ПОКОМ</v>
          </cell>
          <cell r="F90">
            <v>19.75</v>
          </cell>
        </row>
        <row r="91">
          <cell r="A91" t="str">
            <v xml:space="preserve"> 435  Колбаса Молочная Стародворская  с молоком в оболочке полиамид 0,4 кг.ТМ Стародворье ПОКОМ</v>
          </cell>
          <cell r="D91">
            <v>1</v>
          </cell>
          <cell r="F91">
            <v>214</v>
          </cell>
        </row>
        <row r="92">
          <cell r="A92" t="str">
            <v xml:space="preserve"> 436  Колбаса Молочная стародворская с молоком, ВЕС, ТМ Стародворье  ПОКОМ</v>
          </cell>
          <cell r="F92">
            <v>128.654</v>
          </cell>
        </row>
        <row r="93">
          <cell r="A93" t="str">
            <v xml:space="preserve"> 445  Колбаса Краковюрст ТМ Баварушка рубленая в оболочке черева в в.у 0,2 кг ПОКОМ</v>
          </cell>
          <cell r="D93">
            <v>2</v>
          </cell>
          <cell r="F93">
            <v>44</v>
          </cell>
        </row>
        <row r="94">
          <cell r="A94" t="str">
            <v xml:space="preserve"> 447  Колбаски Краковюрст ТМ Баварушка с изысканными пряностями в оболочке NDX в в.у 0,2 кг. ПОКОМ </v>
          </cell>
          <cell r="D94">
            <v>2</v>
          </cell>
          <cell r="F94">
            <v>560</v>
          </cell>
        </row>
        <row r="95">
          <cell r="A95" t="str">
            <v xml:space="preserve"> 448  Сосиски Сливушки по-венски ТМ Вязанка. 0,3 кг ПОКОМ</v>
          </cell>
          <cell r="F95">
            <v>402</v>
          </cell>
        </row>
        <row r="96">
          <cell r="A96" t="str">
            <v xml:space="preserve"> 449  Колбаса Дугушка Стародворская ВЕС ТС Дугушка ПОКОМ</v>
          </cell>
          <cell r="D96">
            <v>1.6</v>
          </cell>
          <cell r="F96">
            <v>413.17599999999999</v>
          </cell>
        </row>
        <row r="97">
          <cell r="A97" t="str">
            <v xml:space="preserve"> 452  Колбаса Со шпиком ВЕС большой батон ТМ Особый рецепт  ПОКОМ</v>
          </cell>
          <cell r="D97">
            <v>535</v>
          </cell>
          <cell r="F97">
            <v>6479.2939999999999</v>
          </cell>
        </row>
        <row r="98">
          <cell r="A98" t="str">
            <v xml:space="preserve"> 456  Колбаса Филейная ТМ Особый рецепт ВЕС большой батон  ПОКОМ</v>
          </cell>
          <cell r="D98">
            <v>42.500999999999998</v>
          </cell>
          <cell r="F98">
            <v>5793.3609999999999</v>
          </cell>
        </row>
        <row r="99">
          <cell r="A99" t="str">
            <v xml:space="preserve"> 457  Колбаса Молочная ТМ Особый рецепт ВЕС большой батон  ПОКОМ</v>
          </cell>
          <cell r="D99">
            <v>513.29999999999995</v>
          </cell>
          <cell r="F99">
            <v>8219.26</v>
          </cell>
        </row>
        <row r="100">
          <cell r="A100" t="str">
            <v xml:space="preserve"> 460  Колбаса Стародворская Традиционная ВЕС ТМ Стародворье в оболочке полиамид. ПОКОМ</v>
          </cell>
          <cell r="D100">
            <v>6.5</v>
          </cell>
          <cell r="F100">
            <v>12.3</v>
          </cell>
        </row>
        <row r="101">
          <cell r="A101" t="str">
            <v xml:space="preserve"> 465  Колбаса Филейная оригинальная ВЕС 0,8кг ТМ Особый рецепт в оболочке полиамид  ПОКОМ</v>
          </cell>
          <cell r="D101">
            <v>2.4</v>
          </cell>
          <cell r="F101">
            <v>233.62799999999999</v>
          </cell>
        </row>
        <row r="102">
          <cell r="A102" t="str">
            <v xml:space="preserve"> 467  Колбаса Филейная 0,5кг ТМ Особый рецепт  ПОКОМ</v>
          </cell>
          <cell r="D102">
            <v>1</v>
          </cell>
          <cell r="F102">
            <v>156</v>
          </cell>
        </row>
        <row r="103">
          <cell r="A103" t="str">
            <v xml:space="preserve"> 468  Колбаса Стародворская Традиционная ТМ Стародворье в оболочке полиамид 0,4 кг. ПОКОМ</v>
          </cell>
          <cell r="F103">
            <v>3</v>
          </cell>
        </row>
        <row r="104">
          <cell r="A104" t="str">
            <v xml:space="preserve"> 478  Сардельки Зареченские ВЕС ТМ Зареченские  ПОКОМ</v>
          </cell>
          <cell r="D104">
            <v>1.3</v>
          </cell>
          <cell r="F104">
            <v>76.009</v>
          </cell>
        </row>
        <row r="105">
          <cell r="A105" t="str">
            <v xml:space="preserve"> 490  Колбаса Сервелат Филейский ТМ Вязанка  0,3 кг. срез  ПОКОМ</v>
          </cell>
          <cell r="F105">
            <v>6</v>
          </cell>
        </row>
        <row r="106">
          <cell r="A106" t="str">
            <v xml:space="preserve"> 491  Колбаса Филейская Рубленая ТМ Вязанка  0,3 кг. срез.  ПОКОМ</v>
          </cell>
          <cell r="F106">
            <v>4</v>
          </cell>
        </row>
        <row r="107">
          <cell r="A107" t="str">
            <v xml:space="preserve"> 492  Колбаса Салями Филейская 0,3кг ТМ Вязанка  ПОКОМ</v>
          </cell>
          <cell r="F107">
            <v>2</v>
          </cell>
        </row>
        <row r="108">
          <cell r="A108" t="str">
            <v xml:space="preserve"> 495  Колбаса Сочинка по-европейски с сочной грудинкой 0,3кг ТМ Стародворье  ПОКОМ</v>
          </cell>
          <cell r="D108">
            <v>10</v>
          </cell>
          <cell r="F108">
            <v>1285</v>
          </cell>
        </row>
        <row r="109">
          <cell r="A109" t="str">
            <v xml:space="preserve"> 496  Колбаса Сочинка по-фински с сочным окроком 0,3кг ТМ Стародворье  ПОКОМ</v>
          </cell>
          <cell r="D109">
            <v>4</v>
          </cell>
          <cell r="F109">
            <v>861</v>
          </cell>
        </row>
        <row r="110">
          <cell r="A110" t="str">
            <v xml:space="preserve"> 497  Колбаса Сочинка зернистая с сочной грудинкой 0,3кг ТМ Стародворье  ПОКОМ</v>
          </cell>
          <cell r="D110">
            <v>9</v>
          </cell>
          <cell r="F110">
            <v>1095</v>
          </cell>
        </row>
        <row r="111">
          <cell r="A111" t="str">
            <v xml:space="preserve"> 498  Колбаса Сочинка рубленая с сочным окороком 0,3кг ТМ Стародворье  ПОКОМ</v>
          </cell>
          <cell r="D111">
            <v>5</v>
          </cell>
          <cell r="F111">
            <v>764</v>
          </cell>
        </row>
        <row r="112">
          <cell r="A112" t="str">
            <v xml:space="preserve"> 499  Сардельки Дугушки со сливочным маслом ВЕС ТМ Стародворье ТС Дугушка  ПОКОМ</v>
          </cell>
          <cell r="F112">
            <v>22.7</v>
          </cell>
        </row>
        <row r="113">
          <cell r="A113" t="str">
            <v xml:space="preserve"> 502  Колбаски Краковюрст ТМ Баварушка с изысканными пряностями в оболочке NDX в мгс 0,28 кг. ПОКОМ</v>
          </cell>
          <cell r="F113">
            <v>87</v>
          </cell>
        </row>
        <row r="114">
          <cell r="A114" t="str">
            <v xml:space="preserve"> 504  Ветчина Мясорубская с окороком 0,33кг срез ТМ Стародворье  ПОКОМ</v>
          </cell>
          <cell r="F114">
            <v>18</v>
          </cell>
        </row>
        <row r="115">
          <cell r="A115" t="str">
            <v xml:space="preserve"> 506 Сосиски Филейские рубленые ТМ Вязанка в оболочке целлофан в м/г среде. ВЕС.ПОКОМ</v>
          </cell>
          <cell r="F115">
            <v>20.850999999999999</v>
          </cell>
        </row>
        <row r="116">
          <cell r="A116" t="str">
            <v xml:space="preserve"> 513  Колбаса вареная Стародворская 0,4кг ТМ Стародворье  ПОКОМ</v>
          </cell>
          <cell r="F116">
            <v>1</v>
          </cell>
        </row>
        <row r="117">
          <cell r="A117" t="str">
            <v xml:space="preserve"> 515  Колбаса Сервелат Мясорубский Делюкс 0,3кг ТМ Стародворье  ПОКОМ</v>
          </cell>
          <cell r="F117">
            <v>26</v>
          </cell>
        </row>
        <row r="118">
          <cell r="A118" t="str">
            <v xml:space="preserve"> 516  Сосиски Классические ТМ Ядрена копоть 0,3кг  ПОКОМ</v>
          </cell>
          <cell r="D118">
            <v>3</v>
          </cell>
          <cell r="F118">
            <v>33</v>
          </cell>
        </row>
        <row r="119">
          <cell r="A119" t="str">
            <v>2704 Сливочный со вкусом топл. молока 45% тм Папа Может. брус (2шт)  ОСТАНКИНО</v>
          </cell>
          <cell r="D119">
            <v>22.3</v>
          </cell>
          <cell r="F119">
            <v>22.3</v>
          </cell>
        </row>
        <row r="120">
          <cell r="A120" t="str">
            <v>3215 ВЕТЧ.МЯСНАЯ Папа может п/о 0.4кг 8шт.    ОСТАНКИНО</v>
          </cell>
          <cell r="D120">
            <v>759</v>
          </cell>
          <cell r="F120">
            <v>759</v>
          </cell>
        </row>
        <row r="121">
          <cell r="A121" t="str">
            <v>3680 ПРЕСИЖН с/к дек. спец мгс ОСТАНКИНО</v>
          </cell>
          <cell r="D121">
            <v>5.7</v>
          </cell>
          <cell r="F121">
            <v>5.7</v>
          </cell>
        </row>
        <row r="122">
          <cell r="A122" t="str">
            <v>3684 ПРЕСИЖН с/к в/у 1/250 8шт.   ОСТАНКИНО</v>
          </cell>
          <cell r="D122">
            <v>168</v>
          </cell>
          <cell r="F122">
            <v>168</v>
          </cell>
        </row>
        <row r="123">
          <cell r="A123" t="str">
            <v>3701 Российский сливочный 45% ТМ Папа Может, брус (2шт)  ОСТАНКИНО</v>
          </cell>
          <cell r="D123">
            <v>8.5</v>
          </cell>
          <cell r="F123">
            <v>8.5</v>
          </cell>
        </row>
        <row r="124">
          <cell r="A124" t="str">
            <v>3798 Сыч/Прод Коровино Российский 50% 200г СЗМЖ  ОСТАНКИНО</v>
          </cell>
          <cell r="D124">
            <v>2311</v>
          </cell>
          <cell r="F124">
            <v>2311</v>
          </cell>
        </row>
        <row r="125">
          <cell r="A125" t="str">
            <v>3804 Сыч/Прод Коровино Тильзитер 50% 200г СЗМЖ  ОСТАНКИНО</v>
          </cell>
          <cell r="D125">
            <v>1736</v>
          </cell>
          <cell r="F125">
            <v>1736</v>
          </cell>
        </row>
        <row r="126">
          <cell r="A126" t="str">
            <v>3811 Сыч/Прод Коровино Российский Оригин 50% ВЕС (5 кг)  ОСТАНКИНО</v>
          </cell>
          <cell r="D126">
            <v>195.6</v>
          </cell>
          <cell r="F126">
            <v>195.6</v>
          </cell>
        </row>
        <row r="127">
          <cell r="A127" t="str">
            <v>3828 Сыч/Прод Коровино Тильзитер Оригин 50% ВЕС (5 кг брус) СЗМЖ  ОСТАНКИНО</v>
          </cell>
          <cell r="D127">
            <v>131.9</v>
          </cell>
          <cell r="F127">
            <v>131.9</v>
          </cell>
        </row>
        <row r="128">
          <cell r="A128" t="str">
            <v>4063 МЯСНАЯ Папа может вар п/о_Л   ОСТАНКИНО</v>
          </cell>
          <cell r="D128">
            <v>1965.25</v>
          </cell>
          <cell r="F128">
            <v>1965.25</v>
          </cell>
        </row>
        <row r="129">
          <cell r="A129" t="str">
            <v>4117 ЭКСТРА Папа может с/к в/у_Л   ОСТАНКИНО</v>
          </cell>
          <cell r="D129">
            <v>100.1</v>
          </cell>
          <cell r="F129">
            <v>100.1</v>
          </cell>
        </row>
        <row r="130">
          <cell r="A130" t="str">
            <v>4163 Сыр Боккончини копченый 40% 100 гр.  ОСТАНКИНО</v>
          </cell>
          <cell r="D130">
            <v>114</v>
          </cell>
          <cell r="F130">
            <v>114</v>
          </cell>
        </row>
        <row r="131">
          <cell r="A131" t="str">
            <v>4170 Сыр Скаморца свежий 40% 100 гр.  ОСТАНКИНО</v>
          </cell>
          <cell r="D131">
            <v>125</v>
          </cell>
          <cell r="F131">
            <v>125</v>
          </cell>
        </row>
        <row r="132">
          <cell r="A132" t="str">
            <v>4187 Сыр рассольный жирный Чечил 45% 100 гр  ОСТАНКИНО</v>
          </cell>
          <cell r="D132">
            <v>4</v>
          </cell>
          <cell r="F132">
            <v>4</v>
          </cell>
        </row>
        <row r="133">
          <cell r="A133" t="str">
            <v>4187 Сыр Чечил свежий 45% 100г/6шт ТМ Папа Может  ОСТАНКИНО</v>
          </cell>
          <cell r="D133">
            <v>226</v>
          </cell>
          <cell r="F133">
            <v>226</v>
          </cell>
        </row>
        <row r="134">
          <cell r="A134" t="str">
            <v>4194 Сыр рассольный жирный Чечил копченый 45% 100 гр  ОСТАНКИНО</v>
          </cell>
          <cell r="D134">
            <v>4</v>
          </cell>
          <cell r="F134">
            <v>4</v>
          </cell>
        </row>
        <row r="135">
          <cell r="A135" t="str">
            <v>4194 Сыр Чечил копченый 43% 100г/6шт ТМ Папа Может  ОСТАНКИНО</v>
          </cell>
          <cell r="D135">
            <v>156</v>
          </cell>
          <cell r="F135">
            <v>156</v>
          </cell>
        </row>
        <row r="136">
          <cell r="A136" t="str">
            <v>4574 Колбаса вар Мясная со шпиком 1кг Папа может п/о (код покуп. 24784) Останкино</v>
          </cell>
          <cell r="D136">
            <v>128.65</v>
          </cell>
          <cell r="F136">
            <v>128.65</v>
          </cell>
        </row>
        <row r="137">
          <cell r="A137" t="str">
            <v>4574 Мясная со шпиком Папа может вар п/о ОСТАНКИНО</v>
          </cell>
          <cell r="D137">
            <v>4</v>
          </cell>
          <cell r="F137">
            <v>4</v>
          </cell>
        </row>
        <row r="138">
          <cell r="A138" t="str">
            <v>4813 ФИЛЕЙНАЯ Папа может вар п/о_Л   ОСТАНКИНО</v>
          </cell>
          <cell r="D138">
            <v>666</v>
          </cell>
          <cell r="F138">
            <v>667.322</v>
          </cell>
        </row>
        <row r="139">
          <cell r="A139" t="str">
            <v>4819 Сыр "Пармезан" 40% кусок 180 гр  ОСТАНКИНО</v>
          </cell>
          <cell r="D139">
            <v>33</v>
          </cell>
          <cell r="F139">
            <v>33</v>
          </cell>
        </row>
        <row r="140">
          <cell r="A140" t="str">
            <v>4903 Сыр Перлини 40% 100гр (8шт)  ОСТАНКИНО</v>
          </cell>
          <cell r="D140">
            <v>58</v>
          </cell>
          <cell r="F140">
            <v>58</v>
          </cell>
        </row>
        <row r="141">
          <cell r="A141" t="str">
            <v>4910 Сыр Перлини копченый 40% 100гр (8шт)  ОСТАНКИНО</v>
          </cell>
          <cell r="D141">
            <v>56</v>
          </cell>
          <cell r="F141">
            <v>56</v>
          </cell>
        </row>
        <row r="142">
          <cell r="A142" t="str">
            <v>4927 Сыр Перлини со вкусом Васаби 40% 100гр (8шт)  ОСТАНКИНО</v>
          </cell>
          <cell r="D142">
            <v>54</v>
          </cell>
          <cell r="F142">
            <v>54</v>
          </cell>
        </row>
        <row r="143">
          <cell r="A143" t="str">
            <v>4993 САЛЯМИ ИТАЛЬЯНСКАЯ с/к в/у 1/250*8_120c ОСТАНКИНО</v>
          </cell>
          <cell r="D143">
            <v>562</v>
          </cell>
          <cell r="F143">
            <v>562</v>
          </cell>
        </row>
        <row r="144">
          <cell r="A144" t="str">
            <v>5235 Сыр полутвердый "Голландский" 45%, брус ВЕС  ОСТАНКИНО</v>
          </cell>
          <cell r="D144">
            <v>15</v>
          </cell>
          <cell r="F144">
            <v>15</v>
          </cell>
        </row>
        <row r="145">
          <cell r="A145" t="str">
            <v>5242 Сыр полутвердый "Гауда", 45%, ВЕС брус из блока 1/5  ОСТАНКИНО</v>
          </cell>
          <cell r="D145">
            <v>6</v>
          </cell>
          <cell r="F145">
            <v>6</v>
          </cell>
        </row>
        <row r="146">
          <cell r="A146" t="str">
            <v>5246 ДОКТОРСКАЯ ПРЕМИУМ вар б/о мгс_30с ОСТАНКИНО</v>
          </cell>
          <cell r="D146">
            <v>38.4</v>
          </cell>
          <cell r="F146">
            <v>38.4</v>
          </cell>
        </row>
        <row r="147">
          <cell r="A147" t="str">
            <v>5247 РУССКАЯ ПРЕМИУМ вар б/о мгс_30с ОСТАНКИНО</v>
          </cell>
          <cell r="D147">
            <v>28.6</v>
          </cell>
          <cell r="F147">
            <v>28.6</v>
          </cell>
        </row>
        <row r="148">
          <cell r="A148" t="str">
            <v>5259 Сыр полутвердый "Тильзитер" 45%, ВЕС брус ТМ "Папа может"  ОСТАНКИНО</v>
          </cell>
          <cell r="D148">
            <v>28</v>
          </cell>
          <cell r="F148">
            <v>28</v>
          </cell>
        </row>
        <row r="149">
          <cell r="A149" t="str">
            <v>5483 ЭКСТРА Папа может с/к в/у 1/250 8шт.   ОСТАНКИНО</v>
          </cell>
          <cell r="D149">
            <v>1103</v>
          </cell>
          <cell r="F149">
            <v>1103</v>
          </cell>
        </row>
        <row r="150">
          <cell r="A150" t="str">
            <v>5544 Сервелат Финский в/к в/у_45с НОВАЯ ОСТАНКИНО</v>
          </cell>
          <cell r="D150">
            <v>1381.21</v>
          </cell>
          <cell r="F150">
            <v>1381.21</v>
          </cell>
        </row>
        <row r="151">
          <cell r="A151" t="str">
            <v>5679 САЛЯМИ ИТАЛЬЯНСКАЯ с/к в/у 1/150_60с ОСТАНКИНО</v>
          </cell>
          <cell r="D151">
            <v>336</v>
          </cell>
          <cell r="F151">
            <v>336</v>
          </cell>
        </row>
        <row r="152">
          <cell r="A152" t="str">
            <v>5682 САЛЯМИ МЕЛКОЗЕРНЕНАЯ с/к в/у 1/120_60с   ОСТАНКИНО</v>
          </cell>
          <cell r="D152">
            <v>2602</v>
          </cell>
          <cell r="F152">
            <v>2602</v>
          </cell>
        </row>
        <row r="153">
          <cell r="A153" t="str">
            <v>5706 АРОМАТНАЯ Папа может с/к в/у 1/250 8шт.  ОСТАНКИНО</v>
          </cell>
          <cell r="D153">
            <v>1033</v>
          </cell>
          <cell r="F153">
            <v>1033</v>
          </cell>
        </row>
        <row r="154">
          <cell r="A154" t="str">
            <v>5708 ПОСОЛЬСКАЯ Папа может с/к в/у ОСТАНКИНО</v>
          </cell>
          <cell r="D154">
            <v>101.5</v>
          </cell>
          <cell r="F154">
            <v>101.5</v>
          </cell>
        </row>
        <row r="155">
          <cell r="A155" t="str">
            <v>5851 ЭКСТРА Папа может вар п/о   ОСТАНКИНО</v>
          </cell>
          <cell r="D155">
            <v>383.9</v>
          </cell>
          <cell r="F155">
            <v>383.9</v>
          </cell>
        </row>
        <row r="156">
          <cell r="A156" t="str">
            <v>5931 ОХОТНИЧЬЯ Папа может с/к в/у 1/220 8шт.   ОСТАНКИНО</v>
          </cell>
          <cell r="D156">
            <v>1288</v>
          </cell>
          <cell r="F156">
            <v>1288</v>
          </cell>
        </row>
        <row r="157">
          <cell r="A157" t="str">
            <v>5992 ВРЕМЯ ОКРОШКИ Папа может вар п/о 0.4кг   ОСТАНКИНО</v>
          </cell>
          <cell r="D157">
            <v>728</v>
          </cell>
          <cell r="F157">
            <v>728</v>
          </cell>
        </row>
        <row r="158">
          <cell r="A158" t="str">
            <v>6004 РАГУ СВИНОЕ 1кг 8шт.зам_120с ОСТАНКИНО</v>
          </cell>
          <cell r="D158">
            <v>83</v>
          </cell>
          <cell r="F158">
            <v>83</v>
          </cell>
        </row>
        <row r="159">
          <cell r="A159" t="str">
            <v>6221 НЕАПОЛИТАНСКИЙ ДУЭТ с/к с/н мгс 1/90  ОСТАНКИНО</v>
          </cell>
          <cell r="D159">
            <v>458</v>
          </cell>
          <cell r="F159">
            <v>458</v>
          </cell>
        </row>
        <row r="160">
          <cell r="A160" t="str">
            <v>6222 ИТАЛЬЯНСКОЕ АССОРТИ с/в с/н мгс 1/90 ОСТАНКИНО</v>
          </cell>
          <cell r="D160">
            <v>10</v>
          </cell>
          <cell r="F160">
            <v>10</v>
          </cell>
        </row>
        <row r="161">
          <cell r="A161" t="str">
            <v>6228 МЯСНОЕ АССОРТИ к/з с/н мгс 1/90 10шт.  ОСТАНКИНО</v>
          </cell>
          <cell r="D161">
            <v>411</v>
          </cell>
          <cell r="F161">
            <v>411</v>
          </cell>
        </row>
        <row r="162">
          <cell r="A162" t="str">
            <v>6247 ДОМАШНЯЯ Папа может вар п/о 0,4кг 8шт.  ОСТАНКИНО</v>
          </cell>
          <cell r="D162">
            <v>115</v>
          </cell>
          <cell r="F162">
            <v>115</v>
          </cell>
        </row>
        <row r="163">
          <cell r="A163" t="str">
            <v>6268 ГОВЯЖЬЯ Папа может вар п/о 0,4кг 8 шт.  ОСТАНКИНО</v>
          </cell>
          <cell r="D163">
            <v>530</v>
          </cell>
          <cell r="F163">
            <v>530</v>
          </cell>
        </row>
        <row r="164">
          <cell r="A164" t="str">
            <v>6279 КОРЕЙКА ПО-ОСТ.к/в в/с с/н в/у 1/150_45с  ОСТАНКИНО</v>
          </cell>
          <cell r="D164">
            <v>435</v>
          </cell>
          <cell r="F164">
            <v>435</v>
          </cell>
        </row>
        <row r="165">
          <cell r="A165" t="str">
            <v>6303 МЯСНЫЕ Папа может сос п/о мгс 1.5*3  ОСТАНКИНО</v>
          </cell>
          <cell r="D165">
            <v>432.8</v>
          </cell>
          <cell r="F165">
            <v>432.8</v>
          </cell>
        </row>
        <row r="166">
          <cell r="A166" t="str">
            <v>6324 ДОКТОРСКАЯ ГОСТ вар п/о 0.4кг 8шт.  ОСТАНКИНО</v>
          </cell>
          <cell r="D166">
            <v>111</v>
          </cell>
          <cell r="F166">
            <v>111</v>
          </cell>
        </row>
        <row r="167">
          <cell r="A167" t="str">
            <v>6325 ДОКТОРСКАЯ ПРЕМИУМ вар п/о 0.4кг 8шт.  ОСТАНКИНО</v>
          </cell>
          <cell r="D167">
            <v>2099</v>
          </cell>
          <cell r="F167">
            <v>2099</v>
          </cell>
        </row>
        <row r="168">
          <cell r="A168" t="str">
            <v>6333 МЯСНАЯ Папа может вар п/о 0.4кг 8шт.  ОСТАНКИНО</v>
          </cell>
          <cell r="D168">
            <v>6615</v>
          </cell>
          <cell r="F168">
            <v>6615</v>
          </cell>
        </row>
        <row r="169">
          <cell r="A169" t="str">
            <v>6340 ДОМАШНИЙ РЕЦЕПТ Коровино 0.5кг 8шт.  ОСТАНКИНО</v>
          </cell>
          <cell r="D169">
            <v>352</v>
          </cell>
          <cell r="F169">
            <v>352</v>
          </cell>
        </row>
        <row r="170">
          <cell r="A170" t="str">
            <v>6353 ЭКСТРА Папа может вар п/о 0.4кг 8шт.  ОСТАНКИНО</v>
          </cell>
          <cell r="D170">
            <v>2549</v>
          </cell>
          <cell r="F170">
            <v>2549</v>
          </cell>
        </row>
        <row r="171">
          <cell r="A171" t="str">
            <v>6392 ФИЛЕЙНАЯ Папа может вар п/о 0.4кг. ОСТАНКИНО</v>
          </cell>
          <cell r="D171">
            <v>4416</v>
          </cell>
          <cell r="F171">
            <v>4416</v>
          </cell>
        </row>
        <row r="172">
          <cell r="A172" t="str">
            <v>6411 ВЕТЧ.РУБЛЕНАЯ ПМ в/у срез 0.3кг 6шт.  ОСТАНКИНО</v>
          </cell>
          <cell r="D172">
            <v>8</v>
          </cell>
          <cell r="F172">
            <v>8</v>
          </cell>
        </row>
        <row r="173">
          <cell r="A173" t="str">
            <v>6426 КЛАССИЧЕСКАЯ ПМ вар п/о 0.3кг 8шт.  ОСТАНКИНО</v>
          </cell>
          <cell r="D173">
            <v>2172</v>
          </cell>
          <cell r="F173">
            <v>2172</v>
          </cell>
        </row>
        <row r="174">
          <cell r="A174" t="str">
            <v>6448 СВИНИНА МАДЕРА с/к с/н в/у 1/100 10шт.   ОСТАНКИНО</v>
          </cell>
          <cell r="D174">
            <v>359</v>
          </cell>
          <cell r="F174">
            <v>359</v>
          </cell>
        </row>
        <row r="175">
          <cell r="A175" t="str">
            <v>6453 ЭКСТРА Папа может с/к с/н в/у 1/100 14шт.   ОСТАНКИНО</v>
          </cell>
          <cell r="D175">
            <v>2142</v>
          </cell>
          <cell r="F175">
            <v>2142</v>
          </cell>
        </row>
        <row r="176">
          <cell r="A176" t="str">
            <v>6454 АРОМАТНАЯ с/к с/н в/у 1/100 14шт.  ОСТАНКИНО</v>
          </cell>
          <cell r="D176">
            <v>2213</v>
          </cell>
          <cell r="F176">
            <v>2213</v>
          </cell>
        </row>
        <row r="177">
          <cell r="A177" t="str">
            <v>6459 СЕРВЕЛАТ ШВЕЙЦАРСК. в/к с/н в/у 1/100*10  ОСТАНКИНО</v>
          </cell>
          <cell r="D177">
            <v>904</v>
          </cell>
          <cell r="F177">
            <v>904</v>
          </cell>
        </row>
        <row r="178">
          <cell r="A178" t="str">
            <v>6470 ВЕТЧ.МРАМОРНАЯ в/у_45с  ОСТАНКИНО</v>
          </cell>
          <cell r="D178">
            <v>41</v>
          </cell>
          <cell r="F178">
            <v>41</v>
          </cell>
        </row>
        <row r="179">
          <cell r="A179" t="str">
            <v>6495 ВЕТЧ.МРАМОРНАЯ в/у срез 0.3кг 6шт_45с  ОСТАНКИНО</v>
          </cell>
          <cell r="D179">
            <v>741</v>
          </cell>
          <cell r="F179">
            <v>741</v>
          </cell>
        </row>
        <row r="180">
          <cell r="A180" t="str">
            <v>6527 ШПИКАЧКИ СОЧНЫЕ ПМ сар б/о мгс 1*3 45с ОСТАНКИНО</v>
          </cell>
          <cell r="D180">
            <v>506.9</v>
          </cell>
          <cell r="F180">
            <v>506.9</v>
          </cell>
        </row>
        <row r="181">
          <cell r="A181" t="str">
            <v>6528 ШПИКАЧКИ СОЧНЫЕ ПМ сар б/о мгс 0.4кг 45с  ОСТАНКИНО</v>
          </cell>
          <cell r="D181">
            <v>43</v>
          </cell>
          <cell r="F181">
            <v>43</v>
          </cell>
        </row>
        <row r="182">
          <cell r="A182" t="str">
            <v>6586 МРАМОРНАЯ И БАЛЫКОВАЯ в/к с/н мгс 1/90 ОСТАНКИНО</v>
          </cell>
          <cell r="D182">
            <v>178</v>
          </cell>
          <cell r="F182">
            <v>178</v>
          </cell>
        </row>
        <row r="183">
          <cell r="A183" t="str">
            <v>6609 С ГОВЯДИНОЙ ПМ сар б/о мгс 0.4кг_45с ОСТАНКИНО</v>
          </cell>
          <cell r="D183">
            <v>52</v>
          </cell>
          <cell r="F183">
            <v>52</v>
          </cell>
        </row>
        <row r="184">
          <cell r="A184" t="str">
            <v>6616 МОЛОЧНЫЕ КЛАССИЧЕСКИЕ сос п/о в/у 0.3кг  ОСТАНКИНО</v>
          </cell>
          <cell r="D184">
            <v>1170</v>
          </cell>
          <cell r="F184">
            <v>1170</v>
          </cell>
        </row>
        <row r="185">
          <cell r="A185" t="str">
            <v>6684 СЕРВЕЛАТ КАРЕЛЬСКИЙ ПМ в/к в/у 0.28кг  ОСТАНКИНО</v>
          </cell>
          <cell r="D185">
            <v>4063</v>
          </cell>
          <cell r="F185">
            <v>4063</v>
          </cell>
        </row>
        <row r="186">
          <cell r="A186" t="str">
            <v>6697 СЕРВЕЛАТ ФИНСКИЙ ПМ в/к в/у 0,35кг 8шт.  ОСТАНКИНО</v>
          </cell>
          <cell r="D186">
            <v>5479</v>
          </cell>
          <cell r="F186">
            <v>5479</v>
          </cell>
        </row>
        <row r="187">
          <cell r="A187" t="str">
            <v>6713 СОЧНЫЙ ГРИЛЬ ПМ сос п/о мгс 0.41кг 8шт.  ОСТАНКИНО</v>
          </cell>
          <cell r="D187">
            <v>2567</v>
          </cell>
          <cell r="F187">
            <v>2567</v>
          </cell>
        </row>
        <row r="188">
          <cell r="A188" t="str">
            <v>6724 МОЛОЧНЫЕ ПМ сос п/о мгс 0.41кг 10шт.  ОСТАНКИНО</v>
          </cell>
          <cell r="D188">
            <v>492</v>
          </cell>
          <cell r="F188">
            <v>492</v>
          </cell>
        </row>
        <row r="189">
          <cell r="A189" t="str">
            <v>6762 СЛИВОЧНЫЕ сос ц/о мгс 0.41кг 8шт.  ОСТАНКИНО</v>
          </cell>
          <cell r="D189">
            <v>59</v>
          </cell>
          <cell r="F189">
            <v>59</v>
          </cell>
        </row>
        <row r="190">
          <cell r="A190" t="str">
            <v>6765 РУБЛЕНЫЕ сос ц/о мгс 0.36кг 6шт.  ОСТАНКИНО</v>
          </cell>
          <cell r="D190">
            <v>586</v>
          </cell>
          <cell r="F190">
            <v>588</v>
          </cell>
        </row>
        <row r="191">
          <cell r="A191" t="str">
            <v>6773 САЛЯМИ Папа может п/к в/у 0,28кг 8шт.  ОСТАНКИНО</v>
          </cell>
          <cell r="D191">
            <v>661</v>
          </cell>
          <cell r="F191">
            <v>661</v>
          </cell>
        </row>
        <row r="192">
          <cell r="A192" t="str">
            <v>6785 ВЕНСКАЯ САЛЯМИ п/к в/у 0.33кг 8шт.  ОСТАНКИНО</v>
          </cell>
          <cell r="D192">
            <v>278</v>
          </cell>
          <cell r="F192">
            <v>286</v>
          </cell>
        </row>
        <row r="193">
          <cell r="A193" t="str">
            <v>6787 СЕРВЕЛАТ КРЕМЛЕВСКИЙ в/к в/у 0,33кг 8шт.  ОСТАНКИНО</v>
          </cell>
          <cell r="D193">
            <v>365</v>
          </cell>
          <cell r="F193">
            <v>365</v>
          </cell>
        </row>
        <row r="194">
          <cell r="A194" t="str">
            <v>6793 БАЛЫКОВАЯ в/к в/у 0,33кг 8шт.  ОСТАНКИНО</v>
          </cell>
          <cell r="D194">
            <v>586</v>
          </cell>
          <cell r="F194">
            <v>586</v>
          </cell>
        </row>
        <row r="195">
          <cell r="A195" t="str">
            <v>6801 ОСТАНКИНСКАЯ вар п/о 0.4кг 8шт.  ОСТАНКИНО</v>
          </cell>
          <cell r="D195">
            <v>8</v>
          </cell>
          <cell r="F195">
            <v>8</v>
          </cell>
        </row>
        <row r="196">
          <cell r="A196" t="str">
            <v>6822 ИЗ ОТБОРНОГО МЯСА ПМ сос п/о мгс 0,36кг  ОСТАНКИНО</v>
          </cell>
          <cell r="D196">
            <v>9</v>
          </cell>
          <cell r="F196">
            <v>10</v>
          </cell>
        </row>
        <row r="197">
          <cell r="A197" t="str">
            <v>6829 МОЛОЧНЫЕ КЛАССИЧЕСКИЕ сос п/о мгс 2*4_С  ОСТАНКИНО</v>
          </cell>
          <cell r="D197">
            <v>693.1</v>
          </cell>
          <cell r="F197">
            <v>693.1</v>
          </cell>
        </row>
        <row r="198">
          <cell r="A198" t="str">
            <v>6837 ФИЛЕЙНЫЕ Папа Может сос ц/о мгс 0.4кг  ОСТАНКИНО</v>
          </cell>
          <cell r="D198">
            <v>1227</v>
          </cell>
          <cell r="F198">
            <v>1227</v>
          </cell>
        </row>
        <row r="199">
          <cell r="A199" t="str">
            <v>6842 ДЫМОВИЦА ИЗ ОКОРОКА к/в мл/к в/у 0,3кг  ОСТАНКИНО</v>
          </cell>
          <cell r="D199">
            <v>90</v>
          </cell>
          <cell r="F199">
            <v>90</v>
          </cell>
        </row>
        <row r="200">
          <cell r="A200" t="str">
            <v>6861 ДОМАШНИЙ РЕЦЕПТ Коровино вар п/о  ОСТАНКИНО</v>
          </cell>
          <cell r="D200">
            <v>262.3</v>
          </cell>
          <cell r="F200">
            <v>262.3</v>
          </cell>
        </row>
        <row r="201">
          <cell r="A201" t="str">
            <v>6866 ВЕТЧ.НЕЖНАЯ Коровино п/о_Маяк  ОСТАНКИНО</v>
          </cell>
          <cell r="D201">
            <v>188</v>
          </cell>
          <cell r="F201">
            <v>188</v>
          </cell>
        </row>
        <row r="202">
          <cell r="A202" t="str">
            <v>6872 ШАШЛЫК ИЗ СВИНИНЫ зам. ВЕС ОСТАНКИНО</v>
          </cell>
          <cell r="D202">
            <v>58</v>
          </cell>
          <cell r="F202">
            <v>58</v>
          </cell>
        </row>
        <row r="203">
          <cell r="A203" t="str">
            <v>6877 В ОБВЯЗКЕ вар п/о  ОСТАНКИНО</v>
          </cell>
          <cell r="D203">
            <v>24.2</v>
          </cell>
          <cell r="F203">
            <v>24.2</v>
          </cell>
        </row>
        <row r="204">
          <cell r="A204" t="str">
            <v>6909 ДЛЯ ДЕТЕЙ сос п/о мгс 0.33кг 8шт.  ОСТАНКИНО</v>
          </cell>
          <cell r="D204">
            <v>327</v>
          </cell>
          <cell r="F204">
            <v>327</v>
          </cell>
        </row>
        <row r="205">
          <cell r="A205" t="str">
            <v>6919 БЕКОН с/к с/н в/у 1/180 10шт.  ОСТАНКИНО</v>
          </cell>
          <cell r="D205">
            <v>10</v>
          </cell>
          <cell r="F205">
            <v>10</v>
          </cell>
        </row>
        <row r="206">
          <cell r="A206" t="str">
            <v>6987 СУПЕР СЫТНЫЕ ПМ сос п/о мгс 0.6кг 8 шт.  ОСТАНКИНО</v>
          </cell>
          <cell r="D206">
            <v>39</v>
          </cell>
          <cell r="F206">
            <v>39</v>
          </cell>
        </row>
        <row r="207">
          <cell r="A207" t="str">
            <v>7001 КЛАССИЧЕСКИЕ Папа может сар б/о мгс 1*3  ОСТАНКИНО</v>
          </cell>
          <cell r="D207">
            <v>178.6</v>
          </cell>
          <cell r="F207">
            <v>178.6</v>
          </cell>
        </row>
        <row r="208">
          <cell r="A208" t="str">
            <v>7035 ВЕТЧ.КЛАССИЧЕСКАЯ ПМ п/о 0.35кг 8шт.  ОСТАНКИНО</v>
          </cell>
          <cell r="D208">
            <v>214</v>
          </cell>
          <cell r="F208">
            <v>214</v>
          </cell>
        </row>
        <row r="209">
          <cell r="A209" t="str">
            <v>7038 С ГОВЯДИНОЙ ПМ сос п/о мгс 1.5*4  ОСТАНКИНО</v>
          </cell>
          <cell r="D209">
            <v>219.2</v>
          </cell>
          <cell r="F209">
            <v>219.2</v>
          </cell>
        </row>
        <row r="210">
          <cell r="A210" t="str">
            <v>7040 С ИНДЕЙКОЙ ПМ сос ц/о в/у 1/270 8шт.  ОСТАНКИНО</v>
          </cell>
          <cell r="D210">
            <v>185</v>
          </cell>
          <cell r="F210">
            <v>185</v>
          </cell>
        </row>
        <row r="211">
          <cell r="A211" t="str">
            <v>7059 ШПИКАЧКИ СОЧНЫЕ С БЕК. п/о мгс 0.3кг_60с  ОСТАНКИНО</v>
          </cell>
          <cell r="D211">
            <v>155</v>
          </cell>
          <cell r="F211">
            <v>155</v>
          </cell>
        </row>
        <row r="212">
          <cell r="A212" t="str">
            <v>7066 СОЧНЫЕ ПМ сос п/о мгс 0.41кг 10шт_50с  ОСТАНКИНО</v>
          </cell>
          <cell r="D212">
            <v>7260</v>
          </cell>
          <cell r="F212">
            <v>7260</v>
          </cell>
        </row>
        <row r="213">
          <cell r="A213" t="str">
            <v>7070 СОЧНЫЕ ПМ сос п/о мгс 1.5*4_А_50с  ОСТАНКИНО</v>
          </cell>
          <cell r="D213">
            <v>3869.4</v>
          </cell>
          <cell r="F213">
            <v>3869.4</v>
          </cell>
        </row>
        <row r="214">
          <cell r="A214" t="str">
            <v>7073 МОЛОЧ.ПРЕМИУМ ПМ сос п/о в/у 1/350_50с  ОСТАНКИНО</v>
          </cell>
          <cell r="D214">
            <v>2412</v>
          </cell>
          <cell r="F214">
            <v>2412</v>
          </cell>
        </row>
        <row r="215">
          <cell r="A215" t="str">
            <v>7074 МОЛОЧ.ПРЕМИУМ ПМ сос п/о мгс 0.6кг_50с  ОСТАНКИНО</v>
          </cell>
          <cell r="D215">
            <v>284</v>
          </cell>
          <cell r="F215">
            <v>284</v>
          </cell>
        </row>
        <row r="216">
          <cell r="A216" t="str">
            <v>7075 МОЛОЧ.ПРЕМИУМ ПМ сос п/о мгс 1.5*4_О_50с  ОСТАНКИНО</v>
          </cell>
          <cell r="D216">
            <v>166.7</v>
          </cell>
          <cell r="F216">
            <v>166.7</v>
          </cell>
        </row>
        <row r="217">
          <cell r="A217" t="str">
            <v>7077 МЯСНЫЕ С ГОВЯД.ПМ сос п/о мгс 0.4кг_50с  ОСТАНКИНО</v>
          </cell>
          <cell r="D217">
            <v>1421</v>
          </cell>
          <cell r="F217">
            <v>1421</v>
          </cell>
        </row>
        <row r="218">
          <cell r="A218" t="str">
            <v>7080 СЛИВОЧНЫЕ ПМ сос п/о мгс 0.41кг 10шт. 50с  ОСТАНКИНО</v>
          </cell>
          <cell r="D218">
            <v>3685</v>
          </cell>
          <cell r="F218">
            <v>3685</v>
          </cell>
        </row>
        <row r="219">
          <cell r="A219" t="str">
            <v>7082 СЛИВОЧНЫЕ ПМ сос п/о мгс 1.5*4_50с  ОСТАНКИНО</v>
          </cell>
          <cell r="D219">
            <v>132.80000000000001</v>
          </cell>
          <cell r="F219">
            <v>132.80000000000001</v>
          </cell>
        </row>
        <row r="220">
          <cell r="A220" t="str">
            <v>7087 ШПИК С ЧЕСНОК.И ПЕРЦЕМ к/в в/у 0.3кг_50с  ОСТАНКИНО</v>
          </cell>
          <cell r="D220">
            <v>185</v>
          </cell>
          <cell r="F220">
            <v>185</v>
          </cell>
        </row>
        <row r="221">
          <cell r="A221" t="str">
            <v>7090 СВИНИНА ПО-ДОМ. к/в мл/к в/у 0.3кг_50с  ОСТАНКИНО</v>
          </cell>
          <cell r="D221">
            <v>780</v>
          </cell>
          <cell r="F221">
            <v>780</v>
          </cell>
        </row>
        <row r="222">
          <cell r="A222" t="str">
            <v>7092 БЕКОН Папа может с/к с/н в/у 1/140_50с  ОСТАНКИНО</v>
          </cell>
          <cell r="D222">
            <v>1442</v>
          </cell>
          <cell r="F222">
            <v>1442</v>
          </cell>
        </row>
        <row r="223">
          <cell r="A223" t="str">
            <v>7103 БЕКОН с/к с/н в/у 1/180 10шт.  ОСТАНКИНО</v>
          </cell>
          <cell r="D223">
            <v>2</v>
          </cell>
          <cell r="F223">
            <v>2</v>
          </cell>
        </row>
        <row r="224">
          <cell r="A224" t="str">
            <v>7105 МИЛАНО с/к с/н мгс 1/90 12шт.  ОСТАНКИНО</v>
          </cell>
          <cell r="D224">
            <v>180</v>
          </cell>
          <cell r="F224">
            <v>180</v>
          </cell>
        </row>
        <row r="225">
          <cell r="A225" t="str">
            <v>7106 ТОСКАНО с/к с/н мгс 1/90 12шт.  ОСТАНКИНО</v>
          </cell>
          <cell r="D225">
            <v>253</v>
          </cell>
          <cell r="F225">
            <v>253</v>
          </cell>
        </row>
        <row r="226">
          <cell r="A226" t="str">
            <v>7107 САН-РЕМО с/в с/н мгс 1/90 12шт.  ОСТАНКИНО</v>
          </cell>
          <cell r="D226">
            <v>228</v>
          </cell>
          <cell r="F226">
            <v>228</v>
          </cell>
        </row>
        <row r="227">
          <cell r="A227" t="str">
            <v>7126 МОЛОЧНАЯ Останкино вар п/о 0.4кг 8шт.  ОСТАНКИНО</v>
          </cell>
          <cell r="D227">
            <v>31</v>
          </cell>
          <cell r="F227">
            <v>31</v>
          </cell>
        </row>
        <row r="228">
          <cell r="A228" t="str">
            <v>7143 БРАУНШВЕЙГСКАЯ ГОСТ с/к в/у 1/220 8шт. ОСТАНКИНО</v>
          </cell>
          <cell r="D228">
            <v>14</v>
          </cell>
          <cell r="F228">
            <v>14</v>
          </cell>
        </row>
        <row r="229">
          <cell r="A229" t="str">
            <v>7149 БАЛЫКОВАЯ Коровино п/к в/у 0.84кг_50с  ОСТАНКИНО</v>
          </cell>
          <cell r="D229">
            <v>60</v>
          </cell>
          <cell r="F229">
            <v>60</v>
          </cell>
        </row>
        <row r="230">
          <cell r="A230" t="str">
            <v>7154 СЕРВЕЛАТ ЗЕРНИСТЫЙ ПМ в/к в/у 0.35кг_50с  ОСТАНКИНО</v>
          </cell>
          <cell r="D230">
            <v>3925</v>
          </cell>
          <cell r="F230">
            <v>3925</v>
          </cell>
        </row>
        <row r="231">
          <cell r="A231" t="str">
            <v>7166 СЕРВЕЛТ ОХОТНИЧИЙ ПМ в/к в/у_50с  ОСТАНКИНО</v>
          </cell>
          <cell r="D231">
            <v>675.9</v>
          </cell>
          <cell r="F231">
            <v>675.9</v>
          </cell>
        </row>
        <row r="232">
          <cell r="A232" t="str">
            <v>7169 СЕРВЕЛАТ ОХОТНИЧИЙ ПМ в/к в/у 0.35кг_50с  ОСТАНКИНО</v>
          </cell>
          <cell r="D232">
            <v>4545</v>
          </cell>
          <cell r="F232">
            <v>4545</v>
          </cell>
        </row>
        <row r="233">
          <cell r="A233" t="str">
            <v>7173 БОЯNСКАЯ ПМ п/к в/у 0.28кг 8шт_50с  ОСТАНКИНО</v>
          </cell>
          <cell r="D233">
            <v>1171</v>
          </cell>
          <cell r="F233">
            <v>1171</v>
          </cell>
        </row>
        <row r="234">
          <cell r="A234" t="str">
            <v>7187 ГРУДИНКА ПРЕМИУМ к/в мл/к в/у 0,3кг_50с ОСТАНКИНО</v>
          </cell>
          <cell r="D234">
            <v>505</v>
          </cell>
          <cell r="F234">
            <v>505</v>
          </cell>
        </row>
        <row r="235">
          <cell r="A235" t="str">
            <v>7232 БОЯNСКАЯ ПМ п/к в/у 0,28кг 8шт_209к ОСТАНКИНО</v>
          </cell>
          <cell r="D235">
            <v>414</v>
          </cell>
          <cell r="F235">
            <v>414</v>
          </cell>
        </row>
        <row r="236">
          <cell r="A236" t="str">
            <v>7241 САЛЯМИ Папа может п/к в/у 0,28кг_209к ОСТАНКИНО</v>
          </cell>
          <cell r="D236">
            <v>12</v>
          </cell>
          <cell r="F236">
            <v>12</v>
          </cell>
        </row>
        <row r="237">
          <cell r="A237" t="str">
            <v>8377 Творожный Сыр 60% Сливочный  СТМ "ПапаМожет" - 140гр  ОСТАНКИНО</v>
          </cell>
          <cell r="D237">
            <v>255</v>
          </cell>
          <cell r="F237">
            <v>255</v>
          </cell>
        </row>
        <row r="238">
          <cell r="A238" t="str">
            <v>8391 Сыр творожный с зеленью 60% Папа может 140 гр.  ОСТАНКИНО</v>
          </cell>
          <cell r="D238">
            <v>63</v>
          </cell>
          <cell r="F238">
            <v>63</v>
          </cell>
        </row>
        <row r="239">
          <cell r="A239" t="str">
            <v>8398 Сыр ПАПА МОЖЕТ "Тильзитер" 45% 180 г  ОСТАНКИНО</v>
          </cell>
          <cell r="D239">
            <v>305</v>
          </cell>
          <cell r="F239">
            <v>305</v>
          </cell>
        </row>
        <row r="240">
          <cell r="A240" t="str">
            <v>8411 Сыр ПАПА МОЖЕТ "Гауда Голд" 45% 180 г  ОСТАНКИНО</v>
          </cell>
          <cell r="D240">
            <v>494</v>
          </cell>
          <cell r="F240">
            <v>494</v>
          </cell>
        </row>
        <row r="241">
          <cell r="A241" t="str">
            <v>8435 Сыр ПАПА МОЖЕТ "Российский традиционный" 45% 180 г  ОСТАНКИНО</v>
          </cell>
          <cell r="D241">
            <v>688</v>
          </cell>
          <cell r="F241">
            <v>688</v>
          </cell>
        </row>
        <row r="242">
          <cell r="A242" t="str">
            <v>8438 Плавленый Сыр 45% "С ветчиной" СТМ "ПапаМожет" 180гр  ОСТАНКИНО</v>
          </cell>
          <cell r="D242">
            <v>42</v>
          </cell>
          <cell r="F242">
            <v>42</v>
          </cell>
        </row>
        <row r="243">
          <cell r="A243" t="str">
            <v>8445 Плавленый Сыр 45% "С грибами" СТМ "ПапаМожет 180гр  ОСТАНКИНО</v>
          </cell>
          <cell r="D243">
            <v>22</v>
          </cell>
          <cell r="F243">
            <v>22</v>
          </cell>
        </row>
        <row r="244">
          <cell r="A244" t="str">
            <v>8452 Сыр колбасный копченый Папа Может 400 гр  ОСТАНКИНО</v>
          </cell>
          <cell r="D244">
            <v>28</v>
          </cell>
          <cell r="F244">
            <v>28</v>
          </cell>
        </row>
        <row r="245">
          <cell r="A245" t="str">
            <v>8459 Сыр ПАПА МОЖЕТ "Голландский традиционный" 45% 180 г  ОСТАНКИНО</v>
          </cell>
          <cell r="D245">
            <v>603</v>
          </cell>
          <cell r="F245">
            <v>603</v>
          </cell>
        </row>
        <row r="246">
          <cell r="A246" t="str">
            <v>8476 Продукт колбасный с сыром копченый Коровино 400 гр  ОСТАНКИНО</v>
          </cell>
          <cell r="D246">
            <v>11</v>
          </cell>
          <cell r="F246">
            <v>11</v>
          </cell>
        </row>
        <row r="247">
          <cell r="A247" t="str">
            <v>8558 Сыр Папа Может "Российский традиционный" ВЕС брусок массовая доля жира 50%  ОСТАНКИНО</v>
          </cell>
          <cell r="D247">
            <v>2.5</v>
          </cell>
          <cell r="F247">
            <v>2.5</v>
          </cell>
        </row>
        <row r="248">
          <cell r="A248" t="str">
            <v>8572 Сыр Папа Может "Гауда Голд", 45% брусок ВЕС ОСТАНКИНО</v>
          </cell>
          <cell r="D248">
            <v>43.5</v>
          </cell>
          <cell r="F248">
            <v>43.5</v>
          </cell>
        </row>
        <row r="249">
          <cell r="A249" t="str">
            <v>8619 Сыр Папа Может "Тильзитер", 45% брусок ВЕС   ОСТАНКИНО</v>
          </cell>
          <cell r="D249">
            <v>40.5</v>
          </cell>
          <cell r="F249">
            <v>40.5</v>
          </cell>
        </row>
        <row r="250">
          <cell r="A250" t="str">
            <v>8674 Плавленый сыр "Шоколадный" 30% 180 гр ТМ "ПАПА МОЖЕТ"  ОСТАНКИНО</v>
          </cell>
          <cell r="D250">
            <v>25</v>
          </cell>
          <cell r="F250">
            <v>25</v>
          </cell>
        </row>
        <row r="251">
          <cell r="A251" t="str">
            <v>8681 Сыр плавленый Сливочный ж 45 % 180г ТМ Папа Может (16шт) ОСТАНКИНО</v>
          </cell>
          <cell r="D251">
            <v>74</v>
          </cell>
          <cell r="F251">
            <v>74</v>
          </cell>
        </row>
        <row r="252">
          <cell r="A252" t="str">
            <v>8831 Сыр ПАПА МОЖЕТ "Министерский" 180гр, 45 %  ОСТАНКИНО</v>
          </cell>
          <cell r="D252">
            <v>93</v>
          </cell>
          <cell r="F252">
            <v>93</v>
          </cell>
        </row>
        <row r="253">
          <cell r="A253" t="str">
            <v>8855 Сыр ПАПА МОЖЕТ "Папин завтрак" 180гр, 45 %  ОСТАНКИНО</v>
          </cell>
          <cell r="D253">
            <v>67</v>
          </cell>
          <cell r="F253">
            <v>67</v>
          </cell>
        </row>
        <row r="254">
          <cell r="A254" t="str">
            <v>Балык говяжий с/к "Эликатессе" 0,10 кг.шт. нарезка (лоток с ср.защ.атм.)  СПК</v>
          </cell>
          <cell r="D254">
            <v>212</v>
          </cell>
          <cell r="F254">
            <v>212</v>
          </cell>
        </row>
        <row r="255">
          <cell r="A255" t="str">
            <v>Балык свиной с/к "Эликатессе" 0,10 кг.шт. нарезка (лоток с ср.защ.атм.)  СПК</v>
          </cell>
          <cell r="D255">
            <v>283</v>
          </cell>
          <cell r="F255">
            <v>283</v>
          </cell>
        </row>
        <row r="256">
          <cell r="A256" t="str">
            <v>Балыковая с/к 200 гр. срез "Эликатессе" термоформ.пак.  СПК</v>
          </cell>
          <cell r="D256">
            <v>119</v>
          </cell>
          <cell r="F256">
            <v>119</v>
          </cell>
        </row>
        <row r="257">
          <cell r="A257" t="str">
            <v>БОНУС МОЛОЧНЫЕ КЛАССИЧЕСКИЕ сос п/о в/у 0.3кг (6084)  ОСТАНКИНО</v>
          </cell>
          <cell r="D257">
            <v>52</v>
          </cell>
          <cell r="F257">
            <v>52</v>
          </cell>
        </row>
        <row r="258">
          <cell r="A258" t="str">
            <v>БОНУС МОЛОЧНЫЕ КЛАССИЧЕСКИЕ сос п/о мгс 2*4_С (4980)  ОСТАНКИНО</v>
          </cell>
          <cell r="D258">
            <v>26</v>
          </cell>
          <cell r="F258">
            <v>26</v>
          </cell>
        </row>
        <row r="259">
          <cell r="A259" t="str">
            <v>БОНУС СОЧНЫЕ Папа может сос п/о мгс 1.5*4 (6954)  ОСТАНКИНО</v>
          </cell>
          <cell r="D259">
            <v>371</v>
          </cell>
          <cell r="F259">
            <v>371</v>
          </cell>
        </row>
        <row r="260">
          <cell r="A260" t="str">
            <v>БОНУС СОЧНЫЕ сос п/о мгс 0.41кг_UZ (6087)  ОСТАНКИНО</v>
          </cell>
          <cell r="D260">
            <v>128</v>
          </cell>
          <cell r="F260">
            <v>128</v>
          </cell>
        </row>
        <row r="261">
          <cell r="A261" t="str">
            <v>БОНУС_ 017  Сосиски Вязанка Сливочные, Вязанка амицел ВЕС.ПОКОМ</v>
          </cell>
          <cell r="F261">
            <v>632.94399999999996</v>
          </cell>
        </row>
        <row r="262">
          <cell r="A262" t="str">
            <v>БОНУС_ 456  Колбаса Филейная ТМ Особый рецепт ВЕС большой батон  ПОКОМ</v>
          </cell>
          <cell r="F262">
            <v>2151.1390000000001</v>
          </cell>
        </row>
        <row r="263">
          <cell r="A263" t="str">
            <v>БОНУС_ 457  Колбаса Молочная ТМ Особый рецепт ВЕС большой батон  ПОКОМ</v>
          </cell>
          <cell r="F263">
            <v>2.5</v>
          </cell>
        </row>
        <row r="264">
          <cell r="A264" t="str">
            <v>БОНУС_305  Колбаса Сервелат Мясорубский с мелкорубленным окороком в/у  ТМ Стародворье ВЕС   ПОКОМ</v>
          </cell>
          <cell r="F264">
            <v>0.8</v>
          </cell>
        </row>
        <row r="265">
          <cell r="A265" t="str">
            <v>БОНУС_412  Сосиски Баварские ТМ Стародворье 0,35 кг ПОКОМ</v>
          </cell>
          <cell r="F265">
            <v>1659</v>
          </cell>
        </row>
        <row r="266">
          <cell r="A266" t="str">
            <v>БОНУС_Готовые чебупели с ветчиной и сыром Горячая штучка 0,3кг зам  ПОКОМ</v>
          </cell>
          <cell r="F266">
            <v>703</v>
          </cell>
        </row>
        <row r="267">
          <cell r="A267" t="str">
            <v>БОНУС_Колбаса вареная Филейская ТМ Вязанка. ВЕС  ПОКОМ</v>
          </cell>
          <cell r="F267">
            <v>7.5</v>
          </cell>
        </row>
        <row r="268">
          <cell r="A268" t="str">
            <v>БОНУС_Колбаса Сервелат Филедворский, фиброуз, в/у 0,35 кг срез,  ПОКОМ</v>
          </cell>
          <cell r="F268">
            <v>606</v>
          </cell>
        </row>
        <row r="269">
          <cell r="A269" t="str">
            <v>БОНУС_Пельмени Бульмени с говядиной и свининой ТМ Горячая штучка. флоу-пак сфера 0,4 кг ПОКОМ</v>
          </cell>
          <cell r="F269">
            <v>392</v>
          </cell>
        </row>
        <row r="270">
          <cell r="A270" t="str">
            <v>Бутербродная вареная 0,47 кг шт.  СПК</v>
          </cell>
          <cell r="D270">
            <v>39</v>
          </cell>
          <cell r="F270">
            <v>39</v>
          </cell>
        </row>
        <row r="271">
          <cell r="A271" t="str">
            <v>Вацлавская п/к (черева) 390 гр.шт. термоус.пак  СПК</v>
          </cell>
          <cell r="D271">
            <v>64</v>
          </cell>
          <cell r="F271">
            <v>64</v>
          </cell>
        </row>
        <row r="272">
          <cell r="A272" t="str">
            <v>Ветчина Альтаирская Столовая (для ХОРЕКА)  СПК</v>
          </cell>
          <cell r="D272">
            <v>2</v>
          </cell>
          <cell r="F272">
            <v>8.0730000000000004</v>
          </cell>
        </row>
        <row r="273">
          <cell r="A273" t="str">
            <v>Готовые бельмеши сочные с мясом ТМ Горячая штучка 0,3кг зам  ПОКОМ</v>
          </cell>
          <cell r="D273">
            <v>1</v>
          </cell>
          <cell r="F273">
            <v>270</v>
          </cell>
        </row>
        <row r="274">
          <cell r="A274" t="str">
            <v>Готовые чебупели острые с мясом Горячая штучка 0,3 кг зам  ПОКОМ</v>
          </cell>
          <cell r="D274">
            <v>2</v>
          </cell>
          <cell r="F274">
            <v>483</v>
          </cell>
        </row>
        <row r="275">
          <cell r="A275" t="str">
            <v>Готовые чебупели с ветчиной и сыром Горячая штучка 0,3кг зам  ПОКОМ</v>
          </cell>
          <cell r="D275">
            <v>1337</v>
          </cell>
          <cell r="F275">
            <v>2668</v>
          </cell>
        </row>
        <row r="276">
          <cell r="A276" t="str">
            <v>Готовые чебупели сочные с мясом ТМ Горячая штучка  0,3кг зам  ПОКОМ</v>
          </cell>
          <cell r="D276">
            <v>1123</v>
          </cell>
          <cell r="F276">
            <v>2685</v>
          </cell>
        </row>
        <row r="277">
          <cell r="A277" t="str">
            <v>Готовые чебуреки мясо-томато ТМ Горячая штучка 0,36 кг зам.  ПОКОМ_НЕАКТИВНА</v>
          </cell>
          <cell r="F277">
            <v>1</v>
          </cell>
        </row>
        <row r="278">
          <cell r="A278" t="str">
            <v>Готовые чебуреки с мясом ТМ Горячая штучка 0,09 кг флоу-пак ПОКОМ</v>
          </cell>
          <cell r="D278">
            <v>3</v>
          </cell>
          <cell r="F278">
            <v>361</v>
          </cell>
        </row>
        <row r="279">
          <cell r="A279" t="str">
            <v>Грудинка "По-московски" в/к термоус.пак.  СПК</v>
          </cell>
          <cell r="D279">
            <v>17</v>
          </cell>
          <cell r="F279">
            <v>17</v>
          </cell>
        </row>
        <row r="280">
          <cell r="A280" t="str">
            <v>Гуцульская с/к "КолбасГрад" 160 гр.шт. термоус. пак  СПК</v>
          </cell>
          <cell r="D280">
            <v>190</v>
          </cell>
          <cell r="F280">
            <v>190</v>
          </cell>
        </row>
        <row r="281">
          <cell r="A281" t="str">
            <v>Дельгаро с/в "Эликатессе" 140 гр.шт.  СПК</v>
          </cell>
          <cell r="D281">
            <v>48</v>
          </cell>
          <cell r="F281">
            <v>48</v>
          </cell>
        </row>
        <row r="282">
          <cell r="A282" t="str">
            <v>Деревенская с чесночком и сальцем п/к (черева) 390 гр.шт. термоус. пак.  СПК</v>
          </cell>
          <cell r="D282">
            <v>325</v>
          </cell>
          <cell r="F282">
            <v>325</v>
          </cell>
        </row>
        <row r="283">
          <cell r="A283" t="str">
            <v>Докторская вареная в/с  СПК</v>
          </cell>
          <cell r="D283">
            <v>1</v>
          </cell>
          <cell r="F283">
            <v>1</v>
          </cell>
        </row>
        <row r="284">
          <cell r="A284" t="str">
            <v>Докторская вареная в/с 0,47 кг шт.  СПК</v>
          </cell>
          <cell r="D284">
            <v>75</v>
          </cell>
          <cell r="F284">
            <v>76</v>
          </cell>
        </row>
        <row r="285">
          <cell r="A285" t="str">
            <v>Докторская вареная термоус.пак. "Высокий вкус"  СПК</v>
          </cell>
          <cell r="D285">
            <v>133</v>
          </cell>
          <cell r="F285">
            <v>133</v>
          </cell>
        </row>
        <row r="286">
          <cell r="A286" t="str">
            <v>ЖАР-ладушки с клубникой и вишней ТМ Стародворье 0,2 кг ПОКОМ</v>
          </cell>
          <cell r="F286">
            <v>62</v>
          </cell>
        </row>
        <row r="287">
          <cell r="A287" t="str">
            <v>ЖАР-ладушки с мясом 0,2кг ТМ Стародворье  ПОКОМ</v>
          </cell>
          <cell r="D287">
            <v>2</v>
          </cell>
          <cell r="F287">
            <v>421</v>
          </cell>
        </row>
        <row r="288">
          <cell r="A288" t="str">
            <v>ЖАР-ладушки с яблоком и грушей ТМ Стародворье 0,2 кг. ПОКОМ</v>
          </cell>
          <cell r="F288">
            <v>53</v>
          </cell>
        </row>
        <row r="289">
          <cell r="A289" t="str">
            <v>Карбонад Юбилейный термоус.пак.  СПК</v>
          </cell>
          <cell r="D289">
            <v>58.5</v>
          </cell>
          <cell r="F289">
            <v>58.5</v>
          </cell>
        </row>
        <row r="290">
          <cell r="A290" t="str">
            <v>Каша гречневая с говядиной "СПК" ж/б 0,340 кг.шт. термоус. пл. ЧМК  СПК</v>
          </cell>
          <cell r="D290">
            <v>50</v>
          </cell>
          <cell r="F290">
            <v>50</v>
          </cell>
        </row>
        <row r="291">
          <cell r="A291" t="str">
            <v>Каша перловая с говядиной "СПК" ж/б 0,340 кг.шт. термоус. пл. ЧМК СПК</v>
          </cell>
          <cell r="D291">
            <v>100</v>
          </cell>
          <cell r="F291">
            <v>100</v>
          </cell>
        </row>
        <row r="292">
          <cell r="A292" t="str">
            <v>Классическая с/к 80 гр.шт.нар. (лоток с ср.защ.атм.)  СПК</v>
          </cell>
          <cell r="D292">
            <v>41</v>
          </cell>
          <cell r="F292">
            <v>41</v>
          </cell>
        </row>
        <row r="293">
          <cell r="A293" t="str">
            <v>Колбаски ПодПивасики оригинальные с/к 0,10 кг.шт. термофор.пак.  СПК</v>
          </cell>
          <cell r="D293">
            <v>937</v>
          </cell>
          <cell r="F293">
            <v>937</v>
          </cell>
        </row>
        <row r="294">
          <cell r="A294" t="str">
            <v>Колбаски ПодПивасики острые с/к 0,10 кг.шт. термофор.пак.  СПК</v>
          </cell>
          <cell r="D294">
            <v>846</v>
          </cell>
          <cell r="F294">
            <v>846</v>
          </cell>
        </row>
        <row r="295">
          <cell r="A295" t="str">
            <v>Колбаски ПодПивасики с сыром с/к 100 гр.шт. (в ср.защ.атм.)  СПК</v>
          </cell>
          <cell r="D295">
            <v>188</v>
          </cell>
          <cell r="F295">
            <v>188</v>
          </cell>
        </row>
        <row r="296">
          <cell r="A296" t="str">
            <v>Круггетсы с сырным соусом ТМ Горячая штучка 0,25 кг зам  ПОКОМ</v>
          </cell>
          <cell r="D296">
            <v>5</v>
          </cell>
          <cell r="F296">
            <v>697</v>
          </cell>
        </row>
        <row r="297">
          <cell r="A297" t="str">
            <v>Круггетсы сочные ТМ Горячая штучка ТС Круггетсы  ВЕС(3 кг)  ПОКОМ</v>
          </cell>
          <cell r="D297">
            <v>1</v>
          </cell>
          <cell r="F297">
            <v>1</v>
          </cell>
        </row>
        <row r="298">
          <cell r="A298" t="str">
            <v>Круггетсы сочные ТМ Горячая штучка ТС Круггетсы 0,25 кг зам  ПОКОМ</v>
          </cell>
          <cell r="D298">
            <v>1061</v>
          </cell>
          <cell r="F298">
            <v>2306</v>
          </cell>
        </row>
        <row r="299">
          <cell r="A299" t="str">
            <v>Ла Фаворте с/в "Эликатессе" 140 гр.шт.  СПК</v>
          </cell>
          <cell r="D299">
            <v>82</v>
          </cell>
          <cell r="F299">
            <v>82</v>
          </cell>
        </row>
        <row r="300">
          <cell r="A300" t="str">
            <v>Ливерная Печеночная "Просто выгодно" 0,3 кг.шт.  СПК</v>
          </cell>
          <cell r="D300">
            <v>143</v>
          </cell>
          <cell r="F300">
            <v>143</v>
          </cell>
        </row>
        <row r="301">
          <cell r="A301" t="str">
            <v>Любительская вареная термоус.пак. "Высокий вкус"  СПК</v>
          </cell>
          <cell r="D301">
            <v>148.9</v>
          </cell>
          <cell r="F301">
            <v>148.9</v>
          </cell>
        </row>
        <row r="302">
          <cell r="A302" t="str">
            <v>Мини-пицца с ветчиной и сыром ТМ Зареченские ВЕС,  ПОКОМ</v>
          </cell>
          <cell r="F302">
            <v>15</v>
          </cell>
        </row>
        <row r="303">
          <cell r="A303" t="str">
            <v>Мини-сосиски в тесте 3,7кг ВЕС заморож. ТМ Зареченские  ПОКОМ</v>
          </cell>
          <cell r="F303">
            <v>255.30099999999999</v>
          </cell>
        </row>
        <row r="304">
          <cell r="A304" t="str">
            <v>Мини-чебуречки с мясом ВЕС 5,5кг ТМ Зареченские  ПОКОМ</v>
          </cell>
          <cell r="D304">
            <v>5.5</v>
          </cell>
          <cell r="F304">
            <v>77</v>
          </cell>
        </row>
        <row r="305">
          <cell r="A305" t="str">
            <v>Мини-шарики с курочкой и сыром ТМ Зареченские ВЕС  ПОКОМ</v>
          </cell>
          <cell r="F305">
            <v>198</v>
          </cell>
        </row>
        <row r="306">
          <cell r="A306" t="str">
            <v>Наггетсы из печи 0,25кг ТМ Вязанка ТС Няняггетсы Сливушки замор.  ПОКОМ</v>
          </cell>
          <cell r="D306">
            <v>13</v>
          </cell>
          <cell r="F306">
            <v>2503</v>
          </cell>
        </row>
        <row r="307">
          <cell r="A307" t="str">
            <v>Наггетсы Нагетосы Сочная курочка ТМ Горячая штучка 0,25 кг зам  ПОКОМ</v>
          </cell>
          <cell r="D307">
            <v>20</v>
          </cell>
          <cell r="F307">
            <v>1388</v>
          </cell>
        </row>
        <row r="308">
          <cell r="A308" t="str">
            <v>Наггетсы с индейкой 0,25кг ТМ Вязанка ТС Няняггетсы Сливушки НД2 замор.  ПОКОМ</v>
          </cell>
          <cell r="D308">
            <v>17</v>
          </cell>
          <cell r="F308">
            <v>2151</v>
          </cell>
        </row>
        <row r="309">
          <cell r="A309" t="str">
            <v>Наггетсы с куриным филе и сыром ТМ Вязанка 0,25 кг ПОКОМ</v>
          </cell>
          <cell r="D309">
            <v>6</v>
          </cell>
          <cell r="F309">
            <v>1674</v>
          </cell>
        </row>
        <row r="310">
          <cell r="A310" t="str">
            <v>Наггетсы Хрустящие 0,3кг ТМ Зареченские  ПОКОМ</v>
          </cell>
          <cell r="F310">
            <v>127</v>
          </cell>
        </row>
        <row r="311">
          <cell r="A311" t="str">
            <v>Наггетсы Хрустящие ТМ Зареченские. ВЕС ПОКОМ</v>
          </cell>
          <cell r="F311">
            <v>715</v>
          </cell>
        </row>
        <row r="312">
          <cell r="A312" t="str">
            <v>Оригинальная с перцем с/к  СПК</v>
          </cell>
          <cell r="D312">
            <v>115.5</v>
          </cell>
          <cell r="F312">
            <v>115.5</v>
          </cell>
        </row>
        <row r="313">
          <cell r="A313" t="str">
            <v>Оригинальная с перцем с/к 0,235 кг.шт.  СПК</v>
          </cell>
          <cell r="D313">
            <v>74.2</v>
          </cell>
          <cell r="F313">
            <v>74.2</v>
          </cell>
        </row>
        <row r="314">
          <cell r="A314" t="str">
            <v>Паштет печеночный 140 гр.шт.  СПК</v>
          </cell>
          <cell r="D314">
            <v>48</v>
          </cell>
          <cell r="F314">
            <v>52</v>
          </cell>
        </row>
        <row r="315">
          <cell r="A315" t="str">
            <v>Пекерсы с индейкой в сливочном соусе ТМ Горячая штучка 0,25 кг зам  ПОКОМ</v>
          </cell>
          <cell r="F315">
            <v>307</v>
          </cell>
        </row>
        <row r="316">
          <cell r="A316" t="str">
            <v>Пельмени Grandmeni с говядиной и свининой 0,7кг ТМ Горячая штучка  ПОКОМ</v>
          </cell>
          <cell r="F316">
            <v>111</v>
          </cell>
        </row>
        <row r="317">
          <cell r="A317" t="str">
            <v>Пельмени Бигбули #МЕГАВКУСИЩЕ с сочной грудинкой ТМ Горячая штучка 0,4 кг. ПОКОМ</v>
          </cell>
          <cell r="D317">
            <v>3</v>
          </cell>
          <cell r="F317">
            <v>210</v>
          </cell>
        </row>
        <row r="318">
          <cell r="A318" t="str">
            <v>Пельмени Бигбули #МЕГАВКУСИЩЕ с сочной грудинкой ТМ Горячая штучка 0,7 кг. ПОКОМ</v>
          </cell>
          <cell r="D318">
            <v>2</v>
          </cell>
          <cell r="F318">
            <v>472</v>
          </cell>
        </row>
        <row r="319">
          <cell r="A319" t="str">
            <v>Пельмени Бигбули с мясом ТМ Горячая штучка. флоу-пак сфера 0,4 кг. ПОКОМ</v>
          </cell>
          <cell r="D319">
            <v>5</v>
          </cell>
          <cell r="F319">
            <v>219</v>
          </cell>
        </row>
        <row r="320">
          <cell r="A320" t="str">
            <v>Пельмени Бигбули с мясом ТМ Горячая штучка. флоу-пак сфера 0,7 кг ПОКОМ</v>
          </cell>
          <cell r="D320">
            <v>645</v>
          </cell>
          <cell r="F320">
            <v>2015</v>
          </cell>
        </row>
        <row r="321">
          <cell r="A321" t="str">
            <v>Пельмени Бигбули со сливоч.маслом (Мегамаслище) ТМ БУЛЬМЕНИ сфера 0,43. замор. ПОКОМ</v>
          </cell>
          <cell r="F321">
            <v>4</v>
          </cell>
        </row>
        <row r="322">
          <cell r="A322" t="str">
            <v>Пельмени Бигбули со сливочным маслом ТМ Горячая штучка, флоу-пак сфера 0,4. ПОКОМ</v>
          </cell>
          <cell r="F322">
            <v>176</v>
          </cell>
        </row>
        <row r="323">
          <cell r="A323" t="str">
            <v>Пельмени Бигбули со сливочным маслом ТМ Горячая штучка, флоу-пак сфера 0,7. ПОКОМ</v>
          </cell>
          <cell r="F323">
            <v>835</v>
          </cell>
        </row>
        <row r="324">
          <cell r="A324" t="str">
            <v>Пельмени Бульмени мини с мясом и оливковым маслом 0,7 кг ТМ Горячая штучка  ПОКОМ</v>
          </cell>
          <cell r="F324">
            <v>17</v>
          </cell>
        </row>
        <row r="325">
          <cell r="A325" t="str">
            <v>Пельмени Бульмени по-сибирски с говядиной и свининой ТМ Горячая штучка 0,8 кг ПОКОМ</v>
          </cell>
          <cell r="F325">
            <v>699</v>
          </cell>
        </row>
        <row r="326">
          <cell r="A326" t="str">
            <v>Пельмени Бульмени с говядиной и свининой Горячая шт. 0,9 кг  ПОКОМ</v>
          </cell>
          <cell r="F326">
            <v>2</v>
          </cell>
        </row>
        <row r="327">
          <cell r="A327" t="str">
            <v>Пельмени Бульмени с говядиной и свининой Горячая штучка 0,43  ПОКОМ</v>
          </cell>
          <cell r="F327">
            <v>2</v>
          </cell>
        </row>
        <row r="328">
          <cell r="A328" t="str">
            <v>Пельмени Бульмени с говядиной и свининой Наваристые 2,7кг Горячая штучка ВЕС  ПОКОМ</v>
          </cell>
          <cell r="D328">
            <v>2.7</v>
          </cell>
          <cell r="F328">
            <v>86.001000000000005</v>
          </cell>
        </row>
        <row r="329">
          <cell r="A329" t="str">
            <v>Пельмени Бульмени с говядиной и свининой Наваристые 5кг Горячая штучка ВЕС  ПОКОМ</v>
          </cell>
          <cell r="D329">
            <v>10</v>
          </cell>
          <cell r="F329">
            <v>1222.701</v>
          </cell>
        </row>
        <row r="330">
          <cell r="A330" t="str">
            <v>Пельмени Бульмени с говядиной и свининой ТМ Горячая штучка. флоу-пак сфера 0,4 кг ПОКОМ</v>
          </cell>
          <cell r="D330">
            <v>20</v>
          </cell>
          <cell r="F330">
            <v>799</v>
          </cell>
        </row>
        <row r="331">
          <cell r="A331" t="str">
            <v>Пельмени Бульмени с говядиной и свининой ТМ Горячая штучка. флоу-пак сфера 0,7 кг ПОКОМ</v>
          </cell>
          <cell r="D331">
            <v>972</v>
          </cell>
          <cell r="F331">
            <v>2693</v>
          </cell>
        </row>
        <row r="332">
          <cell r="A332" t="str">
            <v>Пельмени Бульмени со сливочным маслом ТМ Горячая штучка. флоу-пак сфера 0,4 кг. ПОКОМ</v>
          </cell>
          <cell r="D332">
            <v>18</v>
          </cell>
          <cell r="F332">
            <v>1156</v>
          </cell>
        </row>
        <row r="333">
          <cell r="A333" t="str">
            <v>Пельмени Бульмени со сливочным маслом ТМ Горячая штучка.флоу-пак сфера 0,7 кг. ПОКОМ</v>
          </cell>
          <cell r="D333">
            <v>1418</v>
          </cell>
          <cell r="F333">
            <v>3570</v>
          </cell>
        </row>
        <row r="334">
          <cell r="A334" t="str">
            <v>Пельмени Бульмени хрустящие с мясом 0,22 кг ТМ Горячая штучка  ПОКОМ</v>
          </cell>
          <cell r="D334">
            <v>3</v>
          </cell>
          <cell r="F334">
            <v>71</v>
          </cell>
        </row>
        <row r="335">
          <cell r="A335" t="str">
            <v>Пельмени Домашние с говядиной и свининой 0,7кг, сфера ТМ Зареченские  ПОКОМ</v>
          </cell>
          <cell r="F335">
            <v>6</v>
          </cell>
        </row>
        <row r="336">
          <cell r="A336" t="str">
            <v>Пельмени Медвежьи ушки с фермерскими сливками 0,7кг  ПОКОМ</v>
          </cell>
          <cell r="F336">
            <v>234</v>
          </cell>
        </row>
        <row r="337">
          <cell r="A337" t="str">
            <v>Пельмени Медвежьи ушки с фермерской свининой и говядиной Малые 0,7кг  ПОКОМ</v>
          </cell>
          <cell r="F337">
            <v>247</v>
          </cell>
        </row>
        <row r="338">
          <cell r="A338" t="str">
            <v>Пельмени Мясорубские с рубленой грудинкой ТМ Стародворье флоупак  0,7 кг. ПОКОМ</v>
          </cell>
          <cell r="F338">
            <v>125</v>
          </cell>
        </row>
        <row r="339">
          <cell r="A339" t="str">
            <v>Пельмени Мясорубские ТМ Стародворье фоупак равиоли 0,7 кг  ПОКОМ</v>
          </cell>
          <cell r="D339">
            <v>17</v>
          </cell>
          <cell r="F339">
            <v>1248</v>
          </cell>
        </row>
        <row r="340">
          <cell r="A340" t="str">
            <v>Пельмени Отборные из свинины и говядины 0,9 кг ТМ Стародворье ТС Медвежье ушко  ПОКОМ</v>
          </cell>
          <cell r="D340">
            <v>2</v>
          </cell>
          <cell r="F340">
            <v>322</v>
          </cell>
        </row>
        <row r="341">
          <cell r="A341" t="str">
            <v>Пельмени С говядиной и свининой, ВЕС, сфера пуговки Мясная Галерея  ПОКОМ</v>
          </cell>
          <cell r="F341">
            <v>505</v>
          </cell>
        </row>
        <row r="342">
          <cell r="A342" t="str">
            <v>Пельмени Со свининой и говядиной ТМ Особый рецепт Любимая ложка 1,0 кг  ПОКОМ</v>
          </cell>
          <cell r="D342">
            <v>11</v>
          </cell>
          <cell r="F342">
            <v>638</v>
          </cell>
        </row>
        <row r="343">
          <cell r="A343" t="str">
            <v>Пельмени Сочные сфера 0,8 кг ТМ Стародворье  ПОКОМ</v>
          </cell>
          <cell r="F343">
            <v>64</v>
          </cell>
        </row>
        <row r="344">
          <cell r="A344" t="str">
            <v>Пирожки с мясом 0,3кг ТМ Зареченские  ПОКОМ</v>
          </cell>
          <cell r="F344">
            <v>27</v>
          </cell>
        </row>
        <row r="345">
          <cell r="A345" t="str">
            <v>Пирожки с мясом 3,7кг ВЕС ТМ Зареченские  ПОКОМ</v>
          </cell>
          <cell r="F345">
            <v>196.11600000000001</v>
          </cell>
        </row>
        <row r="346">
          <cell r="A346" t="str">
            <v>Покровская вареная 0,47 кг шт.  СПК</v>
          </cell>
          <cell r="D346">
            <v>12</v>
          </cell>
          <cell r="F346">
            <v>12</v>
          </cell>
        </row>
        <row r="347">
          <cell r="A347" t="str">
            <v>Ричеза с/к 230 гр.шт.  СПК</v>
          </cell>
          <cell r="D347">
            <v>116</v>
          </cell>
          <cell r="F347">
            <v>118</v>
          </cell>
        </row>
        <row r="348">
          <cell r="A348" t="str">
            <v>Сальчетти с/к 230 гр.шт.  СПК</v>
          </cell>
          <cell r="D348">
            <v>111</v>
          </cell>
          <cell r="F348">
            <v>111</v>
          </cell>
        </row>
        <row r="349">
          <cell r="A349" t="str">
            <v>Сальчичон с/к 200 гр. срез "Эликатессе" термоформ.пак.  СПК</v>
          </cell>
          <cell r="D349">
            <v>8</v>
          </cell>
          <cell r="F349">
            <v>8</v>
          </cell>
        </row>
        <row r="350">
          <cell r="A350" t="str">
            <v>Салями с перчиком с/к "КолбасГрад" 160 гр.шт. термоус. пак.  СПК</v>
          </cell>
          <cell r="D350">
            <v>203</v>
          </cell>
          <cell r="F350">
            <v>203</v>
          </cell>
        </row>
        <row r="351">
          <cell r="A351" t="str">
            <v>Салями с/к 100 гр.шт.нар. (лоток с ср.защ.атм.)  СПК</v>
          </cell>
          <cell r="D351">
            <v>71</v>
          </cell>
          <cell r="F351">
            <v>71</v>
          </cell>
        </row>
        <row r="352">
          <cell r="A352" t="str">
            <v>Салями Трюфель с/в "Эликатессе" 0,16 кг.шт.  СПК</v>
          </cell>
          <cell r="D352">
            <v>136</v>
          </cell>
          <cell r="F352">
            <v>136</v>
          </cell>
        </row>
        <row r="353">
          <cell r="A353" t="str">
            <v>Сардельки "Докторские" (черева) ( в ср.защ.атм.) 1.0 кг. "Высокий вкус"  СПК</v>
          </cell>
          <cell r="D353">
            <v>68</v>
          </cell>
          <cell r="F353">
            <v>68</v>
          </cell>
        </row>
        <row r="354">
          <cell r="A354" t="str">
            <v>Сардельки из говядины (черева) (в ср.защ.атм.) "Высокий вкус"  СПК</v>
          </cell>
          <cell r="D354">
            <v>25</v>
          </cell>
          <cell r="F354">
            <v>27.071000000000002</v>
          </cell>
        </row>
        <row r="355">
          <cell r="A355" t="str">
            <v>Семейная с чесночком Экстра вареная  СПК</v>
          </cell>
          <cell r="D355">
            <v>10</v>
          </cell>
          <cell r="F355">
            <v>10</v>
          </cell>
        </row>
        <row r="356">
          <cell r="A356" t="str">
            <v>Сервелат Европейский в/к, в/с 0,38 кг.шт.термофор.пак  СПК</v>
          </cell>
          <cell r="D356">
            <v>34</v>
          </cell>
          <cell r="F356">
            <v>34</v>
          </cell>
        </row>
        <row r="357">
          <cell r="A357" t="str">
            <v>Сервелат Коньячный в/к 0,38 кг.шт термофор.пак  СПК</v>
          </cell>
          <cell r="D357">
            <v>3</v>
          </cell>
          <cell r="F357">
            <v>3</v>
          </cell>
        </row>
        <row r="358">
          <cell r="A358" t="str">
            <v>Сервелат мелкозернистый в/к 0,5 кг.шт. термоус.пак. "Высокий вкус"  СПК</v>
          </cell>
          <cell r="D358">
            <v>86</v>
          </cell>
          <cell r="F358">
            <v>86</v>
          </cell>
        </row>
        <row r="359">
          <cell r="A359" t="str">
            <v>Сервелат Финский в/к 0,38 кг.шт. термофор.пак.  СПК</v>
          </cell>
          <cell r="D359">
            <v>42</v>
          </cell>
          <cell r="F359">
            <v>42</v>
          </cell>
        </row>
        <row r="360">
          <cell r="A360" t="str">
            <v>Сервелат Фирменный в/к 0,10 кг.шт. нарезка (лоток с ср.защ.атм.)  СПК</v>
          </cell>
          <cell r="D360">
            <v>111</v>
          </cell>
          <cell r="F360">
            <v>111</v>
          </cell>
        </row>
        <row r="361">
          <cell r="A361" t="str">
            <v>Сибирская особая с/к 0,10 кг.шт. нарезка (лоток с ср.защ.атм.)  СПК</v>
          </cell>
          <cell r="D361">
            <v>189</v>
          </cell>
          <cell r="F361">
            <v>189</v>
          </cell>
        </row>
        <row r="362">
          <cell r="A362" t="str">
            <v>Сибирская особая с/к 0,235 кг шт.  СПК</v>
          </cell>
          <cell r="D362">
            <v>176</v>
          </cell>
          <cell r="F362">
            <v>176</v>
          </cell>
        </row>
        <row r="363">
          <cell r="A363" t="str">
            <v>Сосиски "Баварские" 0,36 кг.шт. вак.упак.  СПК</v>
          </cell>
          <cell r="D363">
            <v>6</v>
          </cell>
          <cell r="F363">
            <v>6</v>
          </cell>
        </row>
        <row r="364">
          <cell r="A364" t="str">
            <v>Сосиски "Молочные" 0,36 кг.шт. вак.упак.  СПК</v>
          </cell>
          <cell r="D364">
            <v>17</v>
          </cell>
          <cell r="F364">
            <v>17</v>
          </cell>
        </row>
        <row r="365">
          <cell r="A365" t="str">
            <v>Сосиски Мусульманские "Просто выгодно" (в ср.защ.атм.)  СПК</v>
          </cell>
          <cell r="D365">
            <v>13</v>
          </cell>
          <cell r="F365">
            <v>13</v>
          </cell>
        </row>
        <row r="366">
          <cell r="A366" t="str">
            <v>Сосиски Хот-дог подкопченные (лоток с ср.защ.атм.)  СПК</v>
          </cell>
          <cell r="D366">
            <v>23</v>
          </cell>
          <cell r="F366">
            <v>23</v>
          </cell>
        </row>
        <row r="367">
          <cell r="A367" t="str">
            <v>Сочный мегачебурек ТМ Зареченские ВЕС ПОКОМ</v>
          </cell>
          <cell r="F367">
            <v>143.66399999999999</v>
          </cell>
        </row>
        <row r="368">
          <cell r="A368" t="str">
            <v>Торо Неро с/в "Эликатессе" 140 гр.шт.  СПК</v>
          </cell>
          <cell r="D368">
            <v>62</v>
          </cell>
          <cell r="F368">
            <v>63</v>
          </cell>
        </row>
        <row r="369">
          <cell r="A369" t="str">
            <v>У_517  Сосиски С сыром ТМ Ядрена копоть 0,3кг  ПОКОМ</v>
          </cell>
          <cell r="D369">
            <v>3</v>
          </cell>
          <cell r="F369">
            <v>296</v>
          </cell>
        </row>
        <row r="370">
          <cell r="A370" t="str">
            <v>Утренняя вареная ВЕС СПК</v>
          </cell>
          <cell r="D370">
            <v>23</v>
          </cell>
          <cell r="F370">
            <v>23</v>
          </cell>
        </row>
        <row r="371">
          <cell r="A371" t="str">
            <v>Уши свиные копченые к пиву 0,15кг нар. д/ф шт.  СПК</v>
          </cell>
          <cell r="D371">
            <v>46</v>
          </cell>
          <cell r="F371">
            <v>46</v>
          </cell>
        </row>
        <row r="372">
          <cell r="A372" t="str">
            <v>Фестивальная пора с/к 100 гр.шт.нар. (лоток с ср.защ.атм.)  СПК</v>
          </cell>
          <cell r="D372">
            <v>246</v>
          </cell>
          <cell r="F372">
            <v>246</v>
          </cell>
        </row>
        <row r="373">
          <cell r="A373" t="str">
            <v>Фестивальная пора с/к 235 гр.шт.  СПК</v>
          </cell>
          <cell r="D373">
            <v>335</v>
          </cell>
          <cell r="F373">
            <v>335</v>
          </cell>
        </row>
        <row r="374">
          <cell r="A374" t="str">
            <v>Фестивальная пора с/к термоус.пак  СПК</v>
          </cell>
          <cell r="D374">
            <v>45.5</v>
          </cell>
          <cell r="F374">
            <v>46.683999999999997</v>
          </cell>
        </row>
        <row r="375">
          <cell r="A375" t="str">
            <v>Фирменная с/к 200 гр. срез "Эликатессе" термоформ.пак.  СПК</v>
          </cell>
          <cell r="D375">
            <v>96</v>
          </cell>
          <cell r="F375">
            <v>96</v>
          </cell>
        </row>
        <row r="376">
          <cell r="A376" t="str">
            <v>Фуэт с/в "Эликатессе" 160 гр.шт.  СПК</v>
          </cell>
          <cell r="D376">
            <v>150</v>
          </cell>
          <cell r="F376">
            <v>152</v>
          </cell>
        </row>
        <row r="377">
          <cell r="A377" t="str">
            <v>Хинкали Классические ТМ Зареченские ВЕС ПОКОМ</v>
          </cell>
          <cell r="F377">
            <v>105</v>
          </cell>
        </row>
        <row r="378">
          <cell r="A378" t="str">
            <v>Хот-догстер ТМ Горячая штучка ТС Хот-Догстер флоу-пак 0,09 кг. ПОКОМ</v>
          </cell>
          <cell r="D378">
            <v>3</v>
          </cell>
          <cell r="F378">
            <v>288</v>
          </cell>
        </row>
        <row r="379">
          <cell r="A379" t="str">
            <v>Хотстеры с сыром 0,25кг ТМ Горячая штучка  ПОКОМ</v>
          </cell>
          <cell r="D379">
            <v>7</v>
          </cell>
          <cell r="F379">
            <v>592</v>
          </cell>
        </row>
        <row r="380">
          <cell r="A380" t="str">
            <v>Хотстеры ТМ Горячая штучка ТС Хотстеры 0,25 кг зам  ПОКОМ</v>
          </cell>
          <cell r="D380">
            <v>731</v>
          </cell>
          <cell r="F380">
            <v>2483</v>
          </cell>
        </row>
        <row r="381">
          <cell r="A381" t="str">
            <v>Хрустящие крылышки острые к пиву ТМ Горячая штучка 0,3кг зам  ПОКОМ</v>
          </cell>
          <cell r="D381">
            <v>3</v>
          </cell>
          <cell r="F381">
            <v>566</v>
          </cell>
        </row>
        <row r="382">
          <cell r="A382" t="str">
            <v>Хрустящие крылышки ТМ Горячая штучка 0,3 кг зам  ПОКОМ</v>
          </cell>
          <cell r="D382">
            <v>2</v>
          </cell>
          <cell r="F382">
            <v>479</v>
          </cell>
        </row>
        <row r="383">
          <cell r="A383" t="str">
            <v>Чебупели Foodgital 0,25кг ТМ Горячая штучка  ПОКОМ</v>
          </cell>
          <cell r="D383">
            <v>1</v>
          </cell>
          <cell r="F383">
            <v>15</v>
          </cell>
        </row>
        <row r="384">
          <cell r="A384" t="str">
            <v>Чебупели Курочка гриль ТМ Горячая штучка, 0,3 кг зам  ПОКОМ</v>
          </cell>
          <cell r="D384">
            <v>5</v>
          </cell>
          <cell r="F384">
            <v>386</v>
          </cell>
        </row>
        <row r="385">
          <cell r="A385" t="str">
            <v>Чебупицца курочка по-итальянски Горячая штучка 0,25 кг зам  ПОКОМ</v>
          </cell>
          <cell r="D385">
            <v>971</v>
          </cell>
          <cell r="F385">
            <v>2873</v>
          </cell>
        </row>
        <row r="386">
          <cell r="A386" t="str">
            <v>Чебупицца Пепперони ТМ Горячая штучка ТС Чебупицца 0.25кг зам  ПОКОМ</v>
          </cell>
          <cell r="D386">
            <v>1390</v>
          </cell>
          <cell r="F386">
            <v>4145</v>
          </cell>
        </row>
        <row r="387">
          <cell r="A387" t="str">
            <v>Чебуреки Мясные вес 2,7 кг ТМ Зареченские ВЕС ПОКОМ</v>
          </cell>
          <cell r="F387">
            <v>16.212</v>
          </cell>
        </row>
        <row r="388">
          <cell r="A388" t="str">
            <v>Чебуреки сочные ВЕС ТМ Зареченские  ПОКОМ</v>
          </cell>
          <cell r="F388">
            <v>462.2</v>
          </cell>
        </row>
        <row r="389">
          <cell r="A389" t="str">
            <v>Шпикачки Русские (черева) (в ср.защ.атм.) "Высокий вкус"  СПК</v>
          </cell>
          <cell r="D389">
            <v>55</v>
          </cell>
          <cell r="F389">
            <v>55</v>
          </cell>
        </row>
        <row r="390">
          <cell r="A390" t="str">
            <v>Эликапреза с/в "Эликатессе" 85 гр.шт. нарезка (лоток с ср.защ.атм.)  СПК</v>
          </cell>
          <cell r="D390">
            <v>9</v>
          </cell>
          <cell r="F390">
            <v>9</v>
          </cell>
        </row>
        <row r="391">
          <cell r="A391" t="str">
            <v>Юбилейная с/к 0,235 кг.шт.  СПК</v>
          </cell>
          <cell r="D391">
            <v>663</v>
          </cell>
          <cell r="F391">
            <v>663</v>
          </cell>
        </row>
        <row r="392">
          <cell r="A392" t="str">
            <v>Итого</v>
          </cell>
          <cell r="D392">
            <v>123711.113</v>
          </cell>
          <cell r="F392">
            <v>301186.30699999997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19.04.2025 - 19.04.2025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Тавр-Царици...;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85.358000000000004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54.481000000000002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275.31299999999999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417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811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544</v>
          </cell>
        </row>
        <row r="13">
          <cell r="A13" t="str">
            <v xml:space="preserve"> 043  Ветчина Нежная ТМ Особый рецепт, п/а, 0,4кг    ПОКОМ</v>
          </cell>
          <cell r="D13">
            <v>7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67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28</v>
          </cell>
        </row>
        <row r="16">
          <cell r="A16" t="str">
            <v xml:space="preserve"> 083  Колбаса Швейцарская 0,17 кг., ШТ., сырокопченая   ПОКОМ</v>
          </cell>
          <cell r="D16">
            <v>249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D17">
            <v>113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D18">
            <v>23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D19">
            <v>15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D20">
            <v>104</v>
          </cell>
        </row>
        <row r="21">
          <cell r="A21" t="str">
            <v xml:space="preserve"> 200  Ветчина Дугушка ТМ Стародворье, вектор в/у    ПОКОМ</v>
          </cell>
          <cell r="D21">
            <v>79.888999999999996</v>
          </cell>
        </row>
        <row r="22">
          <cell r="A22" t="str">
            <v xml:space="preserve"> 201  Ветчина Нежная ТМ Особый рецепт, (2,5кг), ПОКОМ</v>
          </cell>
          <cell r="D22">
            <v>741.27499999999998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D23">
            <v>74.549000000000007</v>
          </cell>
        </row>
        <row r="24">
          <cell r="A24" t="str">
            <v xml:space="preserve"> 219  Колбаса Докторская Особая ТМ Особый рецепт, ВЕС  ПОКОМ</v>
          </cell>
          <cell r="D24">
            <v>154.01499999999999</v>
          </cell>
        </row>
        <row r="25">
          <cell r="A25" t="str">
            <v xml:space="preserve"> 229  Колбаса Молочная Дугушка, в/у, ВЕС, ТМ Стародворье   ПОКОМ</v>
          </cell>
          <cell r="D25">
            <v>88.09</v>
          </cell>
        </row>
        <row r="26">
          <cell r="A26" t="str">
            <v xml:space="preserve"> 230  Колбаса Молочная Особая ТМ Особый рецепт, п/а, ВЕС. ПОКОМ</v>
          </cell>
          <cell r="D26">
            <v>2.59</v>
          </cell>
        </row>
        <row r="27">
          <cell r="A27" t="str">
            <v xml:space="preserve"> 236  Колбаса Рубленая ЗАПЕЧ. Дугушка ТМ Стародворье, вектор, в/к    ПОКОМ</v>
          </cell>
          <cell r="D27">
            <v>28.817</v>
          </cell>
        </row>
        <row r="28">
          <cell r="A28" t="str">
            <v xml:space="preserve"> 239  Колбаса Салями запеч Дугушка, оболочка вектор, ВЕС, ТМ Стародворье  ПОКОМ</v>
          </cell>
          <cell r="D28">
            <v>30.954999999999998</v>
          </cell>
        </row>
        <row r="29">
          <cell r="A29" t="str">
            <v xml:space="preserve"> 242  Колбаса Сервелат ЗАПЕЧ.Дугушка ТМ Стародворье, вектор, в/к     ПОКОМ</v>
          </cell>
          <cell r="D29">
            <v>28.89</v>
          </cell>
        </row>
        <row r="30">
          <cell r="A30" t="str">
            <v xml:space="preserve"> 247  Сардельки Нежные, ВЕС.  ПОКОМ</v>
          </cell>
          <cell r="D30">
            <v>13.692</v>
          </cell>
        </row>
        <row r="31">
          <cell r="A31" t="str">
            <v xml:space="preserve"> 248  Сардельки Сочные ТМ Особый рецепт,   ПОКОМ</v>
          </cell>
          <cell r="D31">
            <v>2.72</v>
          </cell>
        </row>
        <row r="32">
          <cell r="A32" t="str">
            <v xml:space="preserve"> 250  Сардельки стародворские с говядиной в обол. NDX, ВЕС. ПОКОМ</v>
          </cell>
          <cell r="D32">
            <v>201.48400000000001</v>
          </cell>
        </row>
        <row r="33">
          <cell r="A33" t="str">
            <v xml:space="preserve"> 255  Сосиски Молочные для завтрака ТМ Особый рецепт, п/а МГС, ВЕС, ТМ Стародворье  ПОКОМ</v>
          </cell>
          <cell r="D33">
            <v>5.7050000000000001</v>
          </cell>
        </row>
        <row r="34">
          <cell r="A34" t="str">
            <v xml:space="preserve"> 257  Сосиски Молочные оригинальные ТМ Особый рецепт, ВЕС.   ПОКОМ</v>
          </cell>
          <cell r="D34">
            <v>18.765999999999998</v>
          </cell>
        </row>
        <row r="35">
          <cell r="A35" t="str">
            <v xml:space="preserve"> 263  Шпикачки Стародворские, ВЕС.  ПОКОМ</v>
          </cell>
          <cell r="D35">
            <v>18.933</v>
          </cell>
        </row>
        <row r="36">
          <cell r="A36" t="str">
            <v xml:space="preserve"> 265  Колбаса Балыкбургская, ВЕС, ТМ Баварушка  ПОКОМ</v>
          </cell>
          <cell r="D36">
            <v>2.718</v>
          </cell>
        </row>
        <row r="37">
          <cell r="A37" t="str">
            <v xml:space="preserve"> 266  Колбаса Филейбургская с сочным окороком, ВЕС, ТМ Баварушка  ПОКОМ</v>
          </cell>
          <cell r="D37">
            <v>2.3660000000000001</v>
          </cell>
        </row>
        <row r="38">
          <cell r="A38" t="str">
            <v xml:space="preserve"> 267  Колбаса Салями Филейбургская зернистая, оболочка фиброуз, ВЕС, ТМ Баварушка  ПОКОМ</v>
          </cell>
          <cell r="D38">
            <v>1.82</v>
          </cell>
        </row>
        <row r="39">
          <cell r="A39" t="str">
            <v xml:space="preserve"> 272  Колбаса Сервелат Филедворский, фиброуз, в/у 0,35 кг срез,  ПОКОМ</v>
          </cell>
          <cell r="D39">
            <v>198</v>
          </cell>
        </row>
        <row r="40">
          <cell r="A40" t="str">
            <v xml:space="preserve"> 273  Сосиски Сочинки с сочной грудинкой, МГС 0.4кг,   ПОКОМ</v>
          </cell>
          <cell r="D40">
            <v>412</v>
          </cell>
        </row>
        <row r="41">
          <cell r="A41" t="str">
            <v xml:space="preserve"> 276  Колбаса Сливушка ТМ Вязанка в оболочке полиамид 0,45 кг  ПОКОМ</v>
          </cell>
          <cell r="D41">
            <v>435</v>
          </cell>
        </row>
        <row r="42">
          <cell r="A42" t="str">
            <v xml:space="preserve"> 283  Сосиски Сочинки, ВЕС, ТМ Стародворье ПОКОМ</v>
          </cell>
          <cell r="D42">
            <v>84.018000000000001</v>
          </cell>
        </row>
        <row r="43">
          <cell r="A43" t="str">
            <v xml:space="preserve"> 285  Паштет печеночный со слив.маслом ТМ Стародворье ламистер 0,1 кг  ПОКОМ</v>
          </cell>
          <cell r="D43">
            <v>102</v>
          </cell>
        </row>
        <row r="44">
          <cell r="A44" t="str">
            <v xml:space="preserve"> 296  Колбаса Мясорубская с рубленой грудинкой 0,35кг срез ТМ Стародворье  ПОКОМ</v>
          </cell>
          <cell r="D44">
            <v>214</v>
          </cell>
        </row>
        <row r="45">
          <cell r="A45" t="str">
            <v xml:space="preserve"> 297  Колбаса Мясорубская с рубленой грудинкой ВЕС ТМ Стародворье  ПОКОМ</v>
          </cell>
          <cell r="D45">
            <v>39.905999999999999</v>
          </cell>
        </row>
        <row r="46">
          <cell r="A46" t="str">
            <v xml:space="preserve"> 301  Сосиски Сочинки по-баварски с сыром,  0.4кг, ТМ Стародворье  ПОКОМ</v>
          </cell>
          <cell r="D46">
            <v>116</v>
          </cell>
        </row>
        <row r="47">
          <cell r="A47" t="str">
            <v xml:space="preserve"> 302  Сосиски Сочинки по-баварски,  0.4кг, ТМ Стародворье  ПОКОМ</v>
          </cell>
          <cell r="D47">
            <v>328</v>
          </cell>
        </row>
        <row r="48">
          <cell r="A48" t="str">
            <v xml:space="preserve"> 304  Колбаса Салями Мясорубская с рубленным шпиком ВЕС ТМ Стародворье  ПОКОМ</v>
          </cell>
          <cell r="D48">
            <v>15.419</v>
          </cell>
        </row>
        <row r="49">
          <cell r="A49" t="str">
            <v xml:space="preserve"> 305  Колбаса Сервелат Мясорубский с мелкорубленным окороком в/у  ТМ Стародворье ВЕС   ПОКОМ</v>
          </cell>
          <cell r="D49">
            <v>55.741</v>
          </cell>
        </row>
        <row r="50">
          <cell r="A50" t="str">
            <v xml:space="preserve"> 306  Колбаса Салями Мясорубская с рубленым шпиком 0,35 кг срез ТМ Стародворье   Поком</v>
          </cell>
          <cell r="D50">
            <v>164</v>
          </cell>
        </row>
        <row r="51">
          <cell r="A51" t="str">
            <v xml:space="preserve"> 307  Колбаса Сервелат Мясорубский с мелкорубленным окороком 0,35 кг срез ТМ Стародворье   Поком</v>
          </cell>
          <cell r="D51">
            <v>343</v>
          </cell>
        </row>
        <row r="52">
          <cell r="A52" t="str">
            <v xml:space="preserve"> 309  Сосиски Сочинки с сыром 0,4 кг ТМ Стародворье  ПОКОМ</v>
          </cell>
          <cell r="D52">
            <v>40</v>
          </cell>
        </row>
        <row r="53">
          <cell r="A53" t="str">
            <v xml:space="preserve"> 312  Ветчина Филейская ВЕС ТМ  Вязанка ТС Столичная  ПОКОМ</v>
          </cell>
          <cell r="D53">
            <v>57.936</v>
          </cell>
        </row>
        <row r="54">
          <cell r="A54" t="str">
            <v xml:space="preserve"> 315  Колбаса вареная Молокуша ТМ Вязанка ВЕС, ПОКОМ</v>
          </cell>
          <cell r="D54">
            <v>144.977</v>
          </cell>
        </row>
        <row r="55">
          <cell r="A55" t="str">
            <v xml:space="preserve"> 316  Колбаса Нежная ТМ Зареченские ВЕС  ПОКОМ</v>
          </cell>
          <cell r="D55">
            <v>1.502</v>
          </cell>
        </row>
        <row r="56">
          <cell r="A56" t="str">
            <v xml:space="preserve"> 318  Сосиски Датские ТМ Зареченские, ВЕС  ПОКОМ</v>
          </cell>
          <cell r="D56">
            <v>417.149</v>
          </cell>
        </row>
        <row r="57">
          <cell r="A57" t="str">
            <v xml:space="preserve"> 319  Колбаса вареная Филейская ТМ Вязанка ТС Классическая, 0,45 кг. ПОКОМ</v>
          </cell>
          <cell r="D57">
            <v>550</v>
          </cell>
        </row>
        <row r="58">
          <cell r="A58" t="str">
            <v xml:space="preserve"> 322  Колбаса вареная Молокуша 0,45кг ТМ Вязанка  ПОКОМ</v>
          </cell>
          <cell r="D58">
            <v>502</v>
          </cell>
        </row>
        <row r="59">
          <cell r="A59" t="str">
            <v xml:space="preserve"> 324  Ветчина Филейская ТМ Вязанка Столичная 0,45 кг ПОКОМ</v>
          </cell>
          <cell r="D59">
            <v>167</v>
          </cell>
        </row>
        <row r="60">
          <cell r="A60" t="str">
            <v xml:space="preserve"> 328  Сардельки Сочинки Стародворье ТМ  0,4 кг ПОКОМ</v>
          </cell>
          <cell r="D60">
            <v>64</v>
          </cell>
        </row>
        <row r="61">
          <cell r="A61" t="str">
            <v xml:space="preserve"> 329  Сардельки Сочинки с сыром Стародворье ТМ, 0,4 кг. ПОКОМ</v>
          </cell>
          <cell r="D61">
            <v>64</v>
          </cell>
        </row>
        <row r="62">
          <cell r="A62" t="str">
            <v xml:space="preserve"> 330  Колбаса вареная Филейская ТМ Вязанка ТС Классическая ВЕС  ПОКОМ</v>
          </cell>
          <cell r="D62">
            <v>178.74</v>
          </cell>
        </row>
        <row r="63">
          <cell r="A63" t="str">
            <v xml:space="preserve"> 334  Паштет Любительский ТМ Стародворье ламистер 0,1 кг  ПОКОМ</v>
          </cell>
          <cell r="D63">
            <v>61</v>
          </cell>
        </row>
        <row r="64">
          <cell r="A64" t="str">
            <v xml:space="preserve"> 335  Колбаса Сливушка ТМ Вязанка. ВЕС.  ПОКОМ </v>
          </cell>
          <cell r="D64">
            <v>27.739000000000001</v>
          </cell>
        </row>
        <row r="65">
          <cell r="A65" t="str">
            <v xml:space="preserve"> 342 Сосиски Сочинки Молочные ТМ Стародворье 0,4 кг ПОКОМ</v>
          </cell>
          <cell r="D65">
            <v>466</v>
          </cell>
        </row>
        <row r="66">
          <cell r="A66" t="str">
            <v xml:space="preserve"> 343 Сосиски Сочинки Сливочные ТМ Стародворье  0,4 кг</v>
          </cell>
          <cell r="D66">
            <v>455</v>
          </cell>
        </row>
        <row r="67">
          <cell r="A67" t="str">
            <v xml:space="preserve"> 344  Колбаса Сочинка по-европейски с сочной грудинкой ТМ Стародворье, ВЕС ПОКОМ</v>
          </cell>
          <cell r="D67">
            <v>72.320999999999998</v>
          </cell>
        </row>
        <row r="68">
          <cell r="A68" t="str">
            <v xml:space="preserve"> 345  Колбаса Сочинка по-фински с сочным окроком ТМ Стародворье ВЕС ПОКОМ</v>
          </cell>
          <cell r="D68">
            <v>38.347999999999999</v>
          </cell>
        </row>
        <row r="69">
          <cell r="A69" t="str">
            <v xml:space="preserve"> 346  Колбаса Сочинка зернистая с сочной грудинкой ТМ Стародворье.ВЕС ПОКОМ</v>
          </cell>
          <cell r="D69">
            <v>61.116999999999997</v>
          </cell>
        </row>
        <row r="70">
          <cell r="A70" t="str">
            <v xml:space="preserve"> 347  Колбаса Сочинка рубленая с сочным окороком ТМ Стародворье ВЕС ПОКОМ</v>
          </cell>
          <cell r="D70">
            <v>54.92</v>
          </cell>
        </row>
        <row r="71">
          <cell r="A71" t="str">
            <v xml:space="preserve"> 353  Колбаса Салями запеченная ТМ Стародворье ТС Дугушка. 0,6 кг ПОКОМ</v>
          </cell>
          <cell r="D71">
            <v>18</v>
          </cell>
        </row>
        <row r="72">
          <cell r="A72" t="str">
            <v xml:space="preserve"> 354  Колбаса Рубленая запеченная ТМ Стародворье,ТС Дугушка  0,6 кг ПОКОМ</v>
          </cell>
          <cell r="D72">
            <v>46</v>
          </cell>
        </row>
        <row r="73">
          <cell r="A73" t="str">
            <v xml:space="preserve"> 355  Колбаса Сервелат запеченный ТМ Стародворье ТС Дугушка. 0,6 кг. ПОКОМ</v>
          </cell>
          <cell r="D73">
            <v>126</v>
          </cell>
        </row>
        <row r="74">
          <cell r="A74" t="str">
            <v xml:space="preserve"> 364  Сардельки Филейские Вязанка ВЕС NDX ТМ Вязанка  ПОКОМ</v>
          </cell>
          <cell r="D74">
            <v>24.446999999999999</v>
          </cell>
        </row>
        <row r="75">
          <cell r="A75" t="str">
            <v xml:space="preserve"> 376  Колбаса Докторская Дугушка 0,6кг ГОСТ ТМ Стародворье  ПОКОМ </v>
          </cell>
          <cell r="D75">
            <v>118</v>
          </cell>
        </row>
        <row r="76">
          <cell r="A76" t="str">
            <v xml:space="preserve"> 377  Колбаса Молочная Дугушка 0,6кг ТМ Стародворье  ПОКОМ</v>
          </cell>
          <cell r="D76">
            <v>165</v>
          </cell>
        </row>
        <row r="77">
          <cell r="A77" t="str">
            <v xml:space="preserve"> 387  Колбаса вареная Мусульманская Халяль ТМ Вязанка, 0,4 кг ПОКОМ</v>
          </cell>
          <cell r="D77">
            <v>115</v>
          </cell>
        </row>
        <row r="78">
          <cell r="A78" t="str">
            <v xml:space="preserve"> 388  Сосиски Восточные Халяль ТМ Вязанка 0,33 кг АК. ПОКОМ</v>
          </cell>
          <cell r="D78">
            <v>141</v>
          </cell>
        </row>
        <row r="79">
          <cell r="A79" t="str">
            <v xml:space="preserve"> 394 Колбаса полукопченая Аль-Ислами халяль ТМ Вязанка оболочка фиброуз в в/у 0,35 кг  ПОКОМ</v>
          </cell>
          <cell r="D79">
            <v>102</v>
          </cell>
        </row>
        <row r="80">
          <cell r="A80" t="str">
            <v xml:space="preserve"> 405  Сардельки Сливушки ТМ Вязанка в оболочке айпил 0,33 кг. ПОКОМ</v>
          </cell>
          <cell r="D80">
            <v>15</v>
          </cell>
        </row>
        <row r="81">
          <cell r="A81" t="str">
            <v xml:space="preserve"> 410  Сосиски Баварские с сыром ТМ Стародворье 0,35 кг. ПОКОМ</v>
          </cell>
          <cell r="D81">
            <v>720</v>
          </cell>
        </row>
        <row r="82">
          <cell r="A82" t="str">
            <v xml:space="preserve"> 412  Сосиски Баварские ТМ Стародворье 0,35 кг ПОКОМ</v>
          </cell>
          <cell r="D82">
            <v>778</v>
          </cell>
        </row>
        <row r="83">
          <cell r="A83" t="str">
            <v xml:space="preserve"> 414  Колбаса Филейбургская с филе сочного окорока 0,11 кг ТМ Баварушка ПОКОМ</v>
          </cell>
          <cell r="D83">
            <v>1</v>
          </cell>
        </row>
        <row r="84">
          <cell r="A84" t="str">
            <v xml:space="preserve"> 430  Колбаса Стародворская с окороком 0,4 кг. ТМ Стародворье в оболочке полиамид  ПОКОМ</v>
          </cell>
          <cell r="D84">
            <v>60</v>
          </cell>
        </row>
        <row r="85">
          <cell r="A85" t="str">
            <v xml:space="preserve"> 431  Колбаса Стародворская с окороком в оболочке полиамид ТМ Стародворье ВЕС ПОКОМ</v>
          </cell>
          <cell r="D85">
            <v>44.95</v>
          </cell>
        </row>
        <row r="86">
          <cell r="A86" t="str">
            <v xml:space="preserve"> 433 Колбаса Стародворская со шпиком  в оболочке полиамид. ТМ Стародворье ВЕС ПОКОМ</v>
          </cell>
          <cell r="D86">
            <v>5.8</v>
          </cell>
        </row>
        <row r="87">
          <cell r="A87" t="str">
            <v xml:space="preserve"> 435  Колбаса Молочная Стародворская  с молоком в оболочке полиамид 0,4 кг.ТМ Стародворье ПОКОМ</v>
          </cell>
          <cell r="D87">
            <v>32</v>
          </cell>
        </row>
        <row r="88">
          <cell r="A88" t="str">
            <v xml:space="preserve"> 436  Колбаса Молочная стародворская с молоком, ВЕС, ТМ Стародворье  ПОКОМ</v>
          </cell>
          <cell r="D88">
            <v>17.399999999999999</v>
          </cell>
        </row>
        <row r="89">
          <cell r="A89" t="str">
            <v xml:space="preserve"> 445  Колбаса Краковюрст ТМ Баварушка рубленая в оболочке черева в в.у 0,2 кг ПОКОМ</v>
          </cell>
          <cell r="D89">
            <v>8</v>
          </cell>
        </row>
        <row r="90">
          <cell r="A90" t="str">
            <v xml:space="preserve"> 447  Колбаски Краковюрст ТМ Баварушка с изысканными пряностями в оболочке NDX в в.у 0,2 кг. ПОКОМ </v>
          </cell>
          <cell r="D90">
            <v>71</v>
          </cell>
        </row>
        <row r="91">
          <cell r="A91" t="str">
            <v xml:space="preserve"> 448  Сосиски Сливушки по-венски ТМ Вязанка. 0,3 кг ПОКОМ</v>
          </cell>
          <cell r="D91">
            <v>48</v>
          </cell>
        </row>
        <row r="92">
          <cell r="A92" t="str">
            <v xml:space="preserve"> 449  Колбаса Дугушка Стародворская ВЕС ТС Дугушка ПОКОМ</v>
          </cell>
          <cell r="D92">
            <v>67.844999999999999</v>
          </cell>
        </row>
        <row r="93">
          <cell r="A93" t="str">
            <v xml:space="preserve"> 452  Колбаса Со шпиком ВЕС большой батон ТМ Особый рецепт  ПОКОМ</v>
          </cell>
          <cell r="D93">
            <v>727.04899999999998</v>
          </cell>
        </row>
        <row r="94">
          <cell r="A94" t="str">
            <v xml:space="preserve"> 456  Колбаса Филейная ТМ Особый рецепт ВЕС большой батон  ПОКОМ</v>
          </cell>
          <cell r="D94">
            <v>864.923</v>
          </cell>
        </row>
        <row r="95">
          <cell r="A95" t="str">
            <v xml:space="preserve"> 457  Колбаса Молочная ТМ Особый рецепт ВЕС большой батон  ПОКОМ</v>
          </cell>
          <cell r="D95">
            <v>1125.3050000000001</v>
          </cell>
        </row>
        <row r="96">
          <cell r="A96" t="str">
            <v xml:space="preserve"> 465  Колбаса Филейная оригинальная ВЕС 0,8кг ТМ Особый рецепт в оболочке полиамид  ПОКОМ</v>
          </cell>
          <cell r="D96">
            <v>35.131</v>
          </cell>
        </row>
        <row r="97">
          <cell r="A97" t="str">
            <v xml:space="preserve"> 467  Колбаса Филейная 0,5кг ТМ Особый рецепт  ПОКОМ</v>
          </cell>
          <cell r="D97">
            <v>21</v>
          </cell>
        </row>
        <row r="98">
          <cell r="A98" t="str">
            <v xml:space="preserve"> 478  Сардельки Зареченские ВЕС ТМ Зареченские  ПОКОМ</v>
          </cell>
          <cell r="D98">
            <v>6.665</v>
          </cell>
        </row>
        <row r="99">
          <cell r="A99" t="str">
            <v xml:space="preserve"> 495  Колбаса Сочинка по-европейски с сочной грудинкой 0,3кг ТМ Стародворье  ПОКОМ</v>
          </cell>
          <cell r="D99">
            <v>202</v>
          </cell>
        </row>
        <row r="100">
          <cell r="A100" t="str">
            <v xml:space="preserve"> 496  Колбаса Сочинка по-фински с сочным окроком 0,3кг ТМ Стародворье  ПОКОМ</v>
          </cell>
          <cell r="D100">
            <v>128</v>
          </cell>
        </row>
        <row r="101">
          <cell r="A101" t="str">
            <v xml:space="preserve"> 497  Колбаса Сочинка зернистая с сочной грудинкой 0,3кг ТМ Стародворье  ПОКОМ</v>
          </cell>
          <cell r="D101">
            <v>164</v>
          </cell>
        </row>
        <row r="102">
          <cell r="A102" t="str">
            <v xml:space="preserve"> 498  Колбаса Сочинка рубленая с сочным окороком 0,3кг ТМ Стародворье  ПОКОМ</v>
          </cell>
          <cell r="D102">
            <v>122</v>
          </cell>
        </row>
        <row r="103">
          <cell r="A103" t="str">
            <v xml:space="preserve"> 502  Колбаски Краковюрст ТМ Баварушка с изысканными пряностями в оболочке NDX в мгс 0,28 кг. ПОКОМ</v>
          </cell>
          <cell r="D103">
            <v>3</v>
          </cell>
        </row>
        <row r="104">
          <cell r="A104" t="str">
            <v xml:space="preserve"> 504  Ветчина Мясорубская с окороком 0,33кг срез ТМ Стародворье  ПОКОМ</v>
          </cell>
          <cell r="D104">
            <v>1</v>
          </cell>
        </row>
        <row r="105">
          <cell r="A105" t="str">
            <v xml:space="preserve"> 506 Сосиски Филейские рубленые ТМ Вязанка в оболочке целлофан в м/г среде. ВЕС.ПОКОМ</v>
          </cell>
          <cell r="D105">
            <v>1.4019999999999999</v>
          </cell>
        </row>
        <row r="106">
          <cell r="A106" t="str">
            <v xml:space="preserve"> 515  Колбаса Сервелат Мясорубский Делюкс 0,3кг ТМ Стародворье  ПОКОМ</v>
          </cell>
          <cell r="D106">
            <v>3</v>
          </cell>
        </row>
        <row r="107">
          <cell r="A107" t="str">
            <v xml:space="preserve"> 516  Сосиски Классические ТМ Ядрена копоть 0,3кг  ПОКОМ</v>
          </cell>
          <cell r="D107">
            <v>15</v>
          </cell>
        </row>
        <row r="108">
          <cell r="A108" t="str">
            <v xml:space="preserve"> 519  Грудинка 0,12 кг нарезка ТМ Стародворье  ПОКОМ</v>
          </cell>
          <cell r="D108">
            <v>134</v>
          </cell>
        </row>
        <row r="109">
          <cell r="A109" t="str">
            <v>3215 ВЕТЧ.МЯСНАЯ Папа может п/о 0.4кг 8шт.    ОСТАНКИНО</v>
          </cell>
          <cell r="D109">
            <v>156</v>
          </cell>
        </row>
        <row r="110">
          <cell r="A110" t="str">
            <v>3680 ПРЕСИЖН с/к дек. спец мгс ОСТАНКИНО</v>
          </cell>
          <cell r="D110">
            <v>-0.54900000000000004</v>
          </cell>
        </row>
        <row r="111">
          <cell r="A111" t="str">
            <v>3684 ПРЕСИЖН с/к в/у 1/250 8шт.   ОСТАНКИНО</v>
          </cell>
          <cell r="D111">
            <v>20</v>
          </cell>
        </row>
        <row r="112">
          <cell r="A112" t="str">
            <v>4063 МЯСНАЯ Папа может вар п/о_Л   ОСТАНКИНО</v>
          </cell>
          <cell r="D112">
            <v>271.62</v>
          </cell>
        </row>
        <row r="113">
          <cell r="A113" t="str">
            <v>4117 ЭКСТРА Папа может с/к в/у_Л   ОСТАНКИНО</v>
          </cell>
          <cell r="D113">
            <v>15.814</v>
          </cell>
        </row>
        <row r="114">
          <cell r="A114" t="str">
            <v>4574 Колбаса вар Мясная со шпиком 1кг Папа может п/о (код покуп. 24784) Останкино</v>
          </cell>
          <cell r="D114">
            <v>11.545</v>
          </cell>
        </row>
        <row r="115">
          <cell r="A115" t="str">
            <v>4813 ФИЛЕЙНАЯ Папа может вар п/о_Л   ОСТАНКИНО</v>
          </cell>
          <cell r="D115">
            <v>92.132000000000005</v>
          </cell>
        </row>
        <row r="116">
          <cell r="A116" t="str">
            <v>4993 САЛЯМИ ИТАЛЬЯНСКАЯ с/к в/у 1/250*8_120c ОСТАНКИНО</v>
          </cell>
          <cell r="D116">
            <v>65</v>
          </cell>
        </row>
        <row r="117">
          <cell r="A117" t="str">
            <v>5246 ДОКТОРСКАЯ ПРЕМИУМ вар б/о мгс_30с ОСТАНКИНО</v>
          </cell>
          <cell r="D117">
            <v>1.5069999999999999</v>
          </cell>
        </row>
        <row r="118">
          <cell r="A118" t="str">
            <v>5483 ЭКСТРА Папа может с/к в/у 1/250 8шт.   ОСТАНКИНО</v>
          </cell>
          <cell r="D118">
            <v>157</v>
          </cell>
        </row>
        <row r="119">
          <cell r="A119" t="str">
            <v>5544 Сервелат Финский в/к в/у_45с НОВАЯ ОСТАНКИНО</v>
          </cell>
          <cell r="D119">
            <v>152.559</v>
          </cell>
        </row>
        <row r="120">
          <cell r="A120" t="str">
            <v>5679 САЛЯМИ ИТАЛЬЯНСКАЯ с/к в/у 1/150_60с ОСТАНКИНО</v>
          </cell>
          <cell r="D120">
            <v>67</v>
          </cell>
        </row>
        <row r="121">
          <cell r="A121" t="str">
            <v>5682 САЛЯМИ МЕЛКОЗЕРНЕНАЯ с/к в/у 1/120_60с   ОСТАНКИНО</v>
          </cell>
          <cell r="D121">
            <v>396</v>
          </cell>
        </row>
        <row r="122">
          <cell r="A122" t="str">
            <v>5706 АРОМАТНАЯ Папа может с/к в/у 1/250 8шт.  ОСТАНКИНО</v>
          </cell>
          <cell r="D122">
            <v>111</v>
          </cell>
        </row>
        <row r="123">
          <cell r="A123" t="str">
            <v>5851 ЭКСТРА Папа может вар п/о   ОСТАНКИНО</v>
          </cell>
          <cell r="D123">
            <v>61.241</v>
          </cell>
        </row>
        <row r="124">
          <cell r="A124" t="str">
            <v>5931 ОХОТНИЧЬЯ Папа может с/к в/у 1/220 8шт.   ОСТАНКИНО</v>
          </cell>
          <cell r="D124">
            <v>193</v>
          </cell>
        </row>
        <row r="125">
          <cell r="A125" t="str">
            <v>5992 ВРЕМЯ ОКРОШКИ Папа может вар п/о 0.4кг   ОСТАНКИНО</v>
          </cell>
          <cell r="D125">
            <v>276</v>
          </cell>
        </row>
        <row r="126">
          <cell r="A126" t="str">
            <v>6221 НЕАПОЛИТАНСКИЙ ДУЭТ с/к с/н мгс 1/90  ОСТАНКИНО</v>
          </cell>
          <cell r="D126">
            <v>64</v>
          </cell>
        </row>
        <row r="127">
          <cell r="A127" t="str">
            <v>6228 МЯСНОЕ АССОРТИ к/з с/н мгс 1/90 10шт.  ОСТАНКИНО</v>
          </cell>
          <cell r="D127">
            <v>59</v>
          </cell>
        </row>
        <row r="128">
          <cell r="A128" t="str">
            <v>6247 ДОМАШНЯЯ Папа может вар п/о 0,4кг 8шт.  ОСТАНКИНО</v>
          </cell>
          <cell r="D128">
            <v>14</v>
          </cell>
        </row>
        <row r="129">
          <cell r="A129" t="str">
            <v>6268 ГОВЯЖЬЯ Папа может вар п/о 0,4кг 8 шт.  ОСТАНКИНО</v>
          </cell>
          <cell r="D129">
            <v>56</v>
          </cell>
        </row>
        <row r="130">
          <cell r="A130" t="str">
            <v>6279 КОРЕЙКА ПО-ОСТ.к/в в/с с/н в/у 1/150_45с  ОСТАНКИНО</v>
          </cell>
          <cell r="D130">
            <v>59</v>
          </cell>
        </row>
        <row r="131">
          <cell r="A131" t="str">
            <v>6303 МЯСНЫЕ Папа может сос п/о мгс 1.5*3  ОСТАНКИНО</v>
          </cell>
          <cell r="D131">
            <v>37.511000000000003</v>
          </cell>
        </row>
        <row r="132">
          <cell r="A132" t="str">
            <v>6324 ДОКТОРСКАЯ ГОСТ вар п/о 0.4кг 8шт.  ОСТАНКИНО</v>
          </cell>
          <cell r="D132">
            <v>15</v>
          </cell>
        </row>
        <row r="133">
          <cell r="A133" t="str">
            <v>6325 ДОКТОРСКАЯ ПРЕМИУМ вар п/о 0.4кг 8шт.  ОСТАНКИНО</v>
          </cell>
          <cell r="D133">
            <v>270</v>
          </cell>
        </row>
        <row r="134">
          <cell r="A134" t="str">
            <v>6333 МЯСНАЯ Папа может вар п/о 0.4кг 8шт.  ОСТАНКИНО</v>
          </cell>
          <cell r="D134">
            <v>880</v>
          </cell>
        </row>
        <row r="135">
          <cell r="A135" t="str">
            <v>6340 ДОМАШНИЙ РЕЦЕПТ Коровино 0.5кг 8шт.  ОСТАНКИНО</v>
          </cell>
          <cell r="D135">
            <v>118</v>
          </cell>
        </row>
        <row r="136">
          <cell r="A136" t="str">
            <v>6353 ЭКСТРА Папа может вар п/о 0.4кг 8шт.  ОСТАНКИНО</v>
          </cell>
          <cell r="D136">
            <v>384</v>
          </cell>
        </row>
        <row r="137">
          <cell r="A137" t="str">
            <v>6392 ФИЛЕЙНАЯ Папа может вар п/о 0.4кг. ОСТАНКИНО</v>
          </cell>
          <cell r="D137">
            <v>708</v>
          </cell>
        </row>
        <row r="138">
          <cell r="A138" t="str">
            <v>6411 ВЕТЧ.РУБЛЕНАЯ ПМ в/у срез 0.3кг 6шт.  ОСТАНКИНО</v>
          </cell>
          <cell r="D138">
            <v>-3</v>
          </cell>
        </row>
        <row r="139">
          <cell r="A139" t="str">
            <v>6426 КЛАССИЧЕСКАЯ ПМ вар п/о 0.3кг 8шт.  ОСТАНКИНО</v>
          </cell>
          <cell r="D139">
            <v>390</v>
          </cell>
        </row>
        <row r="140">
          <cell r="A140" t="str">
            <v>6448 СВИНИНА МАДЕРА с/к с/н в/у 1/100 10шт.   ОСТАНКИНО</v>
          </cell>
          <cell r="D140">
            <v>42</v>
          </cell>
        </row>
        <row r="141">
          <cell r="A141" t="str">
            <v>6453 ЭКСТРА Папа может с/к с/н в/у 1/100 14шт.   ОСТАНКИНО</v>
          </cell>
          <cell r="D141">
            <v>335</v>
          </cell>
        </row>
        <row r="142">
          <cell r="A142" t="str">
            <v>6454 АРОМАТНАЯ с/к с/н в/у 1/100 14шт.  ОСТАНКИНО</v>
          </cell>
          <cell r="D142">
            <v>253</v>
          </cell>
        </row>
        <row r="143">
          <cell r="A143" t="str">
            <v>6459 СЕРВЕЛАТ ШВЕЙЦАРСК. в/к с/н в/у 1/100*10  ОСТАНКИНО</v>
          </cell>
          <cell r="D143">
            <v>131</v>
          </cell>
        </row>
        <row r="144">
          <cell r="A144" t="str">
            <v>6470 ВЕТЧ.МРАМОРНАЯ в/у_45с  ОСТАНКИНО</v>
          </cell>
          <cell r="D144">
            <v>9.6259999999999994</v>
          </cell>
        </row>
        <row r="145">
          <cell r="A145" t="str">
            <v>6495 ВЕТЧ.МРАМОРНАЯ в/у срез 0.3кг 6шт_45с  ОСТАНКИНО</v>
          </cell>
          <cell r="D145">
            <v>76</v>
          </cell>
        </row>
        <row r="146">
          <cell r="A146" t="str">
            <v>6527 ШПИКАЧКИ СОЧНЫЕ ПМ сар б/о мгс 1*3 45с ОСТАНКИНО</v>
          </cell>
          <cell r="D146">
            <v>79.605999999999995</v>
          </cell>
        </row>
        <row r="147">
          <cell r="A147" t="str">
            <v>6586 МРАМОРНАЯ И БАЛЫКОВАЯ в/к с/н мгс 1/90 ОСТАНКИНО</v>
          </cell>
          <cell r="D147">
            <v>24</v>
          </cell>
        </row>
        <row r="148">
          <cell r="A148" t="str">
            <v>6609 С ГОВЯДИНОЙ ПМ сар б/о мгс 0.4кг_45с ОСТАНКИНО</v>
          </cell>
          <cell r="D148">
            <v>5</v>
          </cell>
        </row>
        <row r="149">
          <cell r="A149" t="str">
            <v>6616 МОЛОЧНЫЕ КЛАССИЧЕСКИЕ сос п/о в/у 0.3кг  ОСТАНКИНО</v>
          </cell>
          <cell r="D149">
            <v>111</v>
          </cell>
        </row>
        <row r="150">
          <cell r="A150" t="str">
            <v>6684 СЕРВЕЛАТ КАРЕЛЬСКИЙ ПМ в/к в/у 0.28кг  ОСТАНКИНО</v>
          </cell>
          <cell r="D150">
            <v>692</v>
          </cell>
        </row>
        <row r="151">
          <cell r="A151" t="str">
            <v>6697 СЕРВЕЛАТ ФИНСКИЙ ПМ в/к в/у 0,35кг 8шт.  ОСТАНКИНО</v>
          </cell>
          <cell r="D151">
            <v>725</v>
          </cell>
        </row>
        <row r="152">
          <cell r="A152" t="str">
            <v>6713 СОЧНЫЙ ГРИЛЬ ПМ сос п/о мгс 0.41кг 8шт.  ОСТАНКИНО</v>
          </cell>
          <cell r="D152">
            <v>680</v>
          </cell>
        </row>
        <row r="153">
          <cell r="A153" t="str">
            <v>6724 МОЛОЧНЫЕ ПМ сос п/о мгс 0.41кг 10шт.  ОСТАНКИНО</v>
          </cell>
          <cell r="D153">
            <v>60</v>
          </cell>
        </row>
        <row r="154">
          <cell r="A154" t="str">
            <v>6762 СЛИВОЧНЫЕ сос ц/о мгс 0.41кг 8шт.  ОСТАНКИНО</v>
          </cell>
          <cell r="D154">
            <v>6</v>
          </cell>
        </row>
        <row r="155">
          <cell r="A155" t="str">
            <v>6765 РУБЛЕНЫЕ сос ц/о мгс 0.36кг 6шт.  ОСТАНКИНО</v>
          </cell>
          <cell r="D155">
            <v>90</v>
          </cell>
        </row>
        <row r="156">
          <cell r="A156" t="str">
            <v>6773 САЛЯМИ Папа может п/к в/у 0,28кг 8шт.  ОСТАНКИНО</v>
          </cell>
          <cell r="D156">
            <v>-1</v>
          </cell>
        </row>
        <row r="157">
          <cell r="A157" t="str">
            <v>6785 ВЕНСКАЯ САЛЯМИ п/к в/у 0.33кг 8шт.  ОСТАНКИНО</v>
          </cell>
          <cell r="D157">
            <v>6</v>
          </cell>
        </row>
        <row r="158">
          <cell r="A158" t="str">
            <v>6787 СЕРВЕЛАТ КРЕМЛЕВСКИЙ в/к в/у 0,33кг 8шт.  ОСТАНКИНО</v>
          </cell>
          <cell r="D158">
            <v>11</v>
          </cell>
        </row>
        <row r="159">
          <cell r="A159" t="str">
            <v>6791 СЕРВЕЛАТ ПРЕМИУМ в/к в/у 0,33кг 8шт.  ОСТАНКИНО</v>
          </cell>
          <cell r="D159">
            <v>-1</v>
          </cell>
        </row>
        <row r="160">
          <cell r="A160" t="str">
            <v>6793 БАЛЫКОВАЯ в/к в/у 0,33кг 8шт.  ОСТАНКИНО</v>
          </cell>
          <cell r="D160">
            <v>44</v>
          </cell>
        </row>
        <row r="161">
          <cell r="A161" t="str">
            <v>6829 МОЛОЧНЫЕ КЛАССИЧЕСКИЕ сос п/о мгс 2*4_С  ОСТАНКИНО</v>
          </cell>
          <cell r="D161">
            <v>105.03100000000001</v>
          </cell>
        </row>
        <row r="162">
          <cell r="A162" t="str">
            <v>6837 ФИЛЕЙНЫЕ Папа Может сос ц/о мгс 0.4кг  ОСТАНКИНО</v>
          </cell>
          <cell r="D162">
            <v>175</v>
          </cell>
        </row>
        <row r="163">
          <cell r="A163" t="str">
            <v>6842 ДЫМОВИЦА ИЗ ОКОРОКА к/в мл/к в/у 0,3кг  ОСТАНКИНО</v>
          </cell>
          <cell r="D163">
            <v>24</v>
          </cell>
        </row>
        <row r="164">
          <cell r="A164" t="str">
            <v>6861 ДОМАШНИЙ РЕЦЕПТ Коровино вар п/о  ОСТАНКИНО</v>
          </cell>
          <cell r="D164">
            <v>48.750999999999998</v>
          </cell>
        </row>
        <row r="165">
          <cell r="A165" t="str">
            <v>6866 ВЕТЧ.НЕЖНАЯ Коровино п/о_Маяк  ОСТАНКИНО</v>
          </cell>
          <cell r="D165">
            <v>26.803000000000001</v>
          </cell>
        </row>
        <row r="166">
          <cell r="A166" t="str">
            <v>6872 ШАШЛЫК ИЗ СВИНИНЫ зам. ВЕС ОСТАНКИНО</v>
          </cell>
          <cell r="D166">
            <v>3.9670000000000001</v>
          </cell>
        </row>
        <row r="167">
          <cell r="A167" t="str">
            <v>6877 В ОБВЯЗКЕ вар п/о  ОСТАНКИНО</v>
          </cell>
          <cell r="D167">
            <v>2.67</v>
          </cell>
        </row>
        <row r="168">
          <cell r="A168" t="str">
            <v>6909 ДЛЯ ДЕТЕЙ сос п/о мгс 0.33кг 8шт.  ОСТАНКИНО</v>
          </cell>
          <cell r="D168">
            <v>34</v>
          </cell>
        </row>
        <row r="169">
          <cell r="A169" t="str">
            <v>6987 СУПЕР СЫТНЫЕ ПМ сос п/о мгс 0.6кг 8 шт.  ОСТАНКИНО</v>
          </cell>
          <cell r="D169">
            <v>8</v>
          </cell>
        </row>
        <row r="170">
          <cell r="A170" t="str">
            <v>7001 КЛАССИЧЕСКИЕ Папа может сар б/о мгс 1*3  ОСТАНКИНО</v>
          </cell>
          <cell r="D170">
            <v>36.844000000000001</v>
          </cell>
        </row>
        <row r="171">
          <cell r="A171" t="str">
            <v>7035 ВЕТЧ.КЛАССИЧЕСКАЯ ПМ п/о 0.35кг 8шт.  ОСТАНКИНО</v>
          </cell>
          <cell r="D171">
            <v>12</v>
          </cell>
        </row>
        <row r="172">
          <cell r="A172" t="str">
            <v>7038 С ГОВЯДИНОЙ ПМ сос п/о мгс 1.5*4  ОСТАНКИНО</v>
          </cell>
          <cell r="D172">
            <v>6.0819999999999999</v>
          </cell>
        </row>
        <row r="173">
          <cell r="A173" t="str">
            <v>7040 С ИНДЕЙКОЙ ПМ сос ц/о в/у 1/270 8шт.  ОСТАНКИНО</v>
          </cell>
          <cell r="D173">
            <v>14</v>
          </cell>
        </row>
        <row r="174">
          <cell r="A174" t="str">
            <v>7059 ШПИКАЧКИ СОЧНЫЕ С БЕК. п/о мгс 0.3кг_60с  ОСТАНКИНО</v>
          </cell>
          <cell r="D174">
            <v>21</v>
          </cell>
        </row>
        <row r="175">
          <cell r="A175" t="str">
            <v>7066 СОЧНЫЕ ПМ сос п/о мгс 0.41кг 10шт_50с  ОСТАНКИНО</v>
          </cell>
          <cell r="D175">
            <v>1060</v>
          </cell>
        </row>
        <row r="176">
          <cell r="A176" t="str">
            <v>7070 СОЧНЫЕ ПМ сос п/о мгс 1.5*4_А_50с  ОСТАНКИНО</v>
          </cell>
          <cell r="D176">
            <v>488.04899999999998</v>
          </cell>
        </row>
        <row r="177">
          <cell r="A177" t="str">
            <v>7073 МОЛОЧ.ПРЕМИУМ ПМ сос п/о в/у 1/350_50с  ОСТАНКИНО</v>
          </cell>
          <cell r="D177">
            <v>465</v>
          </cell>
        </row>
        <row r="178">
          <cell r="A178" t="str">
            <v>7074 МОЛОЧ.ПРЕМИУМ ПМ сос п/о мгс 0.6кг_50с  ОСТАНКИНО</v>
          </cell>
          <cell r="D178">
            <v>17</v>
          </cell>
        </row>
        <row r="179">
          <cell r="A179" t="str">
            <v>7075 МОЛОЧ.ПРЕМИУМ ПМ сос п/о мгс 1.5*4_О_50с  ОСТАНКИНО</v>
          </cell>
          <cell r="D179">
            <v>16.024999999999999</v>
          </cell>
        </row>
        <row r="180">
          <cell r="A180" t="str">
            <v>7077 МЯСНЫЕ С ГОВЯД.ПМ сос п/о мгс 0.4кг_50с  ОСТАНКИНО</v>
          </cell>
          <cell r="D180">
            <v>263</v>
          </cell>
        </row>
        <row r="181">
          <cell r="A181" t="str">
            <v>7080 СЛИВОЧНЫЕ ПМ сос п/о мгс 0.41кг 10шт. 50с  ОСТАНКИНО</v>
          </cell>
          <cell r="D181">
            <v>602</v>
          </cell>
        </row>
        <row r="182">
          <cell r="A182" t="str">
            <v>7082 СЛИВОЧНЫЕ ПМ сос п/о мгс 1.5*4_50с  ОСТАНКИНО</v>
          </cell>
          <cell r="D182">
            <v>10.702</v>
          </cell>
        </row>
        <row r="183">
          <cell r="A183" t="str">
            <v>7087 ШПИК С ЧЕСНОК.И ПЕРЦЕМ к/в в/у 0.3кг_50с  ОСТАНКИНО</v>
          </cell>
          <cell r="D183">
            <v>11</v>
          </cell>
        </row>
        <row r="184">
          <cell r="A184" t="str">
            <v>7090 СВИНИНА ПО-ДОМ. к/в мл/к в/у 0.3кг_50с  ОСТАНКИНО</v>
          </cell>
          <cell r="D184">
            <v>149</v>
          </cell>
        </row>
        <row r="185">
          <cell r="A185" t="str">
            <v>7092 БЕКОН Папа может с/к с/н в/у 1/140_50с  ОСТАНКИНО</v>
          </cell>
          <cell r="D185">
            <v>178</v>
          </cell>
        </row>
        <row r="186">
          <cell r="A186" t="str">
            <v>7105 МИЛАНО с/к с/н мгс 1/90 12шт.  ОСТАНКИНО</v>
          </cell>
          <cell r="D186">
            <v>13</v>
          </cell>
        </row>
        <row r="187">
          <cell r="A187" t="str">
            <v>7106 ТОСКАНО с/к с/н мгс 1/90 12шт.  ОСТАНКИНО</v>
          </cell>
          <cell r="D187">
            <v>25</v>
          </cell>
        </row>
        <row r="188">
          <cell r="A188" t="str">
            <v>7107 САН-РЕМО с/в с/н мгс 1/90 12шт.  ОСТАНКИНО</v>
          </cell>
          <cell r="D188">
            <v>40</v>
          </cell>
        </row>
        <row r="189">
          <cell r="A189" t="str">
            <v>7126 МОЛОЧНАЯ Останкино вар п/о 0.4кг 8шт.  ОСТАНКИНО</v>
          </cell>
          <cell r="D189">
            <v>27</v>
          </cell>
        </row>
        <row r="190">
          <cell r="A190" t="str">
            <v>7143 БРАУНШВЕЙГСКАЯ ГОСТ с/к в/у 1/220 8шт. ОСТАНКИНО</v>
          </cell>
          <cell r="D190">
            <v>1</v>
          </cell>
        </row>
        <row r="191">
          <cell r="A191" t="str">
            <v>7149 БАЛЫКОВАЯ Коровино п/к в/у 0.84кг_50с  ОСТАНКИНО</v>
          </cell>
          <cell r="D191">
            <v>6</v>
          </cell>
        </row>
        <row r="192">
          <cell r="A192" t="str">
            <v>7154 СЕРВЕЛАТ ЗЕРНИСТЫЙ ПМ в/к в/у 0.35кг_50с  ОСТАНКИНО</v>
          </cell>
          <cell r="D192">
            <v>520</v>
          </cell>
        </row>
        <row r="193">
          <cell r="A193" t="str">
            <v>7166 СЕРВЕЛТ ОХОТНИЧИЙ ПМ в/к в/у_50с  ОСТАНКИНО</v>
          </cell>
          <cell r="D193">
            <v>86.486000000000004</v>
          </cell>
        </row>
        <row r="194">
          <cell r="A194" t="str">
            <v>7169 СЕРВЕЛАТ ОХОТНИЧИЙ ПМ в/к в/у 0.35кг_50с  ОСТАНКИНО</v>
          </cell>
          <cell r="D194">
            <v>644</v>
          </cell>
        </row>
        <row r="195">
          <cell r="A195" t="str">
            <v>7173 БОЯNСКАЯ ПМ п/к в/у 0.28кг 8шт_50с  ОСТАНКИНО</v>
          </cell>
          <cell r="D195">
            <v>7</v>
          </cell>
        </row>
        <row r="196">
          <cell r="A196" t="str">
            <v>7187 ГРУДИНКА ПРЕМИУМ к/в мл/к в/у 0,3кг_50с ОСТАНКИНО</v>
          </cell>
          <cell r="D196">
            <v>134</v>
          </cell>
        </row>
        <row r="197">
          <cell r="A197" t="str">
            <v>7232 БОЯNСКАЯ ПМ п/к в/у 0,28кг 8шт_209к ОСТАНКИНО</v>
          </cell>
          <cell r="D197">
            <v>242</v>
          </cell>
        </row>
        <row r="198">
          <cell r="A198" t="str">
            <v>7241 САЛЯМИ Папа может п/к в/у 0,28кг_209к ОСТАНКИНО</v>
          </cell>
          <cell r="D198">
            <v>74</v>
          </cell>
        </row>
        <row r="199">
          <cell r="A199" t="str">
            <v>Балык говяжий с/к "Эликатессе" 0,10 кг.шт. нарезка (лоток с ср.защ.атм.)  СПК</v>
          </cell>
          <cell r="D199">
            <v>1</v>
          </cell>
        </row>
        <row r="200">
          <cell r="A200" t="str">
            <v>Балык свиной с/к "Эликатессе" 0,10 кг.шт. нарезка (лоток с ср.защ.атм.)  СПК</v>
          </cell>
          <cell r="D200">
            <v>55</v>
          </cell>
        </row>
        <row r="201">
          <cell r="A201" t="str">
            <v>Балыковая с/к 200 гр. срез "Эликатессе" термоформ.пак.  СПК</v>
          </cell>
          <cell r="D201">
            <v>75</v>
          </cell>
        </row>
        <row r="202">
          <cell r="A202" t="str">
            <v>БОНУС МОЛОЧНЫЕ КЛАССИЧЕСКИЕ сос п/о в/у 0.3кг (6084)  ОСТАНКИНО</v>
          </cell>
          <cell r="D202">
            <v>6</v>
          </cell>
        </row>
        <row r="203">
          <cell r="A203" t="str">
            <v>БОНУС МОЛОЧНЫЕ КЛАССИЧЕСКИЕ сос п/о мгс 2*4_С (4980)  ОСТАНКИНО</v>
          </cell>
          <cell r="D203">
            <v>2.0230000000000001</v>
          </cell>
        </row>
        <row r="204">
          <cell r="A204" t="str">
            <v>БОНУС СОЧНЫЕ Папа может сос п/о мгс 1.5*4 (6954)  ОСТАНКИНО</v>
          </cell>
          <cell r="D204">
            <v>26.344999999999999</v>
          </cell>
        </row>
        <row r="205">
          <cell r="A205" t="str">
            <v>БОНУС СОЧНЫЕ сос п/о мгс 0.41кг_UZ (6087)  ОСТАНКИНО</v>
          </cell>
          <cell r="D205">
            <v>9</v>
          </cell>
        </row>
        <row r="206">
          <cell r="A206" t="str">
            <v>БОНУС_ 017  Сосиски Вязанка Сливочные, Вязанка амицел ВЕС.ПОКОМ</v>
          </cell>
          <cell r="D206">
            <v>80.224000000000004</v>
          </cell>
        </row>
        <row r="207">
          <cell r="A207" t="str">
            <v>БОНУС_ 456  Колбаса Филейная ТМ Особый рецепт ВЕС большой батон  ПОКОМ</v>
          </cell>
          <cell r="D207">
            <v>345.88</v>
          </cell>
        </row>
        <row r="208">
          <cell r="A208" t="str">
            <v>БОНУС_ 457  Колбаса Молочная ТМ Особый рецепт ВЕС большой батон  ПОКОМ</v>
          </cell>
          <cell r="D208">
            <v>5</v>
          </cell>
        </row>
        <row r="209">
          <cell r="A209" t="str">
            <v>БОНУС_412  Сосиски Баварские ТМ Стародворье 0,35 кг ПОКОМ</v>
          </cell>
          <cell r="D209">
            <v>227</v>
          </cell>
        </row>
        <row r="210">
          <cell r="A210" t="str">
            <v>БОНУС_Готовые чебупели с ветчиной и сыром Горячая штучка 0,3кг зам  ПОКОМ</v>
          </cell>
          <cell r="D210">
            <v>93</v>
          </cell>
        </row>
        <row r="211">
          <cell r="A211" t="str">
            <v>БОНУС_Колбаса Сервелат Филедворский, фиброуз, в/у 0,35 кг срез,  ПОКОМ</v>
          </cell>
          <cell r="D211">
            <v>88</v>
          </cell>
        </row>
        <row r="212">
          <cell r="A212" t="str">
            <v>БОНУС_Пельмени Бульмени с говядиной и свининой ТМ Горячая штучка. флоу-пак сфера 0,4 кг ПОКОМ</v>
          </cell>
          <cell r="D212">
            <v>45</v>
          </cell>
        </row>
        <row r="213">
          <cell r="A213" t="str">
            <v>Бутербродная вареная 0,47 кг шт.  СПК</v>
          </cell>
          <cell r="D213">
            <v>19</v>
          </cell>
        </row>
        <row r="214">
          <cell r="A214" t="str">
            <v>Вацлавская п/к (черева) 390 гр.шт. термоус.пак  СПК</v>
          </cell>
          <cell r="D214">
            <v>20</v>
          </cell>
        </row>
        <row r="215">
          <cell r="A215" t="str">
            <v>Готовые бельмеши сочные с мясом ТМ Горячая штучка 0,3кг зам  ПОКОМ</v>
          </cell>
          <cell r="D215">
            <v>30</v>
          </cell>
        </row>
        <row r="216">
          <cell r="A216" t="str">
            <v>Готовые чебупели острые с мясом Горячая штучка 0,3 кг зам  ПОКОМ</v>
          </cell>
          <cell r="D216">
            <v>36</v>
          </cell>
        </row>
        <row r="217">
          <cell r="A217" t="str">
            <v>Готовые чебупели с ветчиной и сыром Горячая штучка 0,3кг зам  ПОКОМ</v>
          </cell>
          <cell r="D217">
            <v>224</v>
          </cell>
        </row>
        <row r="218">
          <cell r="A218" t="str">
            <v>Готовые чебупели сочные с мясом ТМ Горячая штучка  0,3кг зам  ПОКОМ</v>
          </cell>
          <cell r="D218">
            <v>194</v>
          </cell>
        </row>
        <row r="219">
          <cell r="A219" t="str">
            <v>Готовые чебуреки с мясом ТМ Горячая штучка 0,09 кг флоу-пак ПОКОМ</v>
          </cell>
          <cell r="D219">
            <v>59</v>
          </cell>
        </row>
        <row r="220">
          <cell r="A220" t="str">
            <v>Грудинка "По-московски" в/к термоус.пак.  СПК</v>
          </cell>
          <cell r="D220">
            <v>0.57199999999999995</v>
          </cell>
        </row>
        <row r="221">
          <cell r="A221" t="str">
            <v>Гуцульская с/к "КолбасГрад" 160 гр.шт. термоус. пак  СПК</v>
          </cell>
          <cell r="D221">
            <v>52</v>
          </cell>
        </row>
        <row r="222">
          <cell r="A222" t="str">
            <v>Дельгаро с/в "Эликатессе" 140 гр.шт.  СПК</v>
          </cell>
          <cell r="D222">
            <v>10</v>
          </cell>
        </row>
        <row r="223">
          <cell r="A223" t="str">
            <v>Деревенская с чесночком и сальцем п/к (черева) 390 гр.шт. термоус. пак.  СПК</v>
          </cell>
          <cell r="D223">
            <v>33</v>
          </cell>
        </row>
        <row r="224">
          <cell r="A224" t="str">
            <v>Докторская вареная в/с 0,47 кг шт.  СПК</v>
          </cell>
          <cell r="D224">
            <v>2</v>
          </cell>
        </row>
        <row r="225">
          <cell r="A225" t="str">
            <v>Докторская вареная термоус.пак. "Высокий вкус"  СПК</v>
          </cell>
          <cell r="D225">
            <v>14.731999999999999</v>
          </cell>
        </row>
        <row r="226">
          <cell r="A226" t="str">
            <v>ЖАР-ладушки с клубникой и вишней ТМ Стародворье 0,2 кг ПОКОМ</v>
          </cell>
          <cell r="D226">
            <v>15</v>
          </cell>
        </row>
        <row r="227">
          <cell r="A227" t="str">
            <v>ЖАР-ладушки с мясом 0,2кг ТМ Стародворье  ПОКОМ</v>
          </cell>
          <cell r="D227">
            <v>20</v>
          </cell>
        </row>
        <row r="228">
          <cell r="A228" t="str">
            <v>ЖАР-ладушки с яблоком и грушей ТМ Стародворье 0,2 кг. ПОКОМ</v>
          </cell>
          <cell r="D228">
            <v>2</v>
          </cell>
        </row>
        <row r="229">
          <cell r="A229" t="str">
            <v>Карбонад Юбилейный термоус.пак.  СПК</v>
          </cell>
          <cell r="D229">
            <v>9.5350000000000001</v>
          </cell>
        </row>
        <row r="230">
          <cell r="A230" t="str">
            <v>Колбаски ПодПивасики оригинальные с/к 0,10 кг.шт. термофор.пак.  СПК</v>
          </cell>
          <cell r="D230">
            <v>229</v>
          </cell>
        </row>
        <row r="231">
          <cell r="A231" t="str">
            <v>Колбаски ПодПивасики острые с/к 0,10 кг.шт. термофор.пак.  СПК</v>
          </cell>
          <cell r="D231">
            <v>213</v>
          </cell>
        </row>
        <row r="232">
          <cell r="A232" t="str">
            <v>Колбаски ПодПивасики с сыром с/к 100 гр.шт. (в ср.защ.атм.)  СПК</v>
          </cell>
          <cell r="D232">
            <v>63</v>
          </cell>
        </row>
        <row r="233">
          <cell r="A233" t="str">
            <v>Круггетсы с сырным соусом ТМ Горячая штучка 0,25 кг зам  ПОКОМ</v>
          </cell>
          <cell r="D233">
            <v>95</v>
          </cell>
        </row>
        <row r="234">
          <cell r="A234" t="str">
            <v>Круггетсы сочные ТМ Горячая штучка ТС Круггетсы 0,25 кг зам  ПОКОМ</v>
          </cell>
          <cell r="D234">
            <v>204</v>
          </cell>
        </row>
        <row r="235">
          <cell r="A235" t="str">
            <v>Ливерная Печеночная "Просто выгодно" 0,3 кг.шт.  СПК</v>
          </cell>
          <cell r="D235">
            <v>20</v>
          </cell>
        </row>
        <row r="236">
          <cell r="A236" t="str">
            <v>Любительская вареная термоус.пак. "Высокий вкус"  СПК</v>
          </cell>
          <cell r="D236">
            <v>16.384</v>
          </cell>
        </row>
        <row r="237">
          <cell r="A237" t="str">
            <v>Мини-сосиски в тесте 3,7кг ВЕС заморож. ТМ Зареченские  ПОКОМ</v>
          </cell>
          <cell r="D237">
            <v>33.299999999999997</v>
          </cell>
        </row>
        <row r="238">
          <cell r="A238" t="str">
            <v>Мини-чебуречки с мясом ВЕС 5,5кг ТМ Зареченские  ПОКОМ</v>
          </cell>
          <cell r="D238">
            <v>22</v>
          </cell>
        </row>
        <row r="239">
          <cell r="A239" t="str">
            <v>Мини-шарики с курочкой и сыром ТМ Зареченские ВЕС  ПОКОМ</v>
          </cell>
          <cell r="D239">
            <v>36</v>
          </cell>
        </row>
        <row r="240">
          <cell r="A240" t="str">
            <v>Наггетсы из печи 0,25кг ТМ Вязанка ТС Няняггетсы Сливушки замор.  ПОКОМ</v>
          </cell>
          <cell r="D240">
            <v>414</v>
          </cell>
        </row>
        <row r="241">
          <cell r="A241" t="str">
            <v>Наггетсы Нагетосы Сочная курочка ТМ Горячая штучка 0,25 кг зам  ПОКОМ</v>
          </cell>
          <cell r="D241">
            <v>253</v>
          </cell>
        </row>
        <row r="242">
          <cell r="A242" t="str">
            <v>Наггетсы с индейкой 0,25кг ТМ Вязанка ТС Няняггетсы Сливушки НД2 замор.  ПОКОМ</v>
          </cell>
          <cell r="D242">
            <v>325</v>
          </cell>
        </row>
        <row r="243">
          <cell r="A243" t="str">
            <v>Наггетсы с куриным филе и сыром ТМ Вязанка 0,25 кг ПОКОМ</v>
          </cell>
          <cell r="D243">
            <v>195</v>
          </cell>
        </row>
        <row r="244">
          <cell r="A244" t="str">
            <v>Наггетсы Хрустящие 0,3кг ТМ Зареченские  ПОКОМ</v>
          </cell>
          <cell r="D244">
            <v>22</v>
          </cell>
        </row>
        <row r="245">
          <cell r="A245" t="str">
            <v>Наггетсы Хрустящие ТМ Зареченские. ВЕС ПОКОМ</v>
          </cell>
          <cell r="D245">
            <v>90</v>
          </cell>
        </row>
        <row r="246">
          <cell r="A246" t="str">
            <v>Оригинальная с перцем с/к  СПК</v>
          </cell>
          <cell r="D246">
            <v>29.875</v>
          </cell>
        </row>
        <row r="247">
          <cell r="A247" t="str">
            <v>Оригинальная с перцем с/к 0,235 кг.шт.  СПК</v>
          </cell>
          <cell r="D247">
            <v>5</v>
          </cell>
        </row>
        <row r="248">
          <cell r="A248" t="str">
            <v>Пекерсы с индейкой в сливочном соусе ТМ Горячая штучка 0,25 кг зам  ПОКОМ</v>
          </cell>
          <cell r="D248">
            <v>29</v>
          </cell>
        </row>
        <row r="249">
          <cell r="A249" t="str">
            <v>Пельмени Grandmeni с говядиной и свининой 0,7кг ТМ Горячая штучка  ПОКОМ</v>
          </cell>
          <cell r="D249">
            <v>24</v>
          </cell>
        </row>
        <row r="250">
          <cell r="A250" t="str">
            <v>Пельмени Бигбули #МЕГАВКУСИЩЕ с сочной грудинкой ТМ Горячая штучка 0,4 кг. ПОКОМ</v>
          </cell>
          <cell r="D250">
            <v>24</v>
          </cell>
        </row>
        <row r="251">
          <cell r="A251" t="str">
            <v>Пельмени Бигбули #МЕГАВКУСИЩЕ с сочной грудинкой ТМ Горячая штучка 0,7 кг. ПОКОМ</v>
          </cell>
          <cell r="D251">
            <v>44</v>
          </cell>
        </row>
        <row r="252">
          <cell r="A252" t="str">
            <v>Пельмени Бигбули с мясом ТМ Горячая штучка. флоу-пак сфера 0,4 кг. ПОКОМ</v>
          </cell>
          <cell r="D252">
            <v>20</v>
          </cell>
        </row>
        <row r="253">
          <cell r="A253" t="str">
            <v>Пельмени Бигбули с мясом ТМ Горячая штучка. флоу-пак сфера 0,7 кг ПОКОМ</v>
          </cell>
          <cell r="D253">
            <v>295</v>
          </cell>
        </row>
        <row r="254">
          <cell r="A254" t="str">
            <v>Пельмени Бигбули со сливочным маслом ТМ Горячая штучка, флоу-пак сфера 0,4. ПОКОМ</v>
          </cell>
          <cell r="D254">
            <v>8</v>
          </cell>
        </row>
        <row r="255">
          <cell r="A255" t="str">
            <v>Пельмени Бигбули со сливочным маслом ТМ Горячая штучка, флоу-пак сфера 0,7. ПОКОМ</v>
          </cell>
          <cell r="D255">
            <v>68</v>
          </cell>
        </row>
        <row r="256">
          <cell r="A256" t="str">
            <v>Пельмени Бульмени мини с мясом и оливковым маслом 0,7 кг ТМ Горячая штучка  ПОКОМ</v>
          </cell>
          <cell r="D256">
            <v>24</v>
          </cell>
        </row>
        <row r="257">
          <cell r="A257" t="str">
            <v>Пельмени Бульмени по-сибирски с говядиной и свининой ТМ Горячая штучка 0,8 кг ПОКОМ</v>
          </cell>
          <cell r="D257">
            <v>22</v>
          </cell>
        </row>
        <row r="258">
          <cell r="A258" t="str">
            <v>Пельмени Бульмени с говядиной и свининой Наваристые 2,7кг Горячая штучка ВЕС  ПОКОМ</v>
          </cell>
          <cell r="D258">
            <v>16.2</v>
          </cell>
        </row>
        <row r="259">
          <cell r="A259" t="str">
            <v>Пельмени Бульмени с говядиной и свининой Наваристые 5кг Горячая штучка ВЕС  ПОКОМ</v>
          </cell>
          <cell r="D259">
            <v>160</v>
          </cell>
        </row>
        <row r="260">
          <cell r="A260" t="str">
            <v>Пельмени Бульмени с говядиной и свининой ТМ Горячая штучка. флоу-пак сфера 0,4 кг ПОКОМ</v>
          </cell>
          <cell r="D260">
            <v>138</v>
          </cell>
        </row>
        <row r="261">
          <cell r="A261" t="str">
            <v>Пельмени Бульмени с говядиной и свининой ТМ Горячая штучка. флоу-пак сфера 0,7 кг ПОКОМ</v>
          </cell>
          <cell r="D261">
            <v>273</v>
          </cell>
        </row>
        <row r="262">
          <cell r="A262" t="str">
            <v>Пельмени Бульмени со сливочным маслом ТМ Горячая штучка. флоу-пак сфера 0,4 кг. ПОКОМ</v>
          </cell>
          <cell r="D262">
            <v>177</v>
          </cell>
        </row>
        <row r="263">
          <cell r="A263" t="str">
            <v>Пельмени Бульмени со сливочным маслом ТМ Горячая штучка.флоу-пак сфера 0,7 кг. ПОКОМ</v>
          </cell>
          <cell r="D263">
            <v>314</v>
          </cell>
        </row>
        <row r="264">
          <cell r="A264" t="str">
            <v>Пельмени Бульмени хрустящие с мясом 0,22 кг ТМ Горячая штучка  ПОКОМ</v>
          </cell>
          <cell r="D264">
            <v>38</v>
          </cell>
        </row>
        <row r="265">
          <cell r="A265" t="str">
            <v>Пельмени Медвежьи ушки с фермерскими сливками 0,7кг  ПОКОМ</v>
          </cell>
          <cell r="D265">
            <v>21</v>
          </cell>
        </row>
        <row r="266">
          <cell r="A266" t="str">
            <v>Пельмени Медвежьи ушки с фермерской свининой и говядиной Малые 0,7кг  ПОКОМ</v>
          </cell>
          <cell r="D266">
            <v>31</v>
          </cell>
        </row>
        <row r="267">
          <cell r="A267" t="str">
            <v>Пельмени Мясорубские с рубленой грудинкой ТМ Стародворье флоупак  0,7 кг. ПОКОМ</v>
          </cell>
          <cell r="D267">
            <v>16</v>
          </cell>
        </row>
        <row r="268">
          <cell r="A268" t="str">
            <v>Пельмени Мясорубские ТМ Стародворье фоупак равиоли 0,7 кг  ПОКОМ</v>
          </cell>
          <cell r="D268">
            <v>127</v>
          </cell>
        </row>
        <row r="269">
          <cell r="A269" t="str">
            <v>Пельмени Отборные из свинины и говядины 0,9 кг ТМ Стародворье ТС Медвежье ушко  ПОКОМ</v>
          </cell>
          <cell r="D269">
            <v>11</v>
          </cell>
        </row>
        <row r="270">
          <cell r="A270" t="str">
            <v>Пельмени С говядиной и свининой, ВЕС, сфера пуговки Мясная Галерея  ПОКОМ</v>
          </cell>
          <cell r="D270">
            <v>50</v>
          </cell>
        </row>
        <row r="271">
          <cell r="A271" t="str">
            <v>Пельмени Со свининой и говядиной ТМ Особый рецепт Любимая ложка 1,0 кг  ПОКОМ</v>
          </cell>
          <cell r="D271">
            <v>76</v>
          </cell>
        </row>
        <row r="272">
          <cell r="A272" t="str">
            <v>Пельмени Сочные сфера 0,8 кг ТМ Стародворье  ПОКОМ</v>
          </cell>
          <cell r="D272">
            <v>6</v>
          </cell>
        </row>
        <row r="273">
          <cell r="A273" t="str">
            <v>Пирожки с мясом 3,7кг ВЕС ТМ Зареченские  ПОКОМ</v>
          </cell>
          <cell r="D273">
            <v>7.4</v>
          </cell>
        </row>
        <row r="274">
          <cell r="A274" t="str">
            <v>Ричеза с/к 230 гр.шт.  СПК</v>
          </cell>
          <cell r="D274">
            <v>6</v>
          </cell>
        </row>
        <row r="275">
          <cell r="A275" t="str">
            <v>Сальчетти с/к 230 гр.шт.  СПК</v>
          </cell>
          <cell r="D275">
            <v>13</v>
          </cell>
        </row>
        <row r="276">
          <cell r="A276" t="str">
            <v>Сальчичон с/к 200 гр. срез "Эликатессе" термоформ.пак.  СПК</v>
          </cell>
          <cell r="D276">
            <v>-7</v>
          </cell>
        </row>
        <row r="277">
          <cell r="A277" t="str">
            <v>Салями с перчиком с/к "КолбасГрад" 160 гр.шт. термоус. пак.  СПК</v>
          </cell>
          <cell r="D277">
            <v>57</v>
          </cell>
        </row>
        <row r="278">
          <cell r="A278" t="str">
            <v>Салями с/к 100 гр.шт.нар. (лоток с ср.защ.атм.)  СПК</v>
          </cell>
          <cell r="D278">
            <v>5</v>
          </cell>
        </row>
        <row r="279">
          <cell r="A279" t="str">
            <v>Салями Трюфель с/в "Эликатессе" 0,16 кг.шт.  СПК</v>
          </cell>
          <cell r="D279">
            <v>24</v>
          </cell>
        </row>
        <row r="280">
          <cell r="A280" t="str">
            <v>Сардельки "Докторские" (черева) ( в ср.защ.атм.) 1.0 кг. "Высокий вкус"  СПК</v>
          </cell>
          <cell r="D280">
            <v>5.2690000000000001</v>
          </cell>
        </row>
        <row r="281">
          <cell r="A281" t="str">
            <v>Сардельки из говядины (черева) (в ср.защ.атм.) "Высокий вкус"  СПК</v>
          </cell>
          <cell r="D281">
            <v>1.423</v>
          </cell>
        </row>
        <row r="282">
          <cell r="A282" t="str">
            <v>Семейная с чесночком Экстра вареная  СПК</v>
          </cell>
          <cell r="D282">
            <v>-1.3</v>
          </cell>
        </row>
        <row r="283">
          <cell r="A283" t="str">
            <v>Сервелат Европейский в/к, в/с 0,38 кг.шт.термофор.пак  СПК</v>
          </cell>
          <cell r="D283">
            <v>21</v>
          </cell>
        </row>
        <row r="284">
          <cell r="A284" t="str">
            <v>Сервелат Коньячный в/к 0,38 кг.шт термофор.пак  СПК</v>
          </cell>
          <cell r="D284">
            <v>-1</v>
          </cell>
        </row>
        <row r="285">
          <cell r="A285" t="str">
            <v>Сервелат мелкозернистый в/к 0,5 кг.шт. термоус.пак. "Высокий вкус"  СПК</v>
          </cell>
          <cell r="D285">
            <v>36</v>
          </cell>
        </row>
        <row r="286">
          <cell r="A286" t="str">
            <v>Сервелат Финский в/к 0,38 кг.шт. термофор.пак.  СПК</v>
          </cell>
          <cell r="D286">
            <v>30</v>
          </cell>
        </row>
        <row r="287">
          <cell r="A287" t="str">
            <v>Сервелат Фирменный в/к 0,10 кг.шт. нарезка (лоток с ср.защ.атм.)  СПК</v>
          </cell>
          <cell r="D287">
            <v>30</v>
          </cell>
        </row>
        <row r="288">
          <cell r="A288" t="str">
            <v>Сибирская особая с/к 0,10 кг.шт. нарезка (лоток с ср.защ.атм.)  СПК</v>
          </cell>
          <cell r="D288">
            <v>33</v>
          </cell>
        </row>
        <row r="289">
          <cell r="A289" t="str">
            <v>Сибирская особая с/к 0,235 кг шт.  СПК</v>
          </cell>
          <cell r="D289">
            <v>48</v>
          </cell>
        </row>
        <row r="290">
          <cell r="A290" t="str">
            <v>Сосиски "Баварские" 0,36 кг.шт. вак.упак.  СПК</v>
          </cell>
        </row>
        <row r="291">
          <cell r="A291" t="str">
            <v>Сосиски "Молочные" 0,36 кг.шт. вак.упак.  СПК</v>
          </cell>
          <cell r="D291">
            <v>-4</v>
          </cell>
        </row>
        <row r="292">
          <cell r="A292" t="str">
            <v>Сосиски Хот-дог подкопченные (лоток с ср.защ.атм.)  СПК</v>
          </cell>
          <cell r="D292">
            <v>1.0680000000000001</v>
          </cell>
        </row>
        <row r="293">
          <cell r="A293" t="str">
            <v>Сочный мегачебурек ТМ Зареченские ВЕС ПОКОМ</v>
          </cell>
          <cell r="D293">
            <v>35.840000000000003</v>
          </cell>
        </row>
        <row r="294">
          <cell r="A294" t="str">
            <v>Торо Неро с/в "Эликатессе" 140 гр.шт.  СПК</v>
          </cell>
          <cell r="D294">
            <v>6</v>
          </cell>
        </row>
        <row r="295">
          <cell r="A295" t="str">
            <v>У_517  Сосиски С сыром ТМ Ядрена копоть 0,3кг  ПОКОМ</v>
          </cell>
          <cell r="D295">
            <v>24</v>
          </cell>
        </row>
        <row r="296">
          <cell r="A296" t="str">
            <v>Уши свиные копченые к пиву 0,15кг нар. д/ф шт.  СПК</v>
          </cell>
          <cell r="D296">
            <v>2</v>
          </cell>
        </row>
        <row r="297">
          <cell r="A297" t="str">
            <v>Фестивальная пора с/к 100 гр.шт.нар. (лоток с ср.защ.атм.)  СПК</v>
          </cell>
          <cell r="D297">
            <v>30</v>
          </cell>
        </row>
        <row r="298">
          <cell r="A298" t="str">
            <v>Фестивальная пора с/к 235 гр.шт.  СПК</v>
          </cell>
          <cell r="D298">
            <v>94</v>
          </cell>
        </row>
        <row r="299">
          <cell r="A299" t="str">
            <v>Фестивальная пора с/к термоус.пак  СПК</v>
          </cell>
          <cell r="D299">
            <v>5.4050000000000002</v>
          </cell>
        </row>
        <row r="300">
          <cell r="A300" t="str">
            <v>Фирменная с/к 200 гр. срез "Эликатессе" термоформ.пак.  СПК</v>
          </cell>
          <cell r="D300">
            <v>39</v>
          </cell>
        </row>
        <row r="301">
          <cell r="A301" t="str">
            <v>Фуэт с/в "Эликатессе" 160 гр.шт.  СПК</v>
          </cell>
          <cell r="D301">
            <v>14</v>
          </cell>
        </row>
        <row r="302">
          <cell r="A302" t="str">
            <v>Хинкали Классические ТМ Зареченские ВЕС ПОКОМ</v>
          </cell>
          <cell r="D302">
            <v>10</v>
          </cell>
        </row>
        <row r="303">
          <cell r="A303" t="str">
            <v>Хот-догстер ТМ Горячая штучка ТС Хот-Догстер флоу-пак 0,09 кг. ПОКОМ</v>
          </cell>
          <cell r="D303">
            <v>32</v>
          </cell>
        </row>
        <row r="304">
          <cell r="A304" t="str">
            <v>Хотстеры с сыром 0,25кг ТМ Горячая штучка  ПОКОМ</v>
          </cell>
          <cell r="D304">
            <v>80</v>
          </cell>
        </row>
        <row r="305">
          <cell r="A305" t="str">
            <v>Хотстеры ТМ Горячая штучка ТС Хотстеры 0,25 кг зам  ПОКОМ</v>
          </cell>
          <cell r="D305">
            <v>306</v>
          </cell>
        </row>
        <row r="306">
          <cell r="A306" t="str">
            <v>Хрустящие крылышки острые к пиву ТМ Горячая штучка 0,3кг зам  ПОКОМ</v>
          </cell>
          <cell r="D306">
            <v>76</v>
          </cell>
        </row>
        <row r="307">
          <cell r="A307" t="str">
            <v>Хрустящие крылышки ТМ Горячая штучка 0,3 кг зам  ПОКОМ</v>
          </cell>
          <cell r="D307">
            <v>64</v>
          </cell>
        </row>
        <row r="308">
          <cell r="A308" t="str">
            <v>Чебупели Курочка гриль ТМ Горячая штучка, 0,3 кг зам  ПОКОМ</v>
          </cell>
          <cell r="D308">
            <v>88</v>
          </cell>
        </row>
        <row r="309">
          <cell r="A309" t="str">
            <v>Чебупицца курочка по-итальянски Горячая штучка 0,25 кг зам  ПОКОМ</v>
          </cell>
          <cell r="D309">
            <v>267</v>
          </cell>
        </row>
        <row r="310">
          <cell r="A310" t="str">
            <v>Чебупицца Пепперони ТМ Горячая штучка ТС Чебупицца 0.25кг зам  ПОКОМ</v>
          </cell>
          <cell r="D310">
            <v>433</v>
          </cell>
        </row>
        <row r="311">
          <cell r="A311" t="str">
            <v>Чебуреки сочные ВЕС ТМ Зареченские  ПОКОМ</v>
          </cell>
          <cell r="D311">
            <v>70</v>
          </cell>
        </row>
        <row r="312">
          <cell r="A312" t="str">
            <v>Шпикачки Русские (черева) (в ср.защ.атм.) "Высокий вкус"  СПК</v>
          </cell>
          <cell r="D312">
            <v>7.5430000000000001</v>
          </cell>
        </row>
        <row r="313">
          <cell r="A313" t="str">
            <v>Эликапреза с/в "Эликатессе" 85 гр.шт. нарезка (лоток с ср.защ.атм.)  СПК</v>
          </cell>
          <cell r="D313">
            <v>-1</v>
          </cell>
        </row>
        <row r="314">
          <cell r="A314" t="str">
            <v>Юбилейная с/к 0,235 кг.шт.  СПК</v>
          </cell>
          <cell r="D314">
            <v>102</v>
          </cell>
        </row>
        <row r="315">
          <cell r="A315" t="str">
            <v>Итого</v>
          </cell>
          <cell r="D315">
            <v>38739.915999999997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J110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AM5" sqref="AM5"/>
    </sheetView>
  </sheetViews>
  <sheetFormatPr defaultColWidth="10.5" defaultRowHeight="11.45" customHeight="1" outlineLevelRow="1" x14ac:dyDescent="0.2"/>
  <cols>
    <col min="1" max="1" width="54.6640625" style="1" customWidth="1"/>
    <col min="2" max="2" width="4.6640625" style="1" customWidth="1"/>
    <col min="3" max="6" width="7.33203125" style="1" customWidth="1"/>
    <col min="7" max="7" width="5.33203125" style="5" bestFit="1" customWidth="1"/>
    <col min="8" max="8" width="5.1640625" style="5" bestFit="1" customWidth="1"/>
    <col min="9" max="9" width="6.6640625" style="5" bestFit="1" customWidth="1"/>
    <col min="10" max="10" width="6.33203125" style="5" bestFit="1" customWidth="1"/>
    <col min="11" max="13" width="6.5" style="5" bestFit="1" customWidth="1"/>
    <col min="14" max="16" width="0.83203125" style="5" customWidth="1"/>
    <col min="17" max="18" width="6.5" style="5" bestFit="1" customWidth="1"/>
    <col min="19" max="20" width="6.6640625" style="5" bestFit="1" customWidth="1"/>
    <col min="21" max="21" width="6" style="5" customWidth="1"/>
    <col min="22" max="22" width="5.6640625" style="5" bestFit="1" customWidth="1"/>
    <col min="23" max="24" width="0.83203125" style="5" customWidth="1"/>
    <col min="25" max="28" width="6.6640625" style="5" bestFit="1" customWidth="1"/>
    <col min="29" max="29" width="7.1640625" style="5" bestFit="1" customWidth="1"/>
    <col min="30" max="30" width="5.83203125" style="5" bestFit="1" customWidth="1"/>
    <col min="31" max="33" width="8.1640625" style="5" customWidth="1"/>
    <col min="34" max="34" width="5.33203125" style="5" bestFit="1" customWidth="1"/>
    <col min="35" max="35" width="6.1640625" style="5" bestFit="1" customWidth="1"/>
    <col min="36" max="37" width="1.33203125" style="5" customWidth="1"/>
    <col min="38" max="16384" width="10.5" style="5"/>
  </cols>
  <sheetData>
    <row r="1" spans="1:36" s="1" customFormat="1" ht="9.9499999999999993" customHeight="1" x14ac:dyDescent="0.2"/>
    <row r="2" spans="1:36" s="1" customFormat="1" ht="12.95" customHeight="1" outlineLevel="1" x14ac:dyDescent="0.2">
      <c r="A2" s="2" t="s">
        <v>0</v>
      </c>
      <c r="AG2" s="20" t="s">
        <v>137</v>
      </c>
    </row>
    <row r="3" spans="1:36" s="1" customFormat="1" ht="9.9499999999999993" customHeight="1" x14ac:dyDescent="0.2">
      <c r="AE3" s="20" t="s">
        <v>134</v>
      </c>
      <c r="AF3" s="20" t="s">
        <v>135</v>
      </c>
      <c r="AG3" s="20" t="s">
        <v>136</v>
      </c>
      <c r="AH3" s="1" t="s">
        <v>147</v>
      </c>
      <c r="AI3" s="20" t="s">
        <v>149</v>
      </c>
    </row>
    <row r="4" spans="1:36" ht="12.95" customHeight="1" x14ac:dyDescent="0.2">
      <c r="A4" s="4"/>
      <c r="B4" s="4"/>
      <c r="C4" s="4" t="s">
        <v>1</v>
      </c>
      <c r="D4" s="4"/>
      <c r="E4" s="4"/>
      <c r="F4" s="4"/>
      <c r="G4" s="9" t="s">
        <v>114</v>
      </c>
      <c r="H4" s="9" t="s">
        <v>115</v>
      </c>
      <c r="I4" s="9" t="s">
        <v>116</v>
      </c>
      <c r="J4" s="9" t="s">
        <v>117</v>
      </c>
      <c r="K4" s="9" t="s">
        <v>118</v>
      </c>
      <c r="L4" s="9" t="s">
        <v>118</v>
      </c>
      <c r="M4" s="9" t="s">
        <v>118</v>
      </c>
      <c r="N4" s="9" t="s">
        <v>118</v>
      </c>
      <c r="O4" s="10" t="s">
        <v>118</v>
      </c>
      <c r="P4" s="11" t="s">
        <v>118</v>
      </c>
      <c r="Q4" s="11" t="s">
        <v>118</v>
      </c>
      <c r="R4" s="11" t="s">
        <v>118</v>
      </c>
      <c r="S4" s="9" t="s">
        <v>115</v>
      </c>
      <c r="T4" s="12" t="s">
        <v>118</v>
      </c>
      <c r="U4" s="9" t="s">
        <v>119</v>
      </c>
      <c r="V4" s="13" t="s">
        <v>120</v>
      </c>
      <c r="W4" s="9" t="s">
        <v>121</v>
      </c>
      <c r="X4" s="9" t="s">
        <v>122</v>
      </c>
      <c r="Y4" s="9" t="s">
        <v>115</v>
      </c>
      <c r="Z4" s="9" t="s">
        <v>115</v>
      </c>
      <c r="AA4" s="9" t="s">
        <v>115</v>
      </c>
      <c r="AB4" s="9" t="s">
        <v>123</v>
      </c>
      <c r="AC4" s="9" t="s">
        <v>124</v>
      </c>
      <c r="AD4" s="9" t="s">
        <v>125</v>
      </c>
      <c r="AE4" s="13" t="s">
        <v>126</v>
      </c>
      <c r="AF4" s="13" t="s">
        <v>126</v>
      </c>
      <c r="AG4" s="13" t="s">
        <v>126</v>
      </c>
      <c r="AH4" s="13" t="s">
        <v>126</v>
      </c>
      <c r="AI4" s="13" t="s">
        <v>126</v>
      </c>
    </row>
    <row r="5" spans="1:36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K5" s="17" t="s">
        <v>127</v>
      </c>
      <c r="L5" s="5" t="s">
        <v>145</v>
      </c>
      <c r="M5" s="28" t="s">
        <v>146</v>
      </c>
      <c r="Q5" s="17" t="s">
        <v>128</v>
      </c>
      <c r="R5" s="17" t="s">
        <v>129</v>
      </c>
      <c r="T5" s="17" t="s">
        <v>130</v>
      </c>
      <c r="Y5" s="17" t="s">
        <v>131</v>
      </c>
      <c r="Z5" s="17" t="s">
        <v>132</v>
      </c>
      <c r="AA5" s="17" t="s">
        <v>133</v>
      </c>
      <c r="AB5" s="17" t="s">
        <v>148</v>
      </c>
      <c r="AE5" s="17" t="s">
        <v>128</v>
      </c>
      <c r="AF5" s="17" t="s">
        <v>129</v>
      </c>
      <c r="AG5" s="17" t="s">
        <v>130</v>
      </c>
      <c r="AH5" s="17" t="s">
        <v>145</v>
      </c>
      <c r="AI5" s="28" t="s">
        <v>146</v>
      </c>
    </row>
    <row r="6" spans="1:36" ht="11.1" customHeight="1" x14ac:dyDescent="0.2">
      <c r="A6" s="6"/>
      <c r="B6" s="6"/>
      <c r="C6" s="3"/>
      <c r="D6" s="3"/>
      <c r="E6" s="14">
        <f>SUM(E7:E126)</f>
        <v>94287.941000000021</v>
      </c>
      <c r="F6" s="14">
        <f>SUM(F7:F126)</f>
        <v>78199.133999999991</v>
      </c>
      <c r="I6" s="14">
        <f>SUM(I7:I126)</f>
        <v>95626.83199999998</v>
      </c>
      <c r="J6" s="14">
        <f t="shared" ref="J6:T6" si="0">SUM(J7:J126)</f>
        <v>-1338.8910000000003</v>
      </c>
      <c r="K6" s="14">
        <f t="shared" si="0"/>
        <v>39500</v>
      </c>
      <c r="L6" s="14">
        <f t="shared" si="0"/>
        <v>-300</v>
      </c>
      <c r="M6" s="14">
        <f t="shared" si="0"/>
        <v>12216</v>
      </c>
      <c r="N6" s="14">
        <f t="shared" si="0"/>
        <v>0</v>
      </c>
      <c r="O6" s="14">
        <f t="shared" si="0"/>
        <v>0</v>
      </c>
      <c r="P6" s="14">
        <f t="shared" si="0"/>
        <v>0</v>
      </c>
      <c r="Q6" s="14">
        <f t="shared" si="0"/>
        <v>11132</v>
      </c>
      <c r="R6" s="14">
        <f t="shared" si="0"/>
        <v>9470</v>
      </c>
      <c r="S6" s="14">
        <f t="shared" si="0"/>
        <v>18857.588200000006</v>
      </c>
      <c r="T6" s="14">
        <f t="shared" si="0"/>
        <v>11310</v>
      </c>
      <c r="W6" s="14">
        <f t="shared" ref="W6" si="1">SUM(W7:W126)</f>
        <v>0</v>
      </c>
      <c r="X6" s="14">
        <f t="shared" ref="X6" si="2">SUM(X7:X126)</f>
        <v>0</v>
      </c>
      <c r="Y6" s="14">
        <f t="shared" ref="Y6" si="3">SUM(Y7:Y126)</f>
        <v>15414.028599999998</v>
      </c>
      <c r="Z6" s="14">
        <f t="shared" ref="Z6" si="4">SUM(Z7:Z126)</f>
        <v>15474.080399999997</v>
      </c>
      <c r="AA6" s="14">
        <f t="shared" ref="AA6" si="5">SUM(AA7:AA126)</f>
        <v>16105.166999999999</v>
      </c>
      <c r="AB6" s="14">
        <f t="shared" ref="AB6" si="6">SUM(AB7:AB126)</f>
        <v>14114.971999999998</v>
      </c>
      <c r="AC6" s="14"/>
      <c r="AD6" s="14"/>
      <c r="AE6" s="14">
        <f t="shared" ref="AE6" si="7">SUM(AE7:AE126)</f>
        <v>4558.7999999999993</v>
      </c>
      <c r="AF6" s="14">
        <f t="shared" ref="AF6" si="8">SUM(AF7:AF126)</f>
        <v>4047.2</v>
      </c>
      <c r="AG6" s="14">
        <f t="shared" ref="AG6:AI6" si="9">SUM(AG7:AG126)</f>
        <v>4820.5200000000004</v>
      </c>
      <c r="AH6" s="14">
        <f t="shared" si="9"/>
        <v>-300</v>
      </c>
      <c r="AI6" s="14">
        <f t="shared" si="9"/>
        <v>5025.8400000000011</v>
      </c>
    </row>
    <row r="7" spans="1:36" s="1" customFormat="1" ht="11.1" customHeight="1" outlineLevel="1" x14ac:dyDescent="0.2">
      <c r="A7" s="7" t="s">
        <v>10</v>
      </c>
      <c r="B7" s="7" t="s">
        <v>8</v>
      </c>
      <c r="C7" s="8">
        <v>298</v>
      </c>
      <c r="D7" s="8">
        <v>820</v>
      </c>
      <c r="E7" s="8">
        <v>649</v>
      </c>
      <c r="F7" s="8">
        <v>453</v>
      </c>
      <c r="G7" s="1">
        <f>VLOOKUP(A:A,[1]TDSheet!$A:$G,7,0)</f>
        <v>0.4</v>
      </c>
      <c r="H7" s="1">
        <f>VLOOKUP(A:A,[1]TDSheet!$A:$H,8,0)</f>
        <v>60</v>
      </c>
      <c r="I7" s="16">
        <f>VLOOKUP(A:A,[2]TDSheet!$A:$F,6,0)</f>
        <v>759</v>
      </c>
      <c r="J7" s="16">
        <f>E7-I7</f>
        <v>-110</v>
      </c>
      <c r="K7" s="16">
        <f>VLOOKUP(A:A,[1]TDSheet!$A:$T,20,0)</f>
        <v>240</v>
      </c>
      <c r="L7" s="16"/>
      <c r="M7" s="18">
        <v>160</v>
      </c>
      <c r="N7" s="16"/>
      <c r="O7" s="16"/>
      <c r="P7" s="16"/>
      <c r="Q7" s="18">
        <v>120</v>
      </c>
      <c r="R7" s="18">
        <v>80</v>
      </c>
      <c r="S7" s="16">
        <f>E7/5</f>
        <v>129.80000000000001</v>
      </c>
      <c r="T7" s="18">
        <v>80</v>
      </c>
      <c r="U7" s="19">
        <f>(F7+K7+L7+M7+Q7+R7+T7)/S7</f>
        <v>8.7288135593220328</v>
      </c>
      <c r="V7" s="16">
        <f>F7/S7</f>
        <v>3.4899845916795065</v>
      </c>
      <c r="W7" s="16"/>
      <c r="X7" s="16"/>
      <c r="Y7" s="16">
        <f>VLOOKUP(A:A,[1]TDSheet!$A:$Y,25,0)</f>
        <v>96.6</v>
      </c>
      <c r="Z7" s="16">
        <f>VLOOKUP(A:A,[1]TDSheet!$A:$Z,26,0)</f>
        <v>96.8</v>
      </c>
      <c r="AA7" s="16">
        <f>VLOOKUP(A:A,[1]TDSheet!$A:$AA,27,0)</f>
        <v>113.6</v>
      </c>
      <c r="AB7" s="16">
        <f>VLOOKUP(A:A,[3]TDSheet!$A:$D,4,0)</f>
        <v>156</v>
      </c>
      <c r="AC7" s="16" t="str">
        <f>VLOOKUP(A:A,[1]TDSheet!$A:$AC,29,0)</f>
        <v>Витал</v>
      </c>
      <c r="AD7" s="16" t="str">
        <f>VLOOKUP(A:A,[1]TDSheet!$A:$AD,30,0)</f>
        <v>Витал</v>
      </c>
      <c r="AE7" s="16">
        <f>Q7*G7</f>
        <v>48</v>
      </c>
      <c r="AF7" s="16">
        <f>R7*G7</f>
        <v>32</v>
      </c>
      <c r="AG7" s="16">
        <f>T7*G7</f>
        <v>32</v>
      </c>
      <c r="AH7" s="16">
        <f>L7*G7</f>
        <v>0</v>
      </c>
      <c r="AI7" s="16">
        <f>M7*G7</f>
        <v>64</v>
      </c>
      <c r="AJ7" s="16"/>
    </row>
    <row r="8" spans="1:36" s="1" customFormat="1" ht="11.1" customHeight="1" outlineLevel="1" x14ac:dyDescent="0.2">
      <c r="A8" s="7" t="s">
        <v>11</v>
      </c>
      <c r="B8" s="7" t="s">
        <v>8</v>
      </c>
      <c r="C8" s="8">
        <v>123</v>
      </c>
      <c r="D8" s="8">
        <v>93</v>
      </c>
      <c r="E8" s="8">
        <v>158</v>
      </c>
      <c r="F8" s="8">
        <v>43</v>
      </c>
      <c r="G8" s="1">
        <f>VLOOKUP(A:A,[1]TDSheet!$A:$G,7,0)</f>
        <v>0.25</v>
      </c>
      <c r="H8" s="1">
        <f>VLOOKUP(A:A,[1]TDSheet!$A:$H,8,0)</f>
        <v>120</v>
      </c>
      <c r="I8" s="16">
        <f>VLOOKUP(A:A,[2]TDSheet!$A:$F,6,0)</f>
        <v>168</v>
      </c>
      <c r="J8" s="16">
        <f t="shared" ref="J8:J71" si="10">E8-I8</f>
        <v>-10</v>
      </c>
      <c r="K8" s="16">
        <f>VLOOKUP(A:A,[1]TDSheet!$A:$T,20,0)</f>
        <v>120</v>
      </c>
      <c r="L8" s="16"/>
      <c r="M8" s="18"/>
      <c r="N8" s="16"/>
      <c r="O8" s="16"/>
      <c r="P8" s="16"/>
      <c r="Q8" s="18">
        <v>40</v>
      </c>
      <c r="R8" s="18"/>
      <c r="S8" s="16">
        <f t="shared" ref="S8:S71" si="11">E8/5</f>
        <v>31.6</v>
      </c>
      <c r="T8" s="18">
        <v>40</v>
      </c>
      <c r="U8" s="19">
        <f t="shared" ref="U8:U71" si="12">(F8+K8+L8+M8+Q8+R8+T8)/S8</f>
        <v>7.6898734177215182</v>
      </c>
      <c r="V8" s="16">
        <f t="shared" ref="V8:V71" si="13">F8/S8</f>
        <v>1.360759493670886</v>
      </c>
      <c r="W8" s="16"/>
      <c r="X8" s="16"/>
      <c r="Y8" s="16">
        <f>VLOOKUP(A:A,[1]TDSheet!$A:$Y,25,0)</f>
        <v>13</v>
      </c>
      <c r="Z8" s="16">
        <f>VLOOKUP(A:A,[1]TDSheet!$A:$Z,26,0)</f>
        <v>15.6</v>
      </c>
      <c r="AA8" s="16">
        <f>VLOOKUP(A:A,[1]TDSheet!$A:$AA,27,0)</f>
        <v>18</v>
      </c>
      <c r="AB8" s="16">
        <f>VLOOKUP(A:A,[3]TDSheet!$A:$D,4,0)</f>
        <v>20</v>
      </c>
      <c r="AC8" s="16">
        <f>VLOOKUP(A:A,[1]TDSheet!$A:$AC,29,0)</f>
        <v>0</v>
      </c>
      <c r="AD8" s="16">
        <f>VLOOKUP(A:A,[1]TDSheet!$A:$AD,30,0)</f>
        <v>0</v>
      </c>
      <c r="AE8" s="16">
        <f t="shared" ref="AE8:AE71" si="14">Q8*G8</f>
        <v>10</v>
      </c>
      <c r="AF8" s="16">
        <f t="shared" ref="AF8:AF71" si="15">R8*G8</f>
        <v>0</v>
      </c>
      <c r="AG8" s="16">
        <f t="shared" ref="AG8:AG71" si="16">T8*G8</f>
        <v>10</v>
      </c>
      <c r="AH8" s="16">
        <f t="shared" ref="AH8:AH71" si="17">L8*G8</f>
        <v>0</v>
      </c>
      <c r="AI8" s="16">
        <f t="shared" ref="AI8:AI71" si="18">M8*G8</f>
        <v>0</v>
      </c>
      <c r="AJ8" s="16"/>
    </row>
    <row r="9" spans="1:36" s="1" customFormat="1" ht="11.1" customHeight="1" outlineLevel="1" x14ac:dyDescent="0.2">
      <c r="A9" s="7" t="s">
        <v>12</v>
      </c>
      <c r="B9" s="7" t="s">
        <v>9</v>
      </c>
      <c r="C9" s="8">
        <v>1891.357</v>
      </c>
      <c r="D9" s="8">
        <v>2142.96</v>
      </c>
      <c r="E9" s="8">
        <v>2028.7650000000001</v>
      </c>
      <c r="F9" s="8">
        <v>1981.373</v>
      </c>
      <c r="G9" s="1">
        <f>VLOOKUP(A:A,[1]TDSheet!$A:$G,7,0)</f>
        <v>1</v>
      </c>
      <c r="H9" s="1">
        <f>VLOOKUP(A:A,[1]TDSheet!$A:$H,8,0)</f>
        <v>60</v>
      </c>
      <c r="I9" s="16">
        <f>VLOOKUP(A:A,[2]TDSheet!$A:$F,6,0)</f>
        <v>1965.25</v>
      </c>
      <c r="J9" s="16">
        <f t="shared" si="10"/>
        <v>63.5150000000001</v>
      </c>
      <c r="K9" s="25">
        <v>2000</v>
      </c>
      <c r="L9" s="16"/>
      <c r="M9" s="18"/>
      <c r="N9" s="16"/>
      <c r="O9" s="16"/>
      <c r="P9" s="16"/>
      <c r="Q9" s="18">
        <v>250</v>
      </c>
      <c r="R9" s="18"/>
      <c r="S9" s="16">
        <f t="shared" si="11"/>
        <v>405.75300000000004</v>
      </c>
      <c r="T9" s="18"/>
      <c r="U9" s="19">
        <f t="shared" si="12"/>
        <v>10.428445384260867</v>
      </c>
      <c r="V9" s="16">
        <f t="shared" si="13"/>
        <v>4.8831998777581429</v>
      </c>
      <c r="W9" s="16"/>
      <c r="X9" s="16"/>
      <c r="Y9" s="16">
        <f>VLOOKUP(A:A,[1]TDSheet!$A:$Y,25,0)</f>
        <v>294.851</v>
      </c>
      <c r="Z9" s="16">
        <f>VLOOKUP(A:A,[1]TDSheet!$A:$Z,26,0)</f>
        <v>310.87299999999999</v>
      </c>
      <c r="AA9" s="16">
        <f>VLOOKUP(A:A,[1]TDSheet!$A:$AA,27,0)</f>
        <v>280.1764</v>
      </c>
      <c r="AB9" s="16">
        <f>VLOOKUP(A:A,[3]TDSheet!$A:$D,4,0)</f>
        <v>271.62</v>
      </c>
      <c r="AC9" s="16">
        <f>VLOOKUP(A:A,[1]TDSheet!$A:$AC,29,0)</f>
        <v>0</v>
      </c>
      <c r="AD9" s="16" t="str">
        <f>VLOOKUP(A:A,[1]TDSheet!$A:$AD,30,0)</f>
        <v>пл200</v>
      </c>
      <c r="AE9" s="16">
        <f t="shared" si="14"/>
        <v>250</v>
      </c>
      <c r="AF9" s="16">
        <f t="shared" si="15"/>
        <v>0</v>
      </c>
      <c r="AG9" s="16">
        <f t="shared" si="16"/>
        <v>0</v>
      </c>
      <c r="AH9" s="16">
        <f t="shared" si="17"/>
        <v>0</v>
      </c>
      <c r="AI9" s="16">
        <f t="shared" si="18"/>
        <v>0</v>
      </c>
      <c r="AJ9" s="16"/>
    </row>
    <row r="10" spans="1:36" s="1" customFormat="1" ht="11.1" customHeight="1" outlineLevel="1" x14ac:dyDescent="0.2">
      <c r="A10" s="7" t="s">
        <v>13</v>
      </c>
      <c r="B10" s="7" t="s">
        <v>9</v>
      </c>
      <c r="C10" s="8">
        <v>113.789</v>
      </c>
      <c r="D10" s="8">
        <v>64.286000000000001</v>
      </c>
      <c r="E10" s="8">
        <v>55.787999999999997</v>
      </c>
      <c r="F10" s="8">
        <v>29.812999999999999</v>
      </c>
      <c r="G10" s="1">
        <f>VLOOKUP(A:A,[1]TDSheet!$A:$G,7,0)</f>
        <v>1</v>
      </c>
      <c r="H10" s="1">
        <f>VLOOKUP(A:A,[1]TDSheet!$A:$H,8,0)</f>
        <v>120</v>
      </c>
      <c r="I10" s="16">
        <f>VLOOKUP(A:A,[2]TDSheet!$A:$F,6,0)</f>
        <v>100.1</v>
      </c>
      <c r="J10" s="16">
        <f t="shared" si="10"/>
        <v>-44.311999999999998</v>
      </c>
      <c r="K10" s="16">
        <f>VLOOKUP(A:A,[1]TDSheet!$A:$T,20,0)</f>
        <v>0</v>
      </c>
      <c r="L10" s="16"/>
      <c r="M10" s="18">
        <v>20</v>
      </c>
      <c r="N10" s="16"/>
      <c r="O10" s="16"/>
      <c r="P10" s="16"/>
      <c r="Q10" s="18">
        <v>20</v>
      </c>
      <c r="R10" s="18"/>
      <c r="S10" s="16">
        <f t="shared" si="11"/>
        <v>11.157599999999999</v>
      </c>
      <c r="T10" s="18">
        <v>20</v>
      </c>
      <c r="U10" s="19">
        <f t="shared" si="12"/>
        <v>8.0494909299490942</v>
      </c>
      <c r="V10" s="16">
        <f t="shared" si="13"/>
        <v>2.6719903921990396</v>
      </c>
      <c r="W10" s="16"/>
      <c r="X10" s="16"/>
      <c r="Y10" s="16">
        <f>VLOOKUP(A:A,[1]TDSheet!$A:$Y,25,0)</f>
        <v>10.9704</v>
      </c>
      <c r="Z10" s="16">
        <f>VLOOKUP(A:A,[1]TDSheet!$A:$Z,26,0)</f>
        <v>10.110200000000001</v>
      </c>
      <c r="AA10" s="16">
        <f>VLOOKUP(A:A,[1]TDSheet!$A:$AA,27,0)</f>
        <v>4.6592000000000002</v>
      </c>
      <c r="AB10" s="16">
        <f>VLOOKUP(A:A,[3]TDSheet!$A:$D,4,0)</f>
        <v>15.814</v>
      </c>
      <c r="AC10" s="16" t="str">
        <f>VLOOKUP(A:A,[1]TDSheet!$A:$AC,29,0)</f>
        <v>увел</v>
      </c>
      <c r="AD10" s="16">
        <f>VLOOKUP(A:A,[1]TDSheet!$A:$AD,30,0)</f>
        <v>0</v>
      </c>
      <c r="AE10" s="16">
        <f t="shared" si="14"/>
        <v>20</v>
      </c>
      <c r="AF10" s="16">
        <f t="shared" si="15"/>
        <v>0</v>
      </c>
      <c r="AG10" s="16">
        <f t="shared" si="16"/>
        <v>20</v>
      </c>
      <c r="AH10" s="16">
        <f t="shared" si="17"/>
        <v>0</v>
      </c>
      <c r="AI10" s="16">
        <f t="shared" si="18"/>
        <v>20</v>
      </c>
      <c r="AJ10" s="16"/>
    </row>
    <row r="11" spans="1:36" s="1" customFormat="1" ht="21.95" customHeight="1" outlineLevel="1" x14ac:dyDescent="0.2">
      <c r="A11" s="7" t="s">
        <v>14</v>
      </c>
      <c r="B11" s="7" t="s">
        <v>9</v>
      </c>
      <c r="C11" s="8">
        <v>117.209</v>
      </c>
      <c r="D11" s="8">
        <v>87.92</v>
      </c>
      <c r="E11" s="8">
        <v>130.714</v>
      </c>
      <c r="F11" s="8">
        <v>70.277000000000001</v>
      </c>
      <c r="G11" s="1">
        <f>VLOOKUP(A:A,[1]TDSheet!$A:$G,7,0)</f>
        <v>1</v>
      </c>
      <c r="H11" s="1">
        <f>VLOOKUP(A:A,[1]TDSheet!$A:$H,8,0)</f>
        <v>60</v>
      </c>
      <c r="I11" s="16">
        <f>VLOOKUP(A:A,[2]TDSheet!$A:$F,6,0)</f>
        <v>128.65</v>
      </c>
      <c r="J11" s="16">
        <f t="shared" si="10"/>
        <v>2.063999999999993</v>
      </c>
      <c r="K11" s="16">
        <f>VLOOKUP(A:A,[1]TDSheet!$A:$T,20,0)</f>
        <v>90</v>
      </c>
      <c r="L11" s="16"/>
      <c r="M11" s="18">
        <v>10</v>
      </c>
      <c r="N11" s="16"/>
      <c r="O11" s="16"/>
      <c r="P11" s="16"/>
      <c r="Q11" s="18">
        <v>20</v>
      </c>
      <c r="R11" s="18"/>
      <c r="S11" s="16">
        <f t="shared" si="11"/>
        <v>26.142800000000001</v>
      </c>
      <c r="T11" s="18">
        <v>30</v>
      </c>
      <c r="U11" s="19">
        <f t="shared" si="12"/>
        <v>8.4259145921630427</v>
      </c>
      <c r="V11" s="16">
        <f t="shared" si="13"/>
        <v>2.6881971326713283</v>
      </c>
      <c r="W11" s="16"/>
      <c r="X11" s="16"/>
      <c r="Y11" s="16">
        <f>VLOOKUP(A:A,[1]TDSheet!$A:$Y,25,0)</f>
        <v>23.997399999999999</v>
      </c>
      <c r="Z11" s="16">
        <f>VLOOKUP(A:A,[1]TDSheet!$A:$Z,26,0)</f>
        <v>24.4116</v>
      </c>
      <c r="AA11" s="16">
        <f>VLOOKUP(A:A,[1]TDSheet!$A:$AA,27,0)</f>
        <v>20.476400000000002</v>
      </c>
      <c r="AB11" s="16">
        <f>VLOOKUP(A:A,[3]TDSheet!$A:$D,4,0)</f>
        <v>11.545</v>
      </c>
      <c r="AC11" s="16">
        <f>VLOOKUP(A:A,[1]TDSheet!$A:$AC,29,0)</f>
        <v>0</v>
      </c>
      <c r="AD11" s="16">
        <f>VLOOKUP(A:A,[1]TDSheet!$A:$AD,30,0)</f>
        <v>0</v>
      </c>
      <c r="AE11" s="16">
        <f t="shared" si="14"/>
        <v>20</v>
      </c>
      <c r="AF11" s="16">
        <f t="shared" si="15"/>
        <v>0</v>
      </c>
      <c r="AG11" s="16">
        <f t="shared" si="16"/>
        <v>30</v>
      </c>
      <c r="AH11" s="16">
        <f t="shared" si="17"/>
        <v>0</v>
      </c>
      <c r="AI11" s="16">
        <f t="shared" si="18"/>
        <v>10</v>
      </c>
      <c r="AJ11" s="16"/>
    </row>
    <row r="12" spans="1:36" s="1" customFormat="1" ht="11.1" customHeight="1" outlineLevel="1" x14ac:dyDescent="0.2">
      <c r="A12" s="7" t="s">
        <v>15</v>
      </c>
      <c r="B12" s="7" t="s">
        <v>8</v>
      </c>
      <c r="C12" s="8">
        <v>7</v>
      </c>
      <c r="D12" s="8"/>
      <c r="E12" s="8">
        <v>0</v>
      </c>
      <c r="F12" s="8">
        <v>7</v>
      </c>
      <c r="G12" s="1">
        <f>VLOOKUP(A:A,[1]TDSheet!$A:$G,7,0)</f>
        <v>0</v>
      </c>
      <c r="H12" s="1">
        <f>VLOOKUP(A:A,[1]TDSheet!$A:$H,8,0)</f>
        <v>120</v>
      </c>
      <c r="I12" s="16">
        <v>0</v>
      </c>
      <c r="J12" s="16">
        <f t="shared" si="10"/>
        <v>0</v>
      </c>
      <c r="K12" s="16">
        <f>VLOOKUP(A:A,[1]TDSheet!$A:$T,20,0)</f>
        <v>0</v>
      </c>
      <c r="L12" s="16"/>
      <c r="M12" s="18"/>
      <c r="N12" s="16"/>
      <c r="O12" s="16"/>
      <c r="P12" s="16"/>
      <c r="Q12" s="18"/>
      <c r="R12" s="18"/>
      <c r="S12" s="16">
        <f t="shared" si="11"/>
        <v>0</v>
      </c>
      <c r="T12" s="18"/>
      <c r="U12" s="19" t="e">
        <f t="shared" si="12"/>
        <v>#DIV/0!</v>
      </c>
      <c r="V12" s="16" t="e">
        <f t="shared" si="13"/>
        <v>#DIV/0!</v>
      </c>
      <c r="W12" s="16"/>
      <c r="X12" s="16"/>
      <c r="Y12" s="16">
        <f>VLOOKUP(A:A,[1]TDSheet!$A:$Y,25,0)</f>
        <v>0</v>
      </c>
      <c r="Z12" s="16">
        <f>VLOOKUP(A:A,[1]TDSheet!$A:$Z,26,0)</f>
        <v>0</v>
      </c>
      <c r="AA12" s="16">
        <f>VLOOKUP(A:A,[1]TDSheet!$A:$AA,27,0)</f>
        <v>0</v>
      </c>
      <c r="AB12" s="16">
        <v>0</v>
      </c>
      <c r="AC12" s="16" t="str">
        <f>VLOOKUP(A:A,[1]TDSheet!$A:$AC,29,0)</f>
        <v>вывод</v>
      </c>
      <c r="AD12" s="16" t="str">
        <f>VLOOKUP(A:A,[1]TDSheet!$A:$AD,30,0)</f>
        <v>костик</v>
      </c>
      <c r="AE12" s="16">
        <f t="shared" si="14"/>
        <v>0</v>
      </c>
      <c r="AF12" s="16">
        <f t="shared" si="15"/>
        <v>0</v>
      </c>
      <c r="AG12" s="16">
        <f t="shared" si="16"/>
        <v>0</v>
      </c>
      <c r="AH12" s="16">
        <f t="shared" si="17"/>
        <v>0</v>
      </c>
      <c r="AI12" s="16">
        <f t="shared" si="18"/>
        <v>0</v>
      </c>
      <c r="AJ12" s="16"/>
    </row>
    <row r="13" spans="1:36" s="1" customFormat="1" ht="11.1" customHeight="1" outlineLevel="1" x14ac:dyDescent="0.2">
      <c r="A13" s="7" t="s">
        <v>16</v>
      </c>
      <c r="B13" s="7" t="s">
        <v>9</v>
      </c>
      <c r="C13" s="8">
        <v>509.02</v>
      </c>
      <c r="D13" s="8">
        <v>651.25900000000001</v>
      </c>
      <c r="E13" s="8">
        <v>681.46699999999998</v>
      </c>
      <c r="F13" s="8">
        <v>456.05500000000001</v>
      </c>
      <c r="G13" s="1">
        <f>VLOOKUP(A:A,[1]TDSheet!$A:$G,7,0)</f>
        <v>1</v>
      </c>
      <c r="H13" s="1">
        <f>VLOOKUP(A:A,[1]TDSheet!$A:$H,8,0)</f>
        <v>60</v>
      </c>
      <c r="I13" s="16">
        <f>VLOOKUP(A:A,[2]TDSheet!$A:$F,6,0)</f>
        <v>667.322</v>
      </c>
      <c r="J13" s="16">
        <f t="shared" si="10"/>
        <v>14.144999999999982</v>
      </c>
      <c r="K13" s="25">
        <v>450</v>
      </c>
      <c r="L13" s="16"/>
      <c r="M13" s="18">
        <v>100</v>
      </c>
      <c r="N13" s="16"/>
      <c r="O13" s="16"/>
      <c r="P13" s="16"/>
      <c r="Q13" s="18">
        <v>150</v>
      </c>
      <c r="R13" s="18"/>
      <c r="S13" s="16">
        <f t="shared" si="11"/>
        <v>136.29339999999999</v>
      </c>
      <c r="T13" s="18"/>
      <c r="U13" s="19">
        <f t="shared" si="12"/>
        <v>8.4821055164813561</v>
      </c>
      <c r="V13" s="16">
        <f t="shared" si="13"/>
        <v>3.3461268117164882</v>
      </c>
      <c r="W13" s="16"/>
      <c r="X13" s="16"/>
      <c r="Y13" s="16">
        <f>VLOOKUP(A:A,[1]TDSheet!$A:$Y,25,0)</f>
        <v>85.037999999999997</v>
      </c>
      <c r="Z13" s="16">
        <f>VLOOKUP(A:A,[1]TDSheet!$A:$Z,26,0)</f>
        <v>100.61580000000001</v>
      </c>
      <c r="AA13" s="16">
        <f>VLOOKUP(A:A,[1]TDSheet!$A:$AA,27,0)</f>
        <v>101.6688</v>
      </c>
      <c r="AB13" s="16">
        <f>VLOOKUP(A:A,[3]TDSheet!$A:$D,4,0)</f>
        <v>92.132000000000005</v>
      </c>
      <c r="AC13" s="16">
        <f>VLOOKUP(A:A,[1]TDSheet!$A:$AC,29,0)</f>
        <v>0</v>
      </c>
      <c r="AD13" s="16">
        <f>VLOOKUP(A:A,[1]TDSheet!$A:$AD,30,0)</f>
        <v>0</v>
      </c>
      <c r="AE13" s="16">
        <f t="shared" si="14"/>
        <v>150</v>
      </c>
      <c r="AF13" s="16">
        <f t="shared" si="15"/>
        <v>0</v>
      </c>
      <c r="AG13" s="16">
        <f t="shared" si="16"/>
        <v>0</v>
      </c>
      <c r="AH13" s="16">
        <f t="shared" si="17"/>
        <v>0</v>
      </c>
      <c r="AI13" s="16">
        <f t="shared" si="18"/>
        <v>100</v>
      </c>
      <c r="AJ13" s="16"/>
    </row>
    <row r="14" spans="1:36" s="1" customFormat="1" ht="11.1" customHeight="1" outlineLevel="1" x14ac:dyDescent="0.2">
      <c r="A14" s="7" t="s">
        <v>17</v>
      </c>
      <c r="B14" s="7" t="s">
        <v>8</v>
      </c>
      <c r="C14" s="8">
        <v>584</v>
      </c>
      <c r="D14" s="8">
        <v>626</v>
      </c>
      <c r="E14" s="8">
        <v>542</v>
      </c>
      <c r="F14" s="8">
        <v>646</v>
      </c>
      <c r="G14" s="1">
        <f>VLOOKUP(A:A,[1]TDSheet!$A:$G,7,0)</f>
        <v>0.25</v>
      </c>
      <c r="H14" s="1">
        <f>VLOOKUP(A:A,[1]TDSheet!$A:$H,8,0)</f>
        <v>120</v>
      </c>
      <c r="I14" s="16">
        <f>VLOOKUP(A:A,[2]TDSheet!$A:$F,6,0)</f>
        <v>562</v>
      </c>
      <c r="J14" s="16">
        <f t="shared" si="10"/>
        <v>-20</v>
      </c>
      <c r="K14" s="16">
        <f>VLOOKUP(A:A,[1]TDSheet!$A:$T,20,0)</f>
        <v>0</v>
      </c>
      <c r="L14" s="16"/>
      <c r="M14" s="18">
        <v>80</v>
      </c>
      <c r="N14" s="16"/>
      <c r="O14" s="16"/>
      <c r="P14" s="16"/>
      <c r="Q14" s="18">
        <v>40</v>
      </c>
      <c r="R14" s="18">
        <v>80</v>
      </c>
      <c r="S14" s="16">
        <f t="shared" si="11"/>
        <v>108.4</v>
      </c>
      <c r="T14" s="18">
        <v>40</v>
      </c>
      <c r="U14" s="19">
        <f t="shared" si="12"/>
        <v>8.1734317343173419</v>
      </c>
      <c r="V14" s="16">
        <f t="shared" si="13"/>
        <v>5.9594095940959404</v>
      </c>
      <c r="W14" s="16"/>
      <c r="X14" s="16"/>
      <c r="Y14" s="16">
        <f>VLOOKUP(A:A,[1]TDSheet!$A:$Y,25,0)</f>
        <v>67.2</v>
      </c>
      <c r="Z14" s="16">
        <f>VLOOKUP(A:A,[1]TDSheet!$A:$Z,26,0)</f>
        <v>80</v>
      </c>
      <c r="AA14" s="16">
        <f>VLOOKUP(A:A,[1]TDSheet!$A:$AA,27,0)</f>
        <v>83.2</v>
      </c>
      <c r="AB14" s="16">
        <f>VLOOKUP(A:A,[3]TDSheet!$A:$D,4,0)</f>
        <v>65</v>
      </c>
      <c r="AC14" s="16">
        <f>VLOOKUP(A:A,[1]TDSheet!$A:$AC,29,0)</f>
        <v>0</v>
      </c>
      <c r="AD14" s="16">
        <f>VLOOKUP(A:A,[1]TDSheet!$A:$AD,30,0)</f>
        <v>0</v>
      </c>
      <c r="AE14" s="16">
        <f t="shared" si="14"/>
        <v>10</v>
      </c>
      <c r="AF14" s="16">
        <f t="shared" si="15"/>
        <v>20</v>
      </c>
      <c r="AG14" s="16">
        <f t="shared" si="16"/>
        <v>10</v>
      </c>
      <c r="AH14" s="16">
        <f t="shared" si="17"/>
        <v>0</v>
      </c>
      <c r="AI14" s="16">
        <f t="shared" si="18"/>
        <v>20</v>
      </c>
      <c r="AJ14" s="16"/>
    </row>
    <row r="15" spans="1:36" s="1" customFormat="1" ht="11.1" customHeight="1" outlineLevel="1" x14ac:dyDescent="0.2">
      <c r="A15" s="7" t="s">
        <v>18</v>
      </c>
      <c r="B15" s="7" t="s">
        <v>9</v>
      </c>
      <c r="C15" s="8">
        <v>8.9670000000000005</v>
      </c>
      <c r="D15" s="8">
        <v>54.122</v>
      </c>
      <c r="E15" s="8">
        <v>39.101999999999997</v>
      </c>
      <c r="F15" s="8">
        <v>23.986999999999998</v>
      </c>
      <c r="G15" s="1">
        <f>VLOOKUP(A:A,[1]TDSheet!$A:$G,7,0)</f>
        <v>1</v>
      </c>
      <c r="H15" s="1">
        <f>VLOOKUP(A:A,[1]TDSheet!$A:$H,8,0)</f>
        <v>30</v>
      </c>
      <c r="I15" s="16">
        <f>VLOOKUP(A:A,[2]TDSheet!$A:$F,6,0)</f>
        <v>38.4</v>
      </c>
      <c r="J15" s="16">
        <f t="shared" si="10"/>
        <v>0.70199999999999818</v>
      </c>
      <c r="K15" s="16">
        <f>VLOOKUP(A:A,[1]TDSheet!$A:$T,20,0)</f>
        <v>20</v>
      </c>
      <c r="L15" s="16"/>
      <c r="M15" s="18">
        <v>20</v>
      </c>
      <c r="N15" s="16"/>
      <c r="O15" s="16"/>
      <c r="P15" s="16"/>
      <c r="Q15" s="18"/>
      <c r="R15" s="18"/>
      <c r="S15" s="16">
        <f t="shared" si="11"/>
        <v>7.8203999999999994</v>
      </c>
      <c r="T15" s="18"/>
      <c r="U15" s="19">
        <f t="shared" si="12"/>
        <v>8.1820622986036522</v>
      </c>
      <c r="V15" s="16">
        <f t="shared" si="13"/>
        <v>3.0672344125620175</v>
      </c>
      <c r="W15" s="16"/>
      <c r="X15" s="16"/>
      <c r="Y15" s="16">
        <f>VLOOKUP(A:A,[1]TDSheet!$A:$Y,25,0)</f>
        <v>4.2097999999999995</v>
      </c>
      <c r="Z15" s="16">
        <f>VLOOKUP(A:A,[1]TDSheet!$A:$Z,26,0)</f>
        <v>8.4049999999999994</v>
      </c>
      <c r="AA15" s="16">
        <f>VLOOKUP(A:A,[1]TDSheet!$A:$AA,27,0)</f>
        <v>8.9730000000000008</v>
      </c>
      <c r="AB15" s="16">
        <f>VLOOKUP(A:A,[3]TDSheet!$A:$D,4,0)</f>
        <v>1.5069999999999999</v>
      </c>
      <c r="AC15" s="25" t="str">
        <f>VLOOKUP(A:A,[1]TDSheet!$A:$AC,29,0)</f>
        <v>Витал</v>
      </c>
      <c r="AD15" s="16" t="str">
        <f>VLOOKUP(A:A,[1]TDSheet!$A:$AD,30,0)</f>
        <v>склад</v>
      </c>
      <c r="AE15" s="16">
        <f t="shared" si="14"/>
        <v>0</v>
      </c>
      <c r="AF15" s="16">
        <f t="shared" si="15"/>
        <v>0</v>
      </c>
      <c r="AG15" s="16">
        <f t="shared" si="16"/>
        <v>0</v>
      </c>
      <c r="AH15" s="16">
        <f t="shared" si="17"/>
        <v>0</v>
      </c>
      <c r="AI15" s="16">
        <f t="shared" si="18"/>
        <v>20</v>
      </c>
      <c r="AJ15" s="16"/>
    </row>
    <row r="16" spans="1:36" s="1" customFormat="1" ht="11.1" customHeight="1" outlineLevel="1" x14ac:dyDescent="0.2">
      <c r="A16" s="7" t="s">
        <v>19</v>
      </c>
      <c r="B16" s="7" t="s">
        <v>9</v>
      </c>
      <c r="C16" s="8">
        <v>18.222000000000001</v>
      </c>
      <c r="D16" s="8">
        <v>42.109000000000002</v>
      </c>
      <c r="E16" s="8">
        <v>28.594000000000001</v>
      </c>
      <c r="F16" s="8">
        <v>31.736999999999998</v>
      </c>
      <c r="G16" s="1">
        <f>VLOOKUP(A:A,[1]TDSheet!$A:$G,7,0)</f>
        <v>1</v>
      </c>
      <c r="H16" s="1">
        <f>VLOOKUP(A:A,[1]TDSheet!$A:$H,8,0)</f>
        <v>30</v>
      </c>
      <c r="I16" s="16">
        <f>VLOOKUP(A:A,[2]TDSheet!$A:$F,6,0)</f>
        <v>28.6</v>
      </c>
      <c r="J16" s="16">
        <f t="shared" si="10"/>
        <v>-6.0000000000002274E-3</v>
      </c>
      <c r="K16" s="16">
        <f>VLOOKUP(A:A,[1]TDSheet!$A:$T,20,0)</f>
        <v>0</v>
      </c>
      <c r="L16" s="16"/>
      <c r="M16" s="18">
        <v>30</v>
      </c>
      <c r="N16" s="16"/>
      <c r="O16" s="16"/>
      <c r="P16" s="16"/>
      <c r="Q16" s="18"/>
      <c r="R16" s="18"/>
      <c r="S16" s="16">
        <f t="shared" si="11"/>
        <v>5.7187999999999999</v>
      </c>
      <c r="T16" s="18"/>
      <c r="U16" s="19">
        <f t="shared" si="12"/>
        <v>10.795446597188221</v>
      </c>
      <c r="V16" s="16">
        <f t="shared" si="13"/>
        <v>5.5495908232496323</v>
      </c>
      <c r="W16" s="16"/>
      <c r="X16" s="16"/>
      <c r="Y16" s="16">
        <f>VLOOKUP(A:A,[1]TDSheet!$A:$Y,25,0)</f>
        <v>5.2902000000000005</v>
      </c>
      <c r="Z16" s="16">
        <f>VLOOKUP(A:A,[1]TDSheet!$A:$Z,26,0)</f>
        <v>8.4084000000000003</v>
      </c>
      <c r="AA16" s="16">
        <f>VLOOKUP(A:A,[1]TDSheet!$A:$AA,27,0)</f>
        <v>6.9159999999999995</v>
      </c>
      <c r="AB16" s="16">
        <v>0</v>
      </c>
      <c r="AC16" s="25" t="str">
        <f>VLOOKUP(A:A,[1]TDSheet!$A:$AC,29,0)</f>
        <v>Вит</v>
      </c>
      <c r="AD16" s="16" t="e">
        <f>VLOOKUP(A:A,[1]TDSheet!$A:$AD,30,0)</f>
        <v>#N/A</v>
      </c>
      <c r="AE16" s="16">
        <f t="shared" si="14"/>
        <v>0</v>
      </c>
      <c r="AF16" s="16">
        <f t="shared" si="15"/>
        <v>0</v>
      </c>
      <c r="AG16" s="16">
        <f t="shared" si="16"/>
        <v>0</v>
      </c>
      <c r="AH16" s="16">
        <f t="shared" si="17"/>
        <v>0</v>
      </c>
      <c r="AI16" s="16">
        <f t="shared" si="18"/>
        <v>30</v>
      </c>
      <c r="AJ16" s="16"/>
    </row>
    <row r="17" spans="1:36" s="1" customFormat="1" ht="11.1" customHeight="1" outlineLevel="1" x14ac:dyDescent="0.2">
      <c r="A17" s="7" t="s">
        <v>20</v>
      </c>
      <c r="B17" s="7" t="s">
        <v>8</v>
      </c>
      <c r="C17" s="8">
        <v>1242</v>
      </c>
      <c r="D17" s="8">
        <v>1035</v>
      </c>
      <c r="E17" s="8">
        <v>1084</v>
      </c>
      <c r="F17" s="8">
        <v>1166</v>
      </c>
      <c r="G17" s="1">
        <f>VLOOKUP(A:A,[1]TDSheet!$A:$G,7,0)</f>
        <v>0.25</v>
      </c>
      <c r="H17" s="1">
        <f>VLOOKUP(A:A,[1]TDSheet!$A:$H,8,0)</f>
        <v>120</v>
      </c>
      <c r="I17" s="16">
        <f>VLOOKUP(A:A,[2]TDSheet!$A:$F,6,0)</f>
        <v>1103</v>
      </c>
      <c r="J17" s="16">
        <f t="shared" si="10"/>
        <v>-19</v>
      </c>
      <c r="K17" s="16">
        <f>VLOOKUP(A:A,[1]TDSheet!$A:$T,20,0)</f>
        <v>200</v>
      </c>
      <c r="L17" s="16"/>
      <c r="M17" s="18">
        <v>160</v>
      </c>
      <c r="N17" s="16"/>
      <c r="O17" s="16"/>
      <c r="P17" s="16"/>
      <c r="Q17" s="18">
        <v>40</v>
      </c>
      <c r="R17" s="18">
        <v>120</v>
      </c>
      <c r="S17" s="16">
        <f t="shared" si="11"/>
        <v>216.8</v>
      </c>
      <c r="T17" s="18">
        <v>120</v>
      </c>
      <c r="U17" s="19">
        <f t="shared" si="12"/>
        <v>8.3302583025830259</v>
      </c>
      <c r="V17" s="16">
        <f t="shared" si="13"/>
        <v>5.378228782287823</v>
      </c>
      <c r="W17" s="16"/>
      <c r="X17" s="16"/>
      <c r="Y17" s="16">
        <f>VLOOKUP(A:A,[1]TDSheet!$A:$Y,25,0)</f>
        <v>115.8</v>
      </c>
      <c r="Z17" s="16">
        <f>VLOOKUP(A:A,[1]TDSheet!$A:$Z,26,0)</f>
        <v>145.19999999999999</v>
      </c>
      <c r="AA17" s="16">
        <f>VLOOKUP(A:A,[1]TDSheet!$A:$AA,27,0)</f>
        <v>125.4</v>
      </c>
      <c r="AB17" s="16">
        <f>VLOOKUP(A:A,[3]TDSheet!$A:$D,4,0)</f>
        <v>157</v>
      </c>
      <c r="AC17" s="16">
        <f>VLOOKUP(A:A,[1]TDSheet!$A:$AC,29,0)</f>
        <v>0</v>
      </c>
      <c r="AD17" s="16">
        <f>VLOOKUP(A:A,[1]TDSheet!$A:$AD,30,0)</f>
        <v>0</v>
      </c>
      <c r="AE17" s="16">
        <f t="shared" si="14"/>
        <v>10</v>
      </c>
      <c r="AF17" s="16">
        <f t="shared" si="15"/>
        <v>30</v>
      </c>
      <c r="AG17" s="16">
        <f t="shared" si="16"/>
        <v>30</v>
      </c>
      <c r="AH17" s="16">
        <f t="shared" si="17"/>
        <v>0</v>
      </c>
      <c r="AI17" s="16">
        <f t="shared" si="18"/>
        <v>40</v>
      </c>
      <c r="AJ17" s="16"/>
    </row>
    <row r="18" spans="1:36" s="1" customFormat="1" ht="11.1" customHeight="1" outlineLevel="1" x14ac:dyDescent="0.2">
      <c r="A18" s="7" t="s">
        <v>21</v>
      </c>
      <c r="B18" s="7" t="s">
        <v>9</v>
      </c>
      <c r="C18" s="8">
        <v>736.28300000000002</v>
      </c>
      <c r="D18" s="8">
        <v>2647.8870000000002</v>
      </c>
      <c r="E18" s="8">
        <v>1370.537</v>
      </c>
      <c r="F18" s="8">
        <v>1029.499</v>
      </c>
      <c r="G18" s="1">
        <f>VLOOKUP(A:A,[1]TDSheet!$A:$G,7,0)</f>
        <v>1</v>
      </c>
      <c r="H18" s="1">
        <f>VLOOKUP(A:A,[1]TDSheet!$A:$H,8,0)</f>
        <v>45</v>
      </c>
      <c r="I18" s="16">
        <f>VLOOKUP(A:A,[2]TDSheet!$A:$F,6,0)</f>
        <v>1381.21</v>
      </c>
      <c r="J18" s="16">
        <f t="shared" si="10"/>
        <v>-10.673000000000002</v>
      </c>
      <c r="K18" s="25">
        <v>1200</v>
      </c>
      <c r="L18" s="16"/>
      <c r="M18" s="18"/>
      <c r="N18" s="16"/>
      <c r="O18" s="16"/>
      <c r="P18" s="16"/>
      <c r="Q18" s="18">
        <v>150</v>
      </c>
      <c r="R18" s="18"/>
      <c r="S18" s="16">
        <f t="shared" si="11"/>
        <v>274.10739999999998</v>
      </c>
      <c r="T18" s="18"/>
      <c r="U18" s="19">
        <f t="shared" si="12"/>
        <v>8.6809002602629484</v>
      </c>
      <c r="V18" s="16">
        <f t="shared" si="13"/>
        <v>3.7558234473056915</v>
      </c>
      <c r="W18" s="16"/>
      <c r="X18" s="16"/>
      <c r="Y18" s="16">
        <f>VLOOKUP(A:A,[1]TDSheet!$A:$Y,25,0)</f>
        <v>241.54479999999998</v>
      </c>
      <c r="Z18" s="16">
        <f>VLOOKUP(A:A,[1]TDSheet!$A:$Z,26,0)</f>
        <v>194.88380000000001</v>
      </c>
      <c r="AA18" s="16">
        <f>VLOOKUP(A:A,[1]TDSheet!$A:$AA,27,0)</f>
        <v>243.98380000000003</v>
      </c>
      <c r="AB18" s="16">
        <f>VLOOKUP(A:A,[3]TDSheet!$A:$D,4,0)</f>
        <v>152.559</v>
      </c>
      <c r="AC18" s="16" t="str">
        <f>VLOOKUP(A:A,[1]TDSheet!$A:$AC,29,0)</f>
        <v>увел</v>
      </c>
      <c r="AD18" s="16">
        <f>VLOOKUP(A:A,[1]TDSheet!$A:$AD,30,0)</f>
        <v>0</v>
      </c>
      <c r="AE18" s="16">
        <f t="shared" si="14"/>
        <v>150</v>
      </c>
      <c r="AF18" s="16">
        <f t="shared" si="15"/>
        <v>0</v>
      </c>
      <c r="AG18" s="16">
        <f t="shared" si="16"/>
        <v>0</v>
      </c>
      <c r="AH18" s="16">
        <f t="shared" si="17"/>
        <v>0</v>
      </c>
      <c r="AI18" s="16">
        <f t="shared" si="18"/>
        <v>0</v>
      </c>
      <c r="AJ18" s="16"/>
    </row>
    <row r="19" spans="1:36" s="1" customFormat="1" ht="11.1" customHeight="1" outlineLevel="1" x14ac:dyDescent="0.2">
      <c r="A19" s="7" t="s">
        <v>22</v>
      </c>
      <c r="B19" s="7" t="s">
        <v>8</v>
      </c>
      <c r="C19" s="8">
        <v>184</v>
      </c>
      <c r="D19" s="8">
        <v>288</v>
      </c>
      <c r="E19" s="8">
        <v>281</v>
      </c>
      <c r="F19" s="8">
        <v>103</v>
      </c>
      <c r="G19" s="1">
        <f>VLOOKUP(A:A,[1]TDSheet!$A:$G,7,0)</f>
        <v>0.15</v>
      </c>
      <c r="H19" s="1">
        <f>VLOOKUP(A:A,[1]TDSheet!$A:$H,8,0)</f>
        <v>60</v>
      </c>
      <c r="I19" s="16">
        <f>VLOOKUP(A:A,[2]TDSheet!$A:$F,6,0)</f>
        <v>336</v>
      </c>
      <c r="J19" s="16">
        <f t="shared" si="10"/>
        <v>-55</v>
      </c>
      <c r="K19" s="16">
        <f>VLOOKUP(A:A,[1]TDSheet!$A:$T,20,0)</f>
        <v>200</v>
      </c>
      <c r="L19" s="16"/>
      <c r="M19" s="18">
        <v>40</v>
      </c>
      <c r="N19" s="16"/>
      <c r="O19" s="16"/>
      <c r="P19" s="16"/>
      <c r="Q19" s="18">
        <v>40</v>
      </c>
      <c r="R19" s="18">
        <v>40</v>
      </c>
      <c r="S19" s="16">
        <f t="shared" si="11"/>
        <v>56.2</v>
      </c>
      <c r="T19" s="18">
        <v>40</v>
      </c>
      <c r="U19" s="19">
        <f t="shared" si="12"/>
        <v>8.2384341637010667</v>
      </c>
      <c r="V19" s="16">
        <f t="shared" si="13"/>
        <v>1.8327402135231317</v>
      </c>
      <c r="W19" s="16"/>
      <c r="X19" s="16"/>
      <c r="Y19" s="16">
        <f>VLOOKUP(A:A,[1]TDSheet!$A:$Y,25,0)</f>
        <v>34.799999999999997</v>
      </c>
      <c r="Z19" s="16">
        <f>VLOOKUP(A:A,[1]TDSheet!$A:$Z,26,0)</f>
        <v>45.2</v>
      </c>
      <c r="AA19" s="16">
        <f>VLOOKUP(A:A,[1]TDSheet!$A:$AA,27,0)</f>
        <v>41.4</v>
      </c>
      <c r="AB19" s="16">
        <f>VLOOKUP(A:A,[3]TDSheet!$A:$D,4,0)</f>
        <v>67</v>
      </c>
      <c r="AC19" s="16" t="str">
        <f>VLOOKUP(A:A,[1]TDSheet!$A:$AC,29,0)</f>
        <v>увел</v>
      </c>
      <c r="AD19" s="16" t="str">
        <f>VLOOKUP(A:A,[1]TDSheet!$A:$AD,30,0)</f>
        <v>увел</v>
      </c>
      <c r="AE19" s="16">
        <f t="shared" si="14"/>
        <v>6</v>
      </c>
      <c r="AF19" s="16">
        <f t="shared" si="15"/>
        <v>6</v>
      </c>
      <c r="AG19" s="16">
        <f t="shared" si="16"/>
        <v>6</v>
      </c>
      <c r="AH19" s="16">
        <f t="shared" si="17"/>
        <v>0</v>
      </c>
      <c r="AI19" s="16">
        <f t="shared" si="18"/>
        <v>6</v>
      </c>
      <c r="AJ19" s="16"/>
    </row>
    <row r="20" spans="1:36" s="1" customFormat="1" ht="11.1" customHeight="1" outlineLevel="1" x14ac:dyDescent="0.2">
      <c r="A20" s="7" t="s">
        <v>23</v>
      </c>
      <c r="B20" s="7" t="s">
        <v>8</v>
      </c>
      <c r="C20" s="8">
        <v>1647</v>
      </c>
      <c r="D20" s="8">
        <v>3629</v>
      </c>
      <c r="E20" s="8">
        <v>2606</v>
      </c>
      <c r="F20" s="8">
        <v>1488</v>
      </c>
      <c r="G20" s="1">
        <f>VLOOKUP(A:A,[1]TDSheet!$A:$G,7,0)</f>
        <v>0.12</v>
      </c>
      <c r="H20" s="1">
        <f>VLOOKUP(A:A,[1]TDSheet!$A:$H,8,0)</f>
        <v>60</v>
      </c>
      <c r="I20" s="16">
        <f>VLOOKUP(A:A,[2]TDSheet!$A:$F,6,0)</f>
        <v>2602</v>
      </c>
      <c r="J20" s="16">
        <f t="shared" si="10"/>
        <v>4</v>
      </c>
      <c r="K20" s="16">
        <f>VLOOKUP(A:A,[1]TDSheet!$A:$T,20,0)</f>
        <v>1200</v>
      </c>
      <c r="L20" s="16"/>
      <c r="M20" s="18">
        <v>400</v>
      </c>
      <c r="N20" s="16"/>
      <c r="O20" s="16"/>
      <c r="P20" s="16"/>
      <c r="Q20" s="18">
        <v>600</v>
      </c>
      <c r="R20" s="18">
        <v>320</v>
      </c>
      <c r="S20" s="16">
        <f t="shared" si="11"/>
        <v>521.20000000000005</v>
      </c>
      <c r="T20" s="18">
        <v>320</v>
      </c>
      <c r="U20" s="19">
        <f t="shared" si="12"/>
        <v>8.3039140445126627</v>
      </c>
      <c r="V20" s="16">
        <f t="shared" si="13"/>
        <v>2.8549501151189558</v>
      </c>
      <c r="W20" s="16"/>
      <c r="X20" s="16"/>
      <c r="Y20" s="16">
        <f>VLOOKUP(A:A,[1]TDSheet!$A:$Y,25,0)</f>
        <v>384.6</v>
      </c>
      <c r="Z20" s="16">
        <f>VLOOKUP(A:A,[1]TDSheet!$A:$Z,26,0)</f>
        <v>413</v>
      </c>
      <c r="AA20" s="16">
        <f>VLOOKUP(A:A,[1]TDSheet!$A:$AA,27,0)</f>
        <v>415.4</v>
      </c>
      <c r="AB20" s="16">
        <f>VLOOKUP(A:A,[3]TDSheet!$A:$D,4,0)</f>
        <v>396</v>
      </c>
      <c r="AC20" s="16">
        <f>VLOOKUP(A:A,[1]TDSheet!$A:$AC,29,0)</f>
        <v>0</v>
      </c>
      <c r="AD20" s="16">
        <f>VLOOKUP(A:A,[1]TDSheet!$A:$AD,30,0)</f>
        <v>0</v>
      </c>
      <c r="AE20" s="16">
        <f t="shared" si="14"/>
        <v>72</v>
      </c>
      <c r="AF20" s="16">
        <f t="shared" si="15"/>
        <v>38.4</v>
      </c>
      <c r="AG20" s="16">
        <f t="shared" si="16"/>
        <v>38.4</v>
      </c>
      <c r="AH20" s="16">
        <f t="shared" si="17"/>
        <v>0</v>
      </c>
      <c r="AI20" s="16">
        <f t="shared" si="18"/>
        <v>48</v>
      </c>
      <c r="AJ20" s="16"/>
    </row>
    <row r="21" spans="1:36" s="1" customFormat="1" ht="11.1" customHeight="1" outlineLevel="1" x14ac:dyDescent="0.2">
      <c r="A21" s="7" t="s">
        <v>24</v>
      </c>
      <c r="B21" s="7" t="s">
        <v>8</v>
      </c>
      <c r="C21" s="8">
        <v>1194</v>
      </c>
      <c r="D21" s="8">
        <v>958</v>
      </c>
      <c r="E21" s="8">
        <v>995</v>
      </c>
      <c r="F21" s="8">
        <v>1110</v>
      </c>
      <c r="G21" s="1">
        <f>VLOOKUP(A:A,[1]TDSheet!$A:$G,7,0)</f>
        <v>0.25</v>
      </c>
      <c r="H21" s="1">
        <f>VLOOKUP(A:A,[1]TDSheet!$A:$H,8,0)</f>
        <v>120</v>
      </c>
      <c r="I21" s="16">
        <f>VLOOKUP(A:A,[2]TDSheet!$A:$F,6,0)</f>
        <v>1033</v>
      </c>
      <c r="J21" s="16">
        <f t="shared" si="10"/>
        <v>-38</v>
      </c>
      <c r="K21" s="16">
        <f>VLOOKUP(A:A,[1]TDSheet!$A:$T,20,0)</f>
        <v>400</v>
      </c>
      <c r="L21" s="16"/>
      <c r="M21" s="18">
        <v>120</v>
      </c>
      <c r="N21" s="16"/>
      <c r="O21" s="16"/>
      <c r="P21" s="16"/>
      <c r="Q21" s="18"/>
      <c r="R21" s="18"/>
      <c r="S21" s="16">
        <f t="shared" si="11"/>
        <v>199</v>
      </c>
      <c r="T21" s="18"/>
      <c r="U21" s="19">
        <f t="shared" si="12"/>
        <v>8.1909547738693469</v>
      </c>
      <c r="V21" s="16">
        <f t="shared" si="13"/>
        <v>5.5778894472361813</v>
      </c>
      <c r="W21" s="16"/>
      <c r="X21" s="16"/>
      <c r="Y21" s="16">
        <f>VLOOKUP(A:A,[1]TDSheet!$A:$Y,25,0)</f>
        <v>128.80000000000001</v>
      </c>
      <c r="Z21" s="16">
        <f>VLOOKUP(A:A,[1]TDSheet!$A:$Z,26,0)</f>
        <v>142</v>
      </c>
      <c r="AA21" s="16">
        <f>VLOOKUP(A:A,[1]TDSheet!$A:$AA,27,0)</f>
        <v>120</v>
      </c>
      <c r="AB21" s="16">
        <f>VLOOKUP(A:A,[3]TDSheet!$A:$D,4,0)</f>
        <v>111</v>
      </c>
      <c r="AC21" s="16">
        <f>VLOOKUP(A:A,[1]TDSheet!$A:$AC,29,0)</f>
        <v>0</v>
      </c>
      <c r="AD21" s="16">
        <f>VLOOKUP(A:A,[1]TDSheet!$A:$AD,30,0)</f>
        <v>0</v>
      </c>
      <c r="AE21" s="16">
        <f t="shared" si="14"/>
        <v>0</v>
      </c>
      <c r="AF21" s="16">
        <f t="shared" si="15"/>
        <v>0</v>
      </c>
      <c r="AG21" s="16">
        <f t="shared" si="16"/>
        <v>0</v>
      </c>
      <c r="AH21" s="16">
        <f t="shared" si="17"/>
        <v>0</v>
      </c>
      <c r="AI21" s="16">
        <f t="shared" si="18"/>
        <v>30</v>
      </c>
      <c r="AJ21" s="16"/>
    </row>
    <row r="22" spans="1:36" s="1" customFormat="1" ht="11.1" customHeight="1" outlineLevel="1" x14ac:dyDescent="0.2">
      <c r="A22" s="7" t="s">
        <v>25</v>
      </c>
      <c r="B22" s="7" t="s">
        <v>9</v>
      </c>
      <c r="C22" s="8">
        <v>89.174999999999997</v>
      </c>
      <c r="D22" s="8">
        <v>11.090999999999999</v>
      </c>
      <c r="E22" s="8">
        <v>98.495999999999995</v>
      </c>
      <c r="F22" s="8">
        <v>0.251</v>
      </c>
      <c r="G22" s="1">
        <f>VLOOKUP(A:A,[1]TDSheet!$A:$G,7,0)</f>
        <v>1</v>
      </c>
      <c r="H22" s="1">
        <f>VLOOKUP(A:A,[1]TDSheet!$A:$H,8,0)</f>
        <v>120</v>
      </c>
      <c r="I22" s="16">
        <f>VLOOKUP(A:A,[2]TDSheet!$A:$F,6,0)</f>
        <v>101.5</v>
      </c>
      <c r="J22" s="16">
        <f t="shared" si="10"/>
        <v>-3.0040000000000049</v>
      </c>
      <c r="K22" s="16">
        <f>VLOOKUP(A:A,[1]TDSheet!$A:$T,20,0)</f>
        <v>100</v>
      </c>
      <c r="L22" s="16"/>
      <c r="M22" s="18"/>
      <c r="N22" s="16"/>
      <c r="O22" s="16"/>
      <c r="P22" s="16"/>
      <c r="Q22" s="18">
        <v>20</v>
      </c>
      <c r="R22" s="18">
        <v>20</v>
      </c>
      <c r="S22" s="16">
        <f t="shared" si="11"/>
        <v>19.699199999999998</v>
      </c>
      <c r="T22" s="18">
        <v>20</v>
      </c>
      <c r="U22" s="19">
        <f t="shared" si="12"/>
        <v>8.1348988791423018</v>
      </c>
      <c r="V22" s="16">
        <f t="shared" si="13"/>
        <v>1.2741634178037689E-2</v>
      </c>
      <c r="W22" s="16"/>
      <c r="X22" s="16"/>
      <c r="Y22" s="16">
        <f>VLOOKUP(A:A,[1]TDSheet!$A:$Y,25,0)</f>
        <v>7.5867999999999993</v>
      </c>
      <c r="Z22" s="16">
        <f>VLOOKUP(A:A,[1]TDSheet!$A:$Z,26,0)</f>
        <v>7.8823999999999996</v>
      </c>
      <c r="AA22" s="16">
        <f>VLOOKUP(A:A,[1]TDSheet!$A:$AA,27,0)</f>
        <v>7.7824</v>
      </c>
      <c r="AB22" s="16">
        <v>0</v>
      </c>
      <c r="AC22" s="16" t="str">
        <f>VLOOKUP(A:A,[1]TDSheet!$A:$AC,29,0)</f>
        <v>увел</v>
      </c>
      <c r="AD22" s="16">
        <f>VLOOKUP(A:A,[1]TDSheet!$A:$AD,30,0)</f>
        <v>0</v>
      </c>
      <c r="AE22" s="16">
        <f t="shared" si="14"/>
        <v>20</v>
      </c>
      <c r="AF22" s="16">
        <f t="shared" si="15"/>
        <v>20</v>
      </c>
      <c r="AG22" s="16">
        <f t="shared" si="16"/>
        <v>20</v>
      </c>
      <c r="AH22" s="16">
        <f t="shared" si="17"/>
        <v>0</v>
      </c>
      <c r="AI22" s="16">
        <f t="shared" si="18"/>
        <v>0</v>
      </c>
      <c r="AJ22" s="16"/>
    </row>
    <row r="23" spans="1:36" s="1" customFormat="1" ht="11.1" customHeight="1" outlineLevel="1" x14ac:dyDescent="0.2">
      <c r="A23" s="7" t="s">
        <v>26</v>
      </c>
      <c r="B23" s="7" t="s">
        <v>9</v>
      </c>
      <c r="C23" s="8">
        <v>466.36</v>
      </c>
      <c r="D23" s="8">
        <v>259.71199999999999</v>
      </c>
      <c r="E23" s="8">
        <v>397.38200000000001</v>
      </c>
      <c r="F23" s="8">
        <v>319.25400000000002</v>
      </c>
      <c r="G23" s="1">
        <f>VLOOKUP(A:A,[1]TDSheet!$A:$G,7,0)</f>
        <v>1</v>
      </c>
      <c r="H23" s="1">
        <f>VLOOKUP(A:A,[1]TDSheet!$A:$H,8,0)</f>
        <v>60</v>
      </c>
      <c r="I23" s="16">
        <f>VLOOKUP(A:A,[2]TDSheet!$A:$F,6,0)</f>
        <v>383.9</v>
      </c>
      <c r="J23" s="16">
        <f t="shared" si="10"/>
        <v>13.482000000000028</v>
      </c>
      <c r="K23" s="25">
        <v>300</v>
      </c>
      <c r="L23" s="16"/>
      <c r="M23" s="18">
        <v>50</v>
      </c>
      <c r="N23" s="16"/>
      <c r="O23" s="16"/>
      <c r="P23" s="16"/>
      <c r="Q23" s="18"/>
      <c r="R23" s="18"/>
      <c r="S23" s="16">
        <f t="shared" si="11"/>
        <v>79.476399999999998</v>
      </c>
      <c r="T23" s="18"/>
      <c r="U23" s="19">
        <f t="shared" si="12"/>
        <v>8.420789064426673</v>
      </c>
      <c r="V23" s="16">
        <f t="shared" si="13"/>
        <v>4.0169660427497975</v>
      </c>
      <c r="W23" s="16"/>
      <c r="X23" s="16"/>
      <c r="Y23" s="16">
        <f>VLOOKUP(A:A,[1]TDSheet!$A:$Y,25,0)</f>
        <v>74.391800000000003</v>
      </c>
      <c r="Z23" s="16">
        <f>VLOOKUP(A:A,[1]TDSheet!$A:$Z,26,0)</f>
        <v>74.488399999999999</v>
      </c>
      <c r="AA23" s="16">
        <f>VLOOKUP(A:A,[1]TDSheet!$A:$AA,27,0)</f>
        <v>61.921199999999999</v>
      </c>
      <c r="AB23" s="16">
        <f>VLOOKUP(A:A,[3]TDSheet!$A:$D,4,0)</f>
        <v>61.241</v>
      </c>
      <c r="AC23" s="16">
        <f>VLOOKUP(A:A,[1]TDSheet!$A:$AC,29,0)</f>
        <v>0</v>
      </c>
      <c r="AD23" s="16">
        <f>VLOOKUP(A:A,[1]TDSheet!$A:$AD,30,0)</f>
        <v>0</v>
      </c>
      <c r="AE23" s="16">
        <f t="shared" si="14"/>
        <v>0</v>
      </c>
      <c r="AF23" s="16">
        <f t="shared" si="15"/>
        <v>0</v>
      </c>
      <c r="AG23" s="16">
        <f t="shared" si="16"/>
        <v>0</v>
      </c>
      <c r="AH23" s="16">
        <f t="shared" si="17"/>
        <v>0</v>
      </c>
      <c r="AI23" s="16">
        <f t="shared" si="18"/>
        <v>50</v>
      </c>
      <c r="AJ23" s="16"/>
    </row>
    <row r="24" spans="1:36" s="1" customFormat="1" ht="11.1" customHeight="1" outlineLevel="1" x14ac:dyDescent="0.2">
      <c r="A24" s="7" t="s">
        <v>27</v>
      </c>
      <c r="B24" s="7" t="s">
        <v>8</v>
      </c>
      <c r="C24" s="8">
        <v>1313</v>
      </c>
      <c r="D24" s="8">
        <v>1632</v>
      </c>
      <c r="E24" s="8">
        <v>1272</v>
      </c>
      <c r="F24" s="8">
        <v>1651</v>
      </c>
      <c r="G24" s="1">
        <f>VLOOKUP(A:A,[1]TDSheet!$A:$G,7,0)</f>
        <v>0.22</v>
      </c>
      <c r="H24" s="1">
        <f>VLOOKUP(A:A,[1]TDSheet!$A:$H,8,0)</f>
        <v>120</v>
      </c>
      <c r="I24" s="16">
        <f>VLOOKUP(A:A,[2]TDSheet!$A:$F,6,0)</f>
        <v>1288</v>
      </c>
      <c r="J24" s="16">
        <f t="shared" si="10"/>
        <v>-16</v>
      </c>
      <c r="K24" s="16">
        <f>VLOOKUP(A:A,[1]TDSheet!$A:$T,20,0)</f>
        <v>200</v>
      </c>
      <c r="L24" s="16"/>
      <c r="M24" s="18">
        <v>160</v>
      </c>
      <c r="N24" s="16"/>
      <c r="O24" s="16"/>
      <c r="P24" s="16"/>
      <c r="Q24" s="18"/>
      <c r="R24" s="18"/>
      <c r="S24" s="16">
        <f t="shared" si="11"/>
        <v>254.4</v>
      </c>
      <c r="T24" s="18">
        <v>120</v>
      </c>
      <c r="U24" s="19">
        <f t="shared" si="12"/>
        <v>8.3765723270440251</v>
      </c>
      <c r="V24" s="16">
        <f t="shared" si="13"/>
        <v>6.489779874213836</v>
      </c>
      <c r="W24" s="16"/>
      <c r="X24" s="16"/>
      <c r="Y24" s="16">
        <f>VLOOKUP(A:A,[1]TDSheet!$A:$Y,25,0)</f>
        <v>154.6</v>
      </c>
      <c r="Z24" s="16">
        <f>VLOOKUP(A:A,[1]TDSheet!$A:$Z,26,0)</f>
        <v>191.6</v>
      </c>
      <c r="AA24" s="16">
        <f>VLOOKUP(A:A,[1]TDSheet!$A:$AA,27,0)</f>
        <v>180.2</v>
      </c>
      <c r="AB24" s="16">
        <f>VLOOKUP(A:A,[3]TDSheet!$A:$D,4,0)</f>
        <v>193</v>
      </c>
      <c r="AC24" s="16" t="str">
        <f>VLOOKUP(A:A,[1]TDSheet!$A:$AC,29,0)</f>
        <v>костик</v>
      </c>
      <c r="AD24" s="16" t="str">
        <f>VLOOKUP(A:A,[1]TDSheet!$A:$AD,30,0)</f>
        <v>костик</v>
      </c>
      <c r="AE24" s="16">
        <f t="shared" si="14"/>
        <v>0</v>
      </c>
      <c r="AF24" s="16">
        <f t="shared" si="15"/>
        <v>0</v>
      </c>
      <c r="AG24" s="16">
        <f t="shared" si="16"/>
        <v>26.4</v>
      </c>
      <c r="AH24" s="16">
        <f t="shared" si="17"/>
        <v>0</v>
      </c>
      <c r="AI24" s="16">
        <f t="shared" si="18"/>
        <v>35.200000000000003</v>
      </c>
      <c r="AJ24" s="16"/>
    </row>
    <row r="25" spans="1:36" s="1" customFormat="1" ht="11.1" customHeight="1" outlineLevel="1" x14ac:dyDescent="0.2">
      <c r="A25" s="7" t="s">
        <v>28</v>
      </c>
      <c r="B25" s="7" t="s">
        <v>8</v>
      </c>
      <c r="C25" s="8">
        <v>283</v>
      </c>
      <c r="D25" s="8">
        <v>1208</v>
      </c>
      <c r="E25" s="8">
        <v>570</v>
      </c>
      <c r="F25" s="8">
        <v>887</v>
      </c>
      <c r="G25" s="1">
        <f>VLOOKUP(A:A,[1]TDSheet!$A:$G,7,0)</f>
        <v>0.4</v>
      </c>
      <c r="H25" s="1" t="e">
        <f>VLOOKUP(A:A,[1]TDSheet!$A:$H,8,0)</f>
        <v>#N/A</v>
      </c>
      <c r="I25" s="16">
        <f>VLOOKUP(A:A,[2]TDSheet!$A:$F,6,0)</f>
        <v>728</v>
      </c>
      <c r="J25" s="16">
        <f t="shared" si="10"/>
        <v>-158</v>
      </c>
      <c r="K25" s="16">
        <f>VLOOKUP(A:A,[1]TDSheet!$A:$T,20,0)</f>
        <v>400</v>
      </c>
      <c r="L25" s="16"/>
      <c r="M25" s="18">
        <v>200</v>
      </c>
      <c r="N25" s="16"/>
      <c r="O25" s="16"/>
      <c r="P25" s="16"/>
      <c r="Q25" s="18"/>
      <c r="R25" s="18"/>
      <c r="S25" s="16">
        <f t="shared" si="11"/>
        <v>114</v>
      </c>
      <c r="T25" s="18"/>
      <c r="U25" s="19">
        <f t="shared" si="12"/>
        <v>13.043859649122806</v>
      </c>
      <c r="V25" s="16">
        <f t="shared" si="13"/>
        <v>7.7807017543859649</v>
      </c>
      <c r="W25" s="16"/>
      <c r="X25" s="16"/>
      <c r="Y25" s="16">
        <f>VLOOKUP(A:A,[1]TDSheet!$A:$Y,25,0)</f>
        <v>17.399999999999999</v>
      </c>
      <c r="Z25" s="16">
        <f>VLOOKUP(A:A,[1]TDSheet!$A:$Z,26,0)</f>
        <v>21.2</v>
      </c>
      <c r="AA25" s="16">
        <f>VLOOKUP(A:A,[1]TDSheet!$A:$AA,27,0)</f>
        <v>175.2</v>
      </c>
      <c r="AB25" s="16">
        <f>VLOOKUP(A:A,[3]TDSheet!$A:$D,4,0)</f>
        <v>276</v>
      </c>
      <c r="AC25" s="25" t="str">
        <f>VLOOKUP(A:A,[1]TDSheet!$A:$AC,29,0)</f>
        <v>Витал</v>
      </c>
      <c r="AD25" s="16" t="e">
        <f>VLOOKUP(A:A,[1]TDSheet!$A:$AD,30,0)</f>
        <v>#N/A</v>
      </c>
      <c r="AE25" s="16">
        <f t="shared" si="14"/>
        <v>0</v>
      </c>
      <c r="AF25" s="16">
        <f t="shared" si="15"/>
        <v>0</v>
      </c>
      <c r="AG25" s="16">
        <f t="shared" si="16"/>
        <v>0</v>
      </c>
      <c r="AH25" s="16">
        <f t="shared" si="17"/>
        <v>0</v>
      </c>
      <c r="AI25" s="16">
        <f t="shared" si="18"/>
        <v>80</v>
      </c>
      <c r="AJ25" s="16"/>
    </row>
    <row r="26" spans="1:36" s="1" customFormat="1" ht="11.1" customHeight="1" outlineLevel="1" x14ac:dyDescent="0.2">
      <c r="A26" s="7" t="s">
        <v>29</v>
      </c>
      <c r="B26" s="7" t="s">
        <v>8</v>
      </c>
      <c r="C26" s="8">
        <v>6</v>
      </c>
      <c r="D26" s="8"/>
      <c r="E26" s="8">
        <v>0</v>
      </c>
      <c r="F26" s="8">
        <v>6</v>
      </c>
      <c r="G26" s="1">
        <f>VLOOKUP(A:A,[1]TDSheet!$A:$G,7,0)</f>
        <v>0</v>
      </c>
      <c r="H26" s="1" t="e">
        <f>VLOOKUP(A:A,[1]TDSheet!$A:$H,8,0)</f>
        <v>#N/A</v>
      </c>
      <c r="I26" s="16">
        <v>0</v>
      </c>
      <c r="J26" s="16">
        <f t="shared" si="10"/>
        <v>0</v>
      </c>
      <c r="K26" s="16">
        <f>VLOOKUP(A:A,[1]TDSheet!$A:$T,20,0)</f>
        <v>0</v>
      </c>
      <c r="L26" s="16"/>
      <c r="M26" s="18"/>
      <c r="N26" s="16"/>
      <c r="O26" s="16"/>
      <c r="P26" s="16"/>
      <c r="Q26" s="18"/>
      <c r="R26" s="18"/>
      <c r="S26" s="16">
        <f t="shared" si="11"/>
        <v>0</v>
      </c>
      <c r="T26" s="18"/>
      <c r="U26" s="19" t="e">
        <f t="shared" si="12"/>
        <v>#DIV/0!</v>
      </c>
      <c r="V26" s="16" t="e">
        <f t="shared" si="13"/>
        <v>#DIV/0!</v>
      </c>
      <c r="W26" s="16"/>
      <c r="X26" s="16"/>
      <c r="Y26" s="16">
        <f>VLOOKUP(A:A,[1]TDSheet!$A:$Y,25,0)</f>
        <v>11.2</v>
      </c>
      <c r="Z26" s="16">
        <f>VLOOKUP(A:A,[1]TDSheet!$A:$Z,26,0)</f>
        <v>0</v>
      </c>
      <c r="AA26" s="16">
        <f>VLOOKUP(A:A,[1]TDSheet!$A:$AA,27,0)</f>
        <v>0</v>
      </c>
      <c r="AB26" s="16">
        <v>0</v>
      </c>
      <c r="AC26" s="16" t="str">
        <f>VLOOKUP(A:A,[1]TDSheet!$A:$AC,29,0)</f>
        <v>Виталик</v>
      </c>
      <c r="AD26" s="16" t="str">
        <f>VLOOKUP(A:A,[1]TDSheet!$A:$AD,30,0)</f>
        <v>Виталик</v>
      </c>
      <c r="AE26" s="16">
        <f t="shared" si="14"/>
        <v>0</v>
      </c>
      <c r="AF26" s="16">
        <f t="shared" si="15"/>
        <v>0</v>
      </c>
      <c r="AG26" s="16">
        <f t="shared" si="16"/>
        <v>0</v>
      </c>
      <c r="AH26" s="16">
        <f t="shared" si="17"/>
        <v>0</v>
      </c>
      <c r="AI26" s="16">
        <f t="shared" si="18"/>
        <v>0</v>
      </c>
      <c r="AJ26" s="16"/>
    </row>
    <row r="27" spans="1:36" s="1" customFormat="1" ht="11.1" customHeight="1" outlineLevel="1" x14ac:dyDescent="0.2">
      <c r="A27" s="7" t="s">
        <v>30</v>
      </c>
      <c r="B27" s="7" t="s">
        <v>8</v>
      </c>
      <c r="C27" s="8">
        <v>11</v>
      </c>
      <c r="D27" s="8"/>
      <c r="E27" s="8">
        <v>0</v>
      </c>
      <c r="F27" s="8">
        <v>9</v>
      </c>
      <c r="G27" s="1">
        <f>VLOOKUP(A:A,[1]TDSheet!$A:$G,7,0)</f>
        <v>0</v>
      </c>
      <c r="H27" s="1" t="e">
        <f>VLOOKUP(A:A,[1]TDSheet!$A:$H,8,0)</f>
        <v>#N/A</v>
      </c>
      <c r="I27" s="16">
        <v>0</v>
      </c>
      <c r="J27" s="16">
        <f t="shared" si="10"/>
        <v>0</v>
      </c>
      <c r="K27" s="16">
        <f>VLOOKUP(A:A,[1]TDSheet!$A:$T,20,0)</f>
        <v>0</v>
      </c>
      <c r="L27" s="16"/>
      <c r="M27" s="18"/>
      <c r="N27" s="16"/>
      <c r="O27" s="16"/>
      <c r="P27" s="16"/>
      <c r="Q27" s="18"/>
      <c r="R27" s="18"/>
      <c r="S27" s="16">
        <f t="shared" si="11"/>
        <v>0</v>
      </c>
      <c r="T27" s="18"/>
      <c r="U27" s="19" t="e">
        <f t="shared" si="12"/>
        <v>#DIV/0!</v>
      </c>
      <c r="V27" s="16" t="e">
        <f t="shared" si="13"/>
        <v>#DIV/0!</v>
      </c>
      <c r="W27" s="16"/>
      <c r="X27" s="16"/>
      <c r="Y27" s="16">
        <f>VLOOKUP(A:A,[1]TDSheet!$A:$Y,25,0)</f>
        <v>0</v>
      </c>
      <c r="Z27" s="16">
        <f>VLOOKUP(A:A,[1]TDSheet!$A:$Z,26,0)</f>
        <v>0</v>
      </c>
      <c r="AA27" s="16">
        <f>VLOOKUP(A:A,[1]TDSheet!$A:$AA,27,0)</f>
        <v>0</v>
      </c>
      <c r="AB27" s="16">
        <v>0</v>
      </c>
      <c r="AC27" s="16" t="str">
        <f>VLOOKUP(A:A,[1]TDSheet!$A:$AC,29,0)</f>
        <v>костик</v>
      </c>
      <c r="AD27" s="16" t="str">
        <f>VLOOKUP(A:A,[1]TDSheet!$A:$AD,30,0)</f>
        <v>костик</v>
      </c>
      <c r="AE27" s="16">
        <f t="shared" si="14"/>
        <v>0</v>
      </c>
      <c r="AF27" s="16">
        <f t="shared" si="15"/>
        <v>0</v>
      </c>
      <c r="AG27" s="16">
        <f t="shared" si="16"/>
        <v>0</v>
      </c>
      <c r="AH27" s="16">
        <f t="shared" si="17"/>
        <v>0</v>
      </c>
      <c r="AI27" s="16">
        <f t="shared" si="18"/>
        <v>0</v>
      </c>
      <c r="AJ27" s="16"/>
    </row>
    <row r="28" spans="1:36" s="1" customFormat="1" ht="11.1" customHeight="1" outlineLevel="1" x14ac:dyDescent="0.2">
      <c r="A28" s="7" t="s">
        <v>31</v>
      </c>
      <c r="B28" s="7" t="s">
        <v>8</v>
      </c>
      <c r="C28" s="8">
        <v>348</v>
      </c>
      <c r="D28" s="8">
        <v>413</v>
      </c>
      <c r="E28" s="8">
        <v>454</v>
      </c>
      <c r="F28" s="8">
        <v>210</v>
      </c>
      <c r="G28" s="1">
        <f>VLOOKUP(A:A,[1]TDSheet!$A:$G,7,0)</f>
        <v>0.09</v>
      </c>
      <c r="H28" s="1" t="e">
        <f>VLOOKUP(A:A,[1]TDSheet!$A:$H,8,0)</f>
        <v>#N/A</v>
      </c>
      <c r="I28" s="16">
        <f>VLOOKUP(A:A,[2]TDSheet!$A:$F,6,0)</f>
        <v>458</v>
      </c>
      <c r="J28" s="16">
        <f t="shared" si="10"/>
        <v>-4</v>
      </c>
      <c r="K28" s="16">
        <f>VLOOKUP(A:A,[1]TDSheet!$A:$T,20,0)</f>
        <v>200</v>
      </c>
      <c r="L28" s="16"/>
      <c r="M28" s="18">
        <v>80</v>
      </c>
      <c r="N28" s="16"/>
      <c r="O28" s="16"/>
      <c r="P28" s="16"/>
      <c r="Q28" s="18">
        <v>120</v>
      </c>
      <c r="R28" s="18">
        <v>80</v>
      </c>
      <c r="S28" s="16">
        <f t="shared" si="11"/>
        <v>90.8</v>
      </c>
      <c r="T28" s="18">
        <v>40</v>
      </c>
      <c r="U28" s="19">
        <f t="shared" si="12"/>
        <v>8.0396475770925111</v>
      </c>
      <c r="V28" s="16">
        <f t="shared" si="13"/>
        <v>2.3127753303964758</v>
      </c>
      <c r="W28" s="16"/>
      <c r="X28" s="16"/>
      <c r="Y28" s="16">
        <f>VLOOKUP(A:A,[1]TDSheet!$A:$Y,25,0)</f>
        <v>50.2</v>
      </c>
      <c r="Z28" s="16">
        <f>VLOOKUP(A:A,[1]TDSheet!$A:$Z,26,0)</f>
        <v>65.599999999999994</v>
      </c>
      <c r="AA28" s="16">
        <f>VLOOKUP(A:A,[1]TDSheet!$A:$AA,27,0)</f>
        <v>50.6</v>
      </c>
      <c r="AB28" s="16">
        <f>VLOOKUP(A:A,[3]TDSheet!$A:$D,4,0)</f>
        <v>64</v>
      </c>
      <c r="AC28" s="16" t="str">
        <f>VLOOKUP(A:A,[1]TDSheet!$A:$AC,29,0)</f>
        <v>увел</v>
      </c>
      <c r="AD28" s="16" t="str">
        <f>VLOOKUP(A:A,[1]TDSheet!$A:$AD,30,0)</f>
        <v>м160</v>
      </c>
      <c r="AE28" s="16">
        <f t="shared" si="14"/>
        <v>10.799999999999999</v>
      </c>
      <c r="AF28" s="16">
        <f t="shared" si="15"/>
        <v>7.1999999999999993</v>
      </c>
      <c r="AG28" s="16">
        <f t="shared" si="16"/>
        <v>3.5999999999999996</v>
      </c>
      <c r="AH28" s="16">
        <f t="shared" si="17"/>
        <v>0</v>
      </c>
      <c r="AI28" s="16">
        <f t="shared" si="18"/>
        <v>7.1999999999999993</v>
      </c>
      <c r="AJ28" s="16"/>
    </row>
    <row r="29" spans="1:36" s="1" customFormat="1" ht="11.1" customHeight="1" outlineLevel="1" x14ac:dyDescent="0.2">
      <c r="A29" s="7" t="s">
        <v>32</v>
      </c>
      <c r="B29" s="7" t="s">
        <v>8</v>
      </c>
      <c r="C29" s="8">
        <v>-1</v>
      </c>
      <c r="D29" s="8">
        <v>26</v>
      </c>
      <c r="E29" s="8">
        <v>0</v>
      </c>
      <c r="F29" s="8"/>
      <c r="G29" s="1">
        <f>VLOOKUP(A:A,[1]TDSheet!$A:$G,7,0)</f>
        <v>0</v>
      </c>
      <c r="H29" s="1" t="e">
        <f>VLOOKUP(A:A,[1]TDSheet!$A:$H,8,0)</f>
        <v>#N/A</v>
      </c>
      <c r="I29" s="16">
        <f>VLOOKUP(A:A,[2]TDSheet!$A:$F,6,0)</f>
        <v>10</v>
      </c>
      <c r="J29" s="16">
        <f t="shared" si="10"/>
        <v>-10</v>
      </c>
      <c r="K29" s="16">
        <f>VLOOKUP(A:A,[1]TDSheet!$A:$T,20,0)</f>
        <v>0</v>
      </c>
      <c r="L29" s="16"/>
      <c r="M29" s="18"/>
      <c r="N29" s="16"/>
      <c r="O29" s="16"/>
      <c r="P29" s="16"/>
      <c r="Q29" s="18"/>
      <c r="R29" s="18"/>
      <c r="S29" s="16">
        <f t="shared" si="11"/>
        <v>0</v>
      </c>
      <c r="T29" s="18"/>
      <c r="U29" s="19" t="e">
        <f t="shared" si="12"/>
        <v>#DIV/0!</v>
      </c>
      <c r="V29" s="16" t="e">
        <f t="shared" si="13"/>
        <v>#DIV/0!</v>
      </c>
      <c r="W29" s="16"/>
      <c r="X29" s="16"/>
      <c r="Y29" s="16">
        <f>VLOOKUP(A:A,[1]TDSheet!$A:$Y,25,0)</f>
        <v>19.600000000000001</v>
      </c>
      <c r="Z29" s="16">
        <f>VLOOKUP(A:A,[1]TDSheet!$A:$Z,26,0)</f>
        <v>17.600000000000001</v>
      </c>
      <c r="AA29" s="16">
        <f>VLOOKUP(A:A,[1]TDSheet!$A:$AA,27,0)</f>
        <v>5.6</v>
      </c>
      <c r="AB29" s="16">
        <v>0</v>
      </c>
      <c r="AC29" s="16" t="str">
        <f>VLOOKUP(A:A,[1]TDSheet!$A:$AC,29,0)</f>
        <v>вывод</v>
      </c>
      <c r="AD29" s="16" t="str">
        <f>VLOOKUP(A:A,[1]TDSheet!$A:$AD,30,0)</f>
        <v>склад</v>
      </c>
      <c r="AE29" s="16">
        <f t="shared" si="14"/>
        <v>0</v>
      </c>
      <c r="AF29" s="16">
        <f t="shared" si="15"/>
        <v>0</v>
      </c>
      <c r="AG29" s="16">
        <f t="shared" si="16"/>
        <v>0</v>
      </c>
      <c r="AH29" s="16">
        <f t="shared" si="17"/>
        <v>0</v>
      </c>
      <c r="AI29" s="16">
        <f t="shared" si="18"/>
        <v>0</v>
      </c>
      <c r="AJ29" s="16"/>
    </row>
    <row r="30" spans="1:36" s="1" customFormat="1" ht="11.1" customHeight="1" outlineLevel="1" x14ac:dyDescent="0.2">
      <c r="A30" s="7" t="s">
        <v>33</v>
      </c>
      <c r="B30" s="7" t="s">
        <v>8</v>
      </c>
      <c r="C30" s="8">
        <v>232</v>
      </c>
      <c r="D30" s="8">
        <v>479</v>
      </c>
      <c r="E30" s="8">
        <v>409</v>
      </c>
      <c r="F30" s="8">
        <v>244</v>
      </c>
      <c r="G30" s="1">
        <f>VLOOKUP(A:A,[1]TDSheet!$A:$G,7,0)</f>
        <v>0.09</v>
      </c>
      <c r="H30" s="1">
        <f>VLOOKUP(A:A,[1]TDSheet!$A:$H,8,0)</f>
        <v>45</v>
      </c>
      <c r="I30" s="16">
        <f>VLOOKUP(A:A,[2]TDSheet!$A:$F,6,0)</f>
        <v>411</v>
      </c>
      <c r="J30" s="16">
        <f t="shared" si="10"/>
        <v>-2</v>
      </c>
      <c r="K30" s="16">
        <f>VLOOKUP(A:A,[1]TDSheet!$A:$T,20,0)</f>
        <v>200</v>
      </c>
      <c r="L30" s="16"/>
      <c r="M30" s="18">
        <v>60</v>
      </c>
      <c r="N30" s="16"/>
      <c r="O30" s="16"/>
      <c r="P30" s="16"/>
      <c r="Q30" s="18">
        <v>80</v>
      </c>
      <c r="R30" s="18">
        <v>40</v>
      </c>
      <c r="S30" s="16">
        <f t="shared" si="11"/>
        <v>81.8</v>
      </c>
      <c r="T30" s="18">
        <v>40</v>
      </c>
      <c r="U30" s="19">
        <f t="shared" si="12"/>
        <v>8.1173594132029336</v>
      </c>
      <c r="V30" s="16">
        <f t="shared" si="13"/>
        <v>2.9828850855745723</v>
      </c>
      <c r="W30" s="16"/>
      <c r="X30" s="16"/>
      <c r="Y30" s="16">
        <f>VLOOKUP(A:A,[1]TDSheet!$A:$Y,25,0)</f>
        <v>71.400000000000006</v>
      </c>
      <c r="Z30" s="16">
        <f>VLOOKUP(A:A,[1]TDSheet!$A:$Z,26,0)</f>
        <v>64.8</v>
      </c>
      <c r="AA30" s="16">
        <f>VLOOKUP(A:A,[1]TDSheet!$A:$AA,27,0)</f>
        <v>69</v>
      </c>
      <c r="AB30" s="16">
        <f>VLOOKUP(A:A,[3]TDSheet!$A:$D,4,0)</f>
        <v>59</v>
      </c>
      <c r="AC30" s="16">
        <f>VLOOKUP(A:A,[1]TDSheet!$A:$AC,29,0)</f>
        <v>0</v>
      </c>
      <c r="AD30" s="16">
        <f>VLOOKUP(A:A,[1]TDSheet!$A:$AD,30,0)</f>
        <v>0</v>
      </c>
      <c r="AE30" s="16">
        <f t="shared" si="14"/>
        <v>7.1999999999999993</v>
      </c>
      <c r="AF30" s="16">
        <f t="shared" si="15"/>
        <v>3.5999999999999996</v>
      </c>
      <c r="AG30" s="16">
        <f t="shared" si="16"/>
        <v>3.5999999999999996</v>
      </c>
      <c r="AH30" s="16">
        <f t="shared" si="17"/>
        <v>0</v>
      </c>
      <c r="AI30" s="16">
        <f t="shared" si="18"/>
        <v>5.3999999999999995</v>
      </c>
      <c r="AJ30" s="16"/>
    </row>
    <row r="31" spans="1:36" s="1" customFormat="1" ht="11.1" customHeight="1" outlineLevel="1" x14ac:dyDescent="0.2">
      <c r="A31" s="7" t="s">
        <v>34</v>
      </c>
      <c r="B31" s="7" t="s">
        <v>8</v>
      </c>
      <c r="C31" s="8">
        <v>124</v>
      </c>
      <c r="D31" s="8">
        <v>43</v>
      </c>
      <c r="E31" s="8">
        <v>112</v>
      </c>
      <c r="F31" s="8">
        <v>52</v>
      </c>
      <c r="G31" s="1">
        <f>VLOOKUP(A:A,[1]TDSheet!$A:$G,7,0)</f>
        <v>0.4</v>
      </c>
      <c r="H31" s="1">
        <f>VLOOKUP(A:A,[1]TDSheet!$A:$H,8,0)</f>
        <v>60</v>
      </c>
      <c r="I31" s="16">
        <f>VLOOKUP(A:A,[2]TDSheet!$A:$F,6,0)</f>
        <v>115</v>
      </c>
      <c r="J31" s="16">
        <f t="shared" si="10"/>
        <v>-3</v>
      </c>
      <c r="K31" s="16">
        <f>VLOOKUP(A:A,[1]TDSheet!$A:$T,20,0)</f>
        <v>40</v>
      </c>
      <c r="L31" s="16"/>
      <c r="M31" s="18"/>
      <c r="N31" s="16"/>
      <c r="O31" s="16"/>
      <c r="P31" s="16"/>
      <c r="Q31" s="18">
        <v>40</v>
      </c>
      <c r="R31" s="18"/>
      <c r="S31" s="16">
        <f t="shared" si="11"/>
        <v>22.4</v>
      </c>
      <c r="T31" s="18">
        <v>40</v>
      </c>
      <c r="U31" s="19">
        <f t="shared" si="12"/>
        <v>7.6785714285714288</v>
      </c>
      <c r="V31" s="16">
        <f t="shared" si="13"/>
        <v>2.3214285714285716</v>
      </c>
      <c r="W31" s="16"/>
      <c r="X31" s="16"/>
      <c r="Y31" s="16">
        <f>VLOOKUP(A:A,[1]TDSheet!$A:$Y,25,0)</f>
        <v>16.600000000000001</v>
      </c>
      <c r="Z31" s="16">
        <f>VLOOKUP(A:A,[1]TDSheet!$A:$Z,26,0)</f>
        <v>23.4</v>
      </c>
      <c r="AA31" s="16">
        <f>VLOOKUP(A:A,[1]TDSheet!$A:$AA,27,0)</f>
        <v>15.4</v>
      </c>
      <c r="AB31" s="16">
        <f>VLOOKUP(A:A,[3]TDSheet!$A:$D,4,0)</f>
        <v>14</v>
      </c>
      <c r="AC31" s="16" t="str">
        <f>VLOOKUP(A:A,[1]TDSheet!$A:$AC,29,0)</f>
        <v>увел</v>
      </c>
      <c r="AD31" s="16">
        <f>VLOOKUP(A:A,[1]TDSheet!$A:$AD,30,0)</f>
        <v>0</v>
      </c>
      <c r="AE31" s="16">
        <f t="shared" si="14"/>
        <v>16</v>
      </c>
      <c r="AF31" s="16">
        <f t="shared" si="15"/>
        <v>0</v>
      </c>
      <c r="AG31" s="16">
        <f t="shared" si="16"/>
        <v>16</v>
      </c>
      <c r="AH31" s="16">
        <f t="shared" si="17"/>
        <v>0</v>
      </c>
      <c r="AI31" s="16">
        <f t="shared" si="18"/>
        <v>0</v>
      </c>
      <c r="AJ31" s="16"/>
    </row>
    <row r="32" spans="1:36" s="1" customFormat="1" ht="11.1" customHeight="1" outlineLevel="1" x14ac:dyDescent="0.2">
      <c r="A32" s="7" t="s">
        <v>35</v>
      </c>
      <c r="B32" s="7" t="s">
        <v>8</v>
      </c>
      <c r="C32" s="8">
        <v>281</v>
      </c>
      <c r="D32" s="8">
        <v>449</v>
      </c>
      <c r="E32" s="8">
        <v>527</v>
      </c>
      <c r="F32" s="8">
        <v>198</v>
      </c>
      <c r="G32" s="1">
        <f>VLOOKUP(A:A,[1]TDSheet!$A:$G,7,0)</f>
        <v>0.4</v>
      </c>
      <c r="H32" s="1">
        <f>VLOOKUP(A:A,[1]TDSheet!$A:$H,8,0)</f>
        <v>60</v>
      </c>
      <c r="I32" s="16">
        <f>VLOOKUP(A:A,[2]TDSheet!$A:$F,6,0)</f>
        <v>530</v>
      </c>
      <c r="J32" s="16">
        <f t="shared" si="10"/>
        <v>-3</v>
      </c>
      <c r="K32" s="23">
        <v>0</v>
      </c>
      <c r="L32" s="16"/>
      <c r="M32" s="18">
        <v>120</v>
      </c>
      <c r="N32" s="16"/>
      <c r="O32" s="16"/>
      <c r="P32" s="16"/>
      <c r="Q32" s="18">
        <v>200</v>
      </c>
      <c r="R32" s="18">
        <v>200</v>
      </c>
      <c r="S32" s="16">
        <f t="shared" si="11"/>
        <v>105.4</v>
      </c>
      <c r="T32" s="18">
        <v>120</v>
      </c>
      <c r="U32" s="19">
        <f t="shared" si="12"/>
        <v>7.9506641366223905</v>
      </c>
      <c r="V32" s="16">
        <f t="shared" si="13"/>
        <v>1.8785578747628082</v>
      </c>
      <c r="W32" s="16"/>
      <c r="X32" s="16"/>
      <c r="Y32" s="16">
        <f>VLOOKUP(A:A,[1]TDSheet!$A:$Y,25,0)</f>
        <v>85.6</v>
      </c>
      <c r="Z32" s="16">
        <f>VLOOKUP(A:A,[1]TDSheet!$A:$Z,26,0)</f>
        <v>71.599999999999994</v>
      </c>
      <c r="AA32" s="16">
        <f>VLOOKUP(A:A,[1]TDSheet!$A:$AA,27,0)</f>
        <v>76.400000000000006</v>
      </c>
      <c r="AB32" s="16">
        <f>VLOOKUP(A:A,[3]TDSheet!$A:$D,4,0)</f>
        <v>56</v>
      </c>
      <c r="AC32" s="24" t="s">
        <v>144</v>
      </c>
      <c r="AD32" s="16">
        <f>VLOOKUP(A:A,[1]TDSheet!$A:$AD,30,0)</f>
        <v>0</v>
      </c>
      <c r="AE32" s="16">
        <f t="shared" si="14"/>
        <v>80</v>
      </c>
      <c r="AF32" s="16">
        <f t="shared" si="15"/>
        <v>80</v>
      </c>
      <c r="AG32" s="16">
        <f t="shared" si="16"/>
        <v>48</v>
      </c>
      <c r="AH32" s="16">
        <f t="shared" si="17"/>
        <v>0</v>
      </c>
      <c r="AI32" s="16">
        <f t="shared" si="18"/>
        <v>48</v>
      </c>
      <c r="AJ32" s="16"/>
    </row>
    <row r="33" spans="1:36" s="1" customFormat="1" ht="11.1" customHeight="1" outlineLevel="1" x14ac:dyDescent="0.2">
      <c r="A33" s="7" t="s">
        <v>36</v>
      </c>
      <c r="B33" s="7" t="s">
        <v>8</v>
      </c>
      <c r="C33" s="8">
        <v>203</v>
      </c>
      <c r="D33" s="8">
        <v>574</v>
      </c>
      <c r="E33" s="8">
        <v>358</v>
      </c>
      <c r="F33" s="8">
        <v>164</v>
      </c>
      <c r="G33" s="1">
        <f>VLOOKUP(A:A,[1]TDSheet!$A:$G,7,0)</f>
        <v>0.15</v>
      </c>
      <c r="H33" s="1" t="e">
        <f>VLOOKUP(A:A,[1]TDSheet!$A:$H,8,0)</f>
        <v>#N/A</v>
      </c>
      <c r="I33" s="16">
        <f>VLOOKUP(A:A,[2]TDSheet!$A:$F,6,0)</f>
        <v>435</v>
      </c>
      <c r="J33" s="16">
        <f t="shared" si="10"/>
        <v>-77</v>
      </c>
      <c r="K33" s="16">
        <f>VLOOKUP(A:A,[1]TDSheet!$A:$T,20,0)</f>
        <v>120</v>
      </c>
      <c r="L33" s="16"/>
      <c r="M33" s="18">
        <v>80</v>
      </c>
      <c r="N33" s="16"/>
      <c r="O33" s="16"/>
      <c r="P33" s="16"/>
      <c r="Q33" s="18">
        <v>120</v>
      </c>
      <c r="R33" s="18">
        <v>80</v>
      </c>
      <c r="S33" s="16">
        <f t="shared" si="11"/>
        <v>71.599999999999994</v>
      </c>
      <c r="T33" s="18">
        <v>40</v>
      </c>
      <c r="U33" s="19">
        <f t="shared" si="12"/>
        <v>8.4357541899441344</v>
      </c>
      <c r="V33" s="16">
        <f t="shared" si="13"/>
        <v>2.2905027932960897</v>
      </c>
      <c r="W33" s="16"/>
      <c r="X33" s="16"/>
      <c r="Y33" s="16">
        <f>VLOOKUP(A:A,[1]TDSheet!$A:$Y,25,0)</f>
        <v>52.4</v>
      </c>
      <c r="Z33" s="16">
        <f>VLOOKUP(A:A,[1]TDSheet!$A:$Z,26,0)</f>
        <v>60.4</v>
      </c>
      <c r="AA33" s="16">
        <f>VLOOKUP(A:A,[1]TDSheet!$A:$AA,27,0)</f>
        <v>61.4</v>
      </c>
      <c r="AB33" s="16">
        <f>VLOOKUP(A:A,[3]TDSheet!$A:$D,4,0)</f>
        <v>59</v>
      </c>
      <c r="AC33" s="16" t="str">
        <f>VLOOKUP(A:A,[1]TDSheet!$A:$AC,29,0)</f>
        <v>костик</v>
      </c>
      <c r="AD33" s="16" t="str">
        <f>VLOOKUP(A:A,[1]TDSheet!$A:$AD,30,0)</f>
        <v>костик</v>
      </c>
      <c r="AE33" s="16">
        <f t="shared" si="14"/>
        <v>18</v>
      </c>
      <c r="AF33" s="16">
        <f t="shared" si="15"/>
        <v>12</v>
      </c>
      <c r="AG33" s="16">
        <f t="shared" si="16"/>
        <v>6</v>
      </c>
      <c r="AH33" s="16">
        <f t="shared" si="17"/>
        <v>0</v>
      </c>
      <c r="AI33" s="16">
        <f t="shared" si="18"/>
        <v>12</v>
      </c>
      <c r="AJ33" s="16"/>
    </row>
    <row r="34" spans="1:36" s="1" customFormat="1" ht="11.1" customHeight="1" outlineLevel="1" x14ac:dyDescent="0.2">
      <c r="A34" s="7" t="s">
        <v>37</v>
      </c>
      <c r="B34" s="7" t="s">
        <v>9</v>
      </c>
      <c r="C34" s="8">
        <v>205.99600000000001</v>
      </c>
      <c r="D34" s="8">
        <v>631.66499999999996</v>
      </c>
      <c r="E34" s="8">
        <v>428.18099999999998</v>
      </c>
      <c r="F34" s="8">
        <v>401.71600000000001</v>
      </c>
      <c r="G34" s="1">
        <f>VLOOKUP(A:A,[1]TDSheet!$A:$G,7,0)</f>
        <v>1</v>
      </c>
      <c r="H34" s="1">
        <f>VLOOKUP(A:A,[1]TDSheet!$A:$H,8,0)</f>
        <v>45</v>
      </c>
      <c r="I34" s="16">
        <f>VLOOKUP(A:A,[2]TDSheet!$A:$F,6,0)</f>
        <v>432.8</v>
      </c>
      <c r="J34" s="16">
        <f t="shared" si="10"/>
        <v>-4.6190000000000282</v>
      </c>
      <c r="K34" s="16">
        <f>VLOOKUP(A:A,[1]TDSheet!$A:$T,20,0)</f>
        <v>0</v>
      </c>
      <c r="L34" s="16"/>
      <c r="M34" s="18">
        <v>60</v>
      </c>
      <c r="N34" s="16"/>
      <c r="O34" s="16"/>
      <c r="P34" s="16"/>
      <c r="Q34" s="18">
        <v>100</v>
      </c>
      <c r="R34" s="18">
        <v>80</v>
      </c>
      <c r="S34" s="16">
        <f t="shared" si="11"/>
        <v>85.636200000000002</v>
      </c>
      <c r="T34" s="18">
        <v>50</v>
      </c>
      <c r="U34" s="19">
        <f t="shared" si="12"/>
        <v>8.0773784918060354</v>
      </c>
      <c r="V34" s="16">
        <f t="shared" si="13"/>
        <v>4.6909601313463227</v>
      </c>
      <c r="W34" s="16"/>
      <c r="X34" s="16"/>
      <c r="Y34" s="16">
        <f>VLOOKUP(A:A,[1]TDSheet!$A:$Y,25,0)</f>
        <v>103.8172</v>
      </c>
      <c r="Z34" s="16">
        <f>VLOOKUP(A:A,[1]TDSheet!$A:$Z,26,0)</f>
        <v>73.229799999999997</v>
      </c>
      <c r="AA34" s="16">
        <f>VLOOKUP(A:A,[1]TDSheet!$A:$AA,27,0)</f>
        <v>90.953400000000002</v>
      </c>
      <c r="AB34" s="16">
        <f>VLOOKUP(A:A,[3]TDSheet!$A:$D,4,0)</f>
        <v>37.511000000000003</v>
      </c>
      <c r="AC34" s="16" t="str">
        <f>VLOOKUP(A:A,[1]TDSheet!$A:$AC,29,0)</f>
        <v>увел</v>
      </c>
      <c r="AD34" s="16">
        <f>VLOOKUP(A:A,[1]TDSheet!$A:$AD,30,0)</f>
        <v>0</v>
      </c>
      <c r="AE34" s="16">
        <f t="shared" si="14"/>
        <v>100</v>
      </c>
      <c r="AF34" s="16">
        <f t="shared" si="15"/>
        <v>80</v>
      </c>
      <c r="AG34" s="16">
        <f t="shared" si="16"/>
        <v>50</v>
      </c>
      <c r="AH34" s="16">
        <f t="shared" si="17"/>
        <v>0</v>
      </c>
      <c r="AI34" s="16">
        <f t="shared" si="18"/>
        <v>60</v>
      </c>
      <c r="AJ34" s="16"/>
    </row>
    <row r="35" spans="1:36" s="1" customFormat="1" ht="11.1" customHeight="1" outlineLevel="1" x14ac:dyDescent="0.2">
      <c r="A35" s="7" t="s">
        <v>38</v>
      </c>
      <c r="B35" s="7" t="s">
        <v>8</v>
      </c>
      <c r="C35" s="8">
        <v>98</v>
      </c>
      <c r="D35" s="8">
        <v>204</v>
      </c>
      <c r="E35" s="8">
        <v>107</v>
      </c>
      <c r="F35" s="8">
        <v>191</v>
      </c>
      <c r="G35" s="1">
        <f>VLOOKUP(A:A,[1]TDSheet!$A:$G,7,0)</f>
        <v>0.4</v>
      </c>
      <c r="H35" s="1">
        <f>VLOOKUP(A:A,[1]TDSheet!$A:$H,8,0)</f>
        <v>60</v>
      </c>
      <c r="I35" s="16">
        <f>VLOOKUP(A:A,[2]TDSheet!$A:$F,6,0)</f>
        <v>111</v>
      </c>
      <c r="J35" s="16">
        <f t="shared" si="10"/>
        <v>-4</v>
      </c>
      <c r="K35" s="16">
        <f>VLOOKUP(A:A,[1]TDSheet!$A:$T,20,0)</f>
        <v>0</v>
      </c>
      <c r="L35" s="16"/>
      <c r="M35" s="18"/>
      <c r="N35" s="16"/>
      <c r="O35" s="16"/>
      <c r="P35" s="16"/>
      <c r="Q35" s="18"/>
      <c r="R35" s="18"/>
      <c r="S35" s="16">
        <f t="shared" si="11"/>
        <v>21.4</v>
      </c>
      <c r="T35" s="18"/>
      <c r="U35" s="19">
        <f t="shared" si="12"/>
        <v>8.925233644859814</v>
      </c>
      <c r="V35" s="16">
        <f t="shared" si="13"/>
        <v>8.925233644859814</v>
      </c>
      <c r="W35" s="16"/>
      <c r="X35" s="16"/>
      <c r="Y35" s="16">
        <f>VLOOKUP(A:A,[1]TDSheet!$A:$Y,25,0)</f>
        <v>34</v>
      </c>
      <c r="Z35" s="16">
        <f>VLOOKUP(A:A,[1]TDSheet!$A:$Z,26,0)</f>
        <v>20.2</v>
      </c>
      <c r="AA35" s="16">
        <f>VLOOKUP(A:A,[1]TDSheet!$A:$AA,27,0)</f>
        <v>30</v>
      </c>
      <c r="AB35" s="16">
        <f>VLOOKUP(A:A,[3]TDSheet!$A:$D,4,0)</f>
        <v>15</v>
      </c>
      <c r="AC35" s="16" t="str">
        <f>VLOOKUP(A:A,[1]TDSheet!$A:$AC,29,0)</f>
        <v>Витал</v>
      </c>
      <c r="AD35" s="16" t="str">
        <f>VLOOKUP(A:A,[1]TDSheet!$A:$AD,30,0)</f>
        <v>костик</v>
      </c>
      <c r="AE35" s="16">
        <f t="shared" si="14"/>
        <v>0</v>
      </c>
      <c r="AF35" s="16">
        <f t="shared" si="15"/>
        <v>0</v>
      </c>
      <c r="AG35" s="16">
        <f t="shared" si="16"/>
        <v>0</v>
      </c>
      <c r="AH35" s="16">
        <f t="shared" si="17"/>
        <v>0</v>
      </c>
      <c r="AI35" s="16">
        <f t="shared" si="18"/>
        <v>0</v>
      </c>
      <c r="AJ35" s="16"/>
    </row>
    <row r="36" spans="1:36" s="1" customFormat="1" ht="11.1" customHeight="1" outlineLevel="1" x14ac:dyDescent="0.2">
      <c r="A36" s="7" t="s">
        <v>39</v>
      </c>
      <c r="B36" s="7" t="s">
        <v>8</v>
      </c>
      <c r="C36" s="8">
        <v>936</v>
      </c>
      <c r="D36" s="8">
        <v>2047</v>
      </c>
      <c r="E36" s="8">
        <v>2035</v>
      </c>
      <c r="F36" s="8">
        <v>458</v>
      </c>
      <c r="G36" s="1">
        <f>VLOOKUP(A:A,[1]TDSheet!$A:$G,7,0)</f>
        <v>0.4</v>
      </c>
      <c r="H36" s="1">
        <f>VLOOKUP(A:A,[1]TDSheet!$A:$H,8,0)</f>
        <v>60</v>
      </c>
      <c r="I36" s="16">
        <f>VLOOKUP(A:A,[2]TDSheet!$A:$F,6,0)</f>
        <v>2099</v>
      </c>
      <c r="J36" s="16">
        <f t="shared" si="10"/>
        <v>-64</v>
      </c>
      <c r="K36" s="23">
        <v>0</v>
      </c>
      <c r="L36" s="16"/>
      <c r="M36" s="18">
        <v>600</v>
      </c>
      <c r="N36" s="16"/>
      <c r="O36" s="16"/>
      <c r="P36" s="16"/>
      <c r="Q36" s="18">
        <v>400</v>
      </c>
      <c r="R36" s="18">
        <v>600</v>
      </c>
      <c r="S36" s="16">
        <f t="shared" si="11"/>
        <v>407</v>
      </c>
      <c r="T36" s="18">
        <v>800</v>
      </c>
      <c r="U36" s="19">
        <f t="shared" si="12"/>
        <v>7.0221130221130217</v>
      </c>
      <c r="V36" s="16">
        <f t="shared" si="13"/>
        <v>1.1253071253071254</v>
      </c>
      <c r="W36" s="16"/>
      <c r="X36" s="16"/>
      <c r="Y36" s="16">
        <f>VLOOKUP(A:A,[1]TDSheet!$A:$Y,25,0)</f>
        <v>127</v>
      </c>
      <c r="Z36" s="16">
        <f>VLOOKUP(A:A,[1]TDSheet!$A:$Z,26,0)</f>
        <v>209.6</v>
      </c>
      <c r="AA36" s="16">
        <f>VLOOKUP(A:A,[1]TDSheet!$A:$AA,27,0)</f>
        <v>269.2</v>
      </c>
      <c r="AB36" s="16">
        <f>VLOOKUP(A:A,[3]TDSheet!$A:$D,4,0)</f>
        <v>270</v>
      </c>
      <c r="AC36" s="24" t="s">
        <v>139</v>
      </c>
      <c r="AD36" s="16">
        <f>VLOOKUP(A:A,[1]TDSheet!$A:$AD,30,0)</f>
        <v>0</v>
      </c>
      <c r="AE36" s="16">
        <f t="shared" si="14"/>
        <v>160</v>
      </c>
      <c r="AF36" s="16">
        <f t="shared" si="15"/>
        <v>240</v>
      </c>
      <c r="AG36" s="16">
        <f t="shared" si="16"/>
        <v>320</v>
      </c>
      <c r="AH36" s="16">
        <f t="shared" si="17"/>
        <v>0</v>
      </c>
      <c r="AI36" s="16">
        <f t="shared" si="18"/>
        <v>240</v>
      </c>
      <c r="AJ36" s="16"/>
    </row>
    <row r="37" spans="1:36" s="1" customFormat="1" ht="11.1" customHeight="1" outlineLevel="1" x14ac:dyDescent="0.2">
      <c r="A37" s="7" t="s">
        <v>40</v>
      </c>
      <c r="B37" s="7" t="s">
        <v>8</v>
      </c>
      <c r="C37" s="8">
        <v>3516</v>
      </c>
      <c r="D37" s="8">
        <v>8904</v>
      </c>
      <c r="E37" s="8">
        <v>6589</v>
      </c>
      <c r="F37" s="8">
        <v>5770</v>
      </c>
      <c r="G37" s="1">
        <f>VLOOKUP(A:A,[1]TDSheet!$A:$G,7,0)</f>
        <v>0.4</v>
      </c>
      <c r="H37" s="1">
        <f>VLOOKUP(A:A,[1]TDSheet!$A:$H,8,0)</f>
        <v>60</v>
      </c>
      <c r="I37" s="16">
        <f>VLOOKUP(A:A,[2]TDSheet!$A:$F,6,0)</f>
        <v>6615</v>
      </c>
      <c r="J37" s="16">
        <f t="shared" si="10"/>
        <v>-26</v>
      </c>
      <c r="K37" s="25">
        <v>4200</v>
      </c>
      <c r="L37" s="16"/>
      <c r="M37" s="18">
        <v>400</v>
      </c>
      <c r="N37" s="16"/>
      <c r="O37" s="16"/>
      <c r="P37" s="16"/>
      <c r="Q37" s="18">
        <v>400</v>
      </c>
      <c r="R37" s="18"/>
      <c r="S37" s="16">
        <f t="shared" si="11"/>
        <v>1317.8</v>
      </c>
      <c r="T37" s="18"/>
      <c r="U37" s="19">
        <f t="shared" si="12"/>
        <v>8.1727120959174382</v>
      </c>
      <c r="V37" s="16">
        <f t="shared" si="13"/>
        <v>4.3785096372742451</v>
      </c>
      <c r="W37" s="16"/>
      <c r="X37" s="16"/>
      <c r="Y37" s="16">
        <f>VLOOKUP(A:A,[1]TDSheet!$A:$Y,25,0)</f>
        <v>940.4</v>
      </c>
      <c r="Z37" s="16">
        <f>VLOOKUP(A:A,[1]TDSheet!$A:$Z,26,0)</f>
        <v>1005.2</v>
      </c>
      <c r="AA37" s="16">
        <f>VLOOKUP(A:A,[1]TDSheet!$A:$AA,27,0)</f>
        <v>1107.2</v>
      </c>
      <c r="AB37" s="16">
        <f>VLOOKUP(A:A,[3]TDSheet!$A:$D,4,0)</f>
        <v>880</v>
      </c>
      <c r="AC37" s="16" t="str">
        <f>VLOOKUP(A:A,[1]TDSheet!$A:$AC,29,0)</f>
        <v>кор</v>
      </c>
      <c r="AD37" s="16" t="str">
        <f>VLOOKUP(A:A,[1]TDSheet!$A:$AD,30,0)</f>
        <v>кор</v>
      </c>
      <c r="AE37" s="16">
        <f t="shared" si="14"/>
        <v>160</v>
      </c>
      <c r="AF37" s="16">
        <f t="shared" si="15"/>
        <v>0</v>
      </c>
      <c r="AG37" s="16">
        <f t="shared" si="16"/>
        <v>0</v>
      </c>
      <c r="AH37" s="16">
        <f t="shared" si="17"/>
        <v>0</v>
      </c>
      <c r="AI37" s="16">
        <f t="shared" si="18"/>
        <v>160</v>
      </c>
      <c r="AJ37" s="16"/>
    </row>
    <row r="38" spans="1:36" s="1" customFormat="1" ht="11.1" customHeight="1" outlineLevel="1" x14ac:dyDescent="0.2">
      <c r="A38" s="7" t="s">
        <v>41</v>
      </c>
      <c r="B38" s="7" t="s">
        <v>8</v>
      </c>
      <c r="C38" s="8">
        <v>239</v>
      </c>
      <c r="D38" s="8">
        <v>481</v>
      </c>
      <c r="E38" s="8">
        <v>353</v>
      </c>
      <c r="F38" s="8">
        <v>362</v>
      </c>
      <c r="G38" s="1">
        <f>VLOOKUP(A:A,[1]TDSheet!$A:$G,7,0)</f>
        <v>0.5</v>
      </c>
      <c r="H38" s="1" t="e">
        <f>VLOOKUP(A:A,[1]TDSheet!$A:$H,8,0)</f>
        <v>#N/A</v>
      </c>
      <c r="I38" s="16">
        <f>VLOOKUP(A:A,[2]TDSheet!$A:$F,6,0)</f>
        <v>352</v>
      </c>
      <c r="J38" s="16">
        <f t="shared" si="10"/>
        <v>1</v>
      </c>
      <c r="K38" s="16">
        <f>VLOOKUP(A:A,[1]TDSheet!$A:$T,20,0)</f>
        <v>160</v>
      </c>
      <c r="L38" s="16"/>
      <c r="M38" s="18">
        <v>80</v>
      </c>
      <c r="N38" s="16"/>
      <c r="O38" s="16"/>
      <c r="P38" s="16"/>
      <c r="Q38" s="18"/>
      <c r="R38" s="18"/>
      <c r="S38" s="16">
        <f t="shared" si="11"/>
        <v>70.599999999999994</v>
      </c>
      <c r="T38" s="18"/>
      <c r="U38" s="19">
        <f t="shared" si="12"/>
        <v>8.5269121813031177</v>
      </c>
      <c r="V38" s="16">
        <f t="shared" si="13"/>
        <v>5.1274787535410766</v>
      </c>
      <c r="W38" s="16"/>
      <c r="X38" s="16"/>
      <c r="Y38" s="16">
        <f>VLOOKUP(A:A,[1]TDSheet!$A:$Y,25,0)</f>
        <v>64.8</v>
      </c>
      <c r="Z38" s="16">
        <f>VLOOKUP(A:A,[1]TDSheet!$A:$Z,26,0)</f>
        <v>71.8</v>
      </c>
      <c r="AA38" s="16">
        <f>VLOOKUP(A:A,[1]TDSheet!$A:$AA,27,0)</f>
        <v>83.8</v>
      </c>
      <c r="AB38" s="16">
        <f>VLOOKUP(A:A,[3]TDSheet!$A:$D,4,0)</f>
        <v>118</v>
      </c>
      <c r="AC38" s="16" t="str">
        <f>VLOOKUP(A:A,[1]TDSheet!$A:$AC,29,0)</f>
        <v>костик</v>
      </c>
      <c r="AD38" s="16" t="str">
        <f>VLOOKUP(A:A,[1]TDSheet!$A:$AD,30,0)</f>
        <v>костик</v>
      </c>
      <c r="AE38" s="16">
        <f t="shared" si="14"/>
        <v>0</v>
      </c>
      <c r="AF38" s="16">
        <f t="shared" si="15"/>
        <v>0</v>
      </c>
      <c r="AG38" s="16">
        <f t="shared" si="16"/>
        <v>0</v>
      </c>
      <c r="AH38" s="16">
        <f t="shared" si="17"/>
        <v>0</v>
      </c>
      <c r="AI38" s="16">
        <f t="shared" si="18"/>
        <v>40</v>
      </c>
      <c r="AJ38" s="16"/>
    </row>
    <row r="39" spans="1:36" s="1" customFormat="1" ht="11.1" customHeight="1" outlineLevel="1" x14ac:dyDescent="0.2">
      <c r="A39" s="7" t="s">
        <v>42</v>
      </c>
      <c r="B39" s="7" t="s">
        <v>8</v>
      </c>
      <c r="C39" s="8">
        <v>1896</v>
      </c>
      <c r="D39" s="8">
        <v>1877</v>
      </c>
      <c r="E39" s="8">
        <v>2515</v>
      </c>
      <c r="F39" s="8">
        <v>1208</v>
      </c>
      <c r="G39" s="1">
        <f>VLOOKUP(A:A,[1]TDSheet!$A:$G,7,0)</f>
        <v>0.4</v>
      </c>
      <c r="H39" s="1">
        <f>VLOOKUP(A:A,[1]TDSheet!$A:$H,8,0)</f>
        <v>60</v>
      </c>
      <c r="I39" s="16">
        <f>VLOOKUP(A:A,[2]TDSheet!$A:$F,6,0)</f>
        <v>2549</v>
      </c>
      <c r="J39" s="16">
        <f t="shared" si="10"/>
        <v>-34</v>
      </c>
      <c r="K39" s="23">
        <v>0</v>
      </c>
      <c r="L39" s="16"/>
      <c r="M39" s="18">
        <v>600</v>
      </c>
      <c r="N39" s="16"/>
      <c r="O39" s="16"/>
      <c r="P39" s="16"/>
      <c r="Q39" s="18">
        <v>400</v>
      </c>
      <c r="R39" s="18">
        <v>800</v>
      </c>
      <c r="S39" s="16">
        <f t="shared" si="11"/>
        <v>503</v>
      </c>
      <c r="T39" s="18">
        <v>800</v>
      </c>
      <c r="U39" s="19">
        <f t="shared" si="12"/>
        <v>7.570576540755467</v>
      </c>
      <c r="V39" s="16">
        <f t="shared" si="13"/>
        <v>2.4015904572564613</v>
      </c>
      <c r="W39" s="16"/>
      <c r="X39" s="16"/>
      <c r="Y39" s="16">
        <f>VLOOKUP(A:A,[1]TDSheet!$A:$Y,25,0)</f>
        <v>442.8</v>
      </c>
      <c r="Z39" s="16">
        <f>VLOOKUP(A:A,[1]TDSheet!$A:$Z,26,0)</f>
        <v>411.8</v>
      </c>
      <c r="AA39" s="16">
        <f>VLOOKUP(A:A,[1]TDSheet!$A:$AA,27,0)</f>
        <v>385.2</v>
      </c>
      <c r="AB39" s="16">
        <f>VLOOKUP(A:A,[3]TDSheet!$A:$D,4,0)</f>
        <v>384</v>
      </c>
      <c r="AC39" s="24" t="s">
        <v>139</v>
      </c>
      <c r="AD39" s="16" t="str">
        <f>VLOOKUP(A:A,[1]TDSheet!$A:$AD,30,0)</f>
        <v>м1400з</v>
      </c>
      <c r="AE39" s="16">
        <f t="shared" si="14"/>
        <v>160</v>
      </c>
      <c r="AF39" s="16">
        <f t="shared" si="15"/>
        <v>320</v>
      </c>
      <c r="AG39" s="16">
        <f t="shared" si="16"/>
        <v>320</v>
      </c>
      <c r="AH39" s="16">
        <f t="shared" si="17"/>
        <v>0</v>
      </c>
      <c r="AI39" s="16">
        <f t="shared" si="18"/>
        <v>240</v>
      </c>
      <c r="AJ39" s="16"/>
    </row>
    <row r="40" spans="1:36" s="1" customFormat="1" ht="11.1" customHeight="1" outlineLevel="1" x14ac:dyDescent="0.2">
      <c r="A40" s="7" t="s">
        <v>43</v>
      </c>
      <c r="B40" s="7" t="s">
        <v>8</v>
      </c>
      <c r="C40" s="8">
        <v>4148</v>
      </c>
      <c r="D40" s="8">
        <v>4127</v>
      </c>
      <c r="E40" s="8">
        <v>4362</v>
      </c>
      <c r="F40" s="8">
        <v>3836</v>
      </c>
      <c r="G40" s="1">
        <f>VLOOKUP(A:A,[1]TDSheet!$A:$G,7,0)</f>
        <v>0.4</v>
      </c>
      <c r="H40" s="1">
        <f>VLOOKUP(A:A,[1]TDSheet!$A:$H,8,0)</f>
        <v>60</v>
      </c>
      <c r="I40" s="16">
        <f>VLOOKUP(A:A,[2]TDSheet!$A:$F,6,0)</f>
        <v>4416</v>
      </c>
      <c r="J40" s="16">
        <f t="shared" si="10"/>
        <v>-54</v>
      </c>
      <c r="K40" s="25">
        <v>3000</v>
      </c>
      <c r="L40" s="16"/>
      <c r="M40" s="18"/>
      <c r="N40" s="16"/>
      <c r="O40" s="16"/>
      <c r="P40" s="16"/>
      <c r="Q40" s="18">
        <v>400</v>
      </c>
      <c r="R40" s="18"/>
      <c r="S40" s="16">
        <f t="shared" si="11"/>
        <v>872.4</v>
      </c>
      <c r="T40" s="18"/>
      <c r="U40" s="19">
        <f t="shared" si="12"/>
        <v>8.2943603851444294</v>
      </c>
      <c r="V40" s="16">
        <f t="shared" si="13"/>
        <v>4.3970655662540121</v>
      </c>
      <c r="W40" s="16"/>
      <c r="X40" s="16"/>
      <c r="Y40" s="16">
        <f>VLOOKUP(A:A,[1]TDSheet!$A:$Y,25,0)</f>
        <v>826.8</v>
      </c>
      <c r="Z40" s="16">
        <f>VLOOKUP(A:A,[1]TDSheet!$A:$Z,26,0)</f>
        <v>882.6</v>
      </c>
      <c r="AA40" s="16">
        <f>VLOOKUP(A:A,[1]TDSheet!$A:$AA,27,0)</f>
        <v>776.6</v>
      </c>
      <c r="AB40" s="16">
        <f>VLOOKUP(A:A,[3]TDSheet!$A:$D,4,0)</f>
        <v>708</v>
      </c>
      <c r="AC40" s="16" t="str">
        <f>VLOOKUP(A:A,[1]TDSheet!$A:$AC,29,0)</f>
        <v>кор</v>
      </c>
      <c r="AD40" s="16" t="str">
        <f>VLOOKUP(A:A,[1]TDSheet!$A:$AD,30,0)</f>
        <v>пуд8</v>
      </c>
      <c r="AE40" s="16">
        <f t="shared" si="14"/>
        <v>160</v>
      </c>
      <c r="AF40" s="16">
        <f t="shared" si="15"/>
        <v>0</v>
      </c>
      <c r="AG40" s="16">
        <f t="shared" si="16"/>
        <v>0</v>
      </c>
      <c r="AH40" s="16">
        <f t="shared" si="17"/>
        <v>0</v>
      </c>
      <c r="AI40" s="16">
        <f t="shared" si="18"/>
        <v>0</v>
      </c>
      <c r="AJ40" s="16"/>
    </row>
    <row r="41" spans="1:36" s="1" customFormat="1" ht="11.1" customHeight="1" outlineLevel="1" x14ac:dyDescent="0.2">
      <c r="A41" s="7" t="s">
        <v>44</v>
      </c>
      <c r="B41" s="7" t="s">
        <v>8</v>
      </c>
      <c r="C41" s="8">
        <v>-3</v>
      </c>
      <c r="D41" s="8">
        <v>7</v>
      </c>
      <c r="E41" s="8">
        <v>0</v>
      </c>
      <c r="F41" s="8"/>
      <c r="G41" s="1">
        <f>VLOOKUP(A:A,[1]TDSheet!$A:$G,7,0)</f>
        <v>0</v>
      </c>
      <c r="H41" s="1" t="e">
        <f>VLOOKUP(A:A,[1]TDSheet!$A:$H,8,0)</f>
        <v>#N/A</v>
      </c>
      <c r="I41" s="16">
        <f>VLOOKUP(A:A,[2]TDSheet!$A:$F,6,0)</f>
        <v>8</v>
      </c>
      <c r="J41" s="16">
        <f t="shared" si="10"/>
        <v>-8</v>
      </c>
      <c r="K41" s="16">
        <f>VLOOKUP(A:A,[1]TDSheet!$A:$T,20,0)</f>
        <v>0</v>
      </c>
      <c r="L41" s="16"/>
      <c r="M41" s="18"/>
      <c r="N41" s="16"/>
      <c r="O41" s="16"/>
      <c r="P41" s="16"/>
      <c r="Q41" s="18"/>
      <c r="R41" s="18"/>
      <c r="S41" s="16">
        <f t="shared" si="11"/>
        <v>0</v>
      </c>
      <c r="T41" s="18"/>
      <c r="U41" s="19" t="e">
        <f t="shared" si="12"/>
        <v>#DIV/0!</v>
      </c>
      <c r="V41" s="16" t="e">
        <f t="shared" si="13"/>
        <v>#DIV/0!</v>
      </c>
      <c r="W41" s="16"/>
      <c r="X41" s="16"/>
      <c r="Y41" s="16">
        <f>VLOOKUP(A:A,[1]TDSheet!$A:$Y,25,0)</f>
        <v>28.6</v>
      </c>
      <c r="Z41" s="16">
        <f>VLOOKUP(A:A,[1]TDSheet!$A:$Z,26,0)</f>
        <v>19.8</v>
      </c>
      <c r="AA41" s="16">
        <f>VLOOKUP(A:A,[1]TDSheet!$A:$AA,27,0)</f>
        <v>0.8</v>
      </c>
      <c r="AB41" s="16">
        <f>VLOOKUP(A:A,[3]TDSheet!$A:$D,4,0)</f>
        <v>-3</v>
      </c>
      <c r="AC41" s="16" t="str">
        <f>VLOOKUP(A:A,[1]TDSheet!$A:$AC,29,0)</f>
        <v>вывод</v>
      </c>
      <c r="AD41" s="16" t="str">
        <f>VLOOKUP(A:A,[1]TDSheet!$A:$AD,30,0)</f>
        <v>увел</v>
      </c>
      <c r="AE41" s="16">
        <f t="shared" si="14"/>
        <v>0</v>
      </c>
      <c r="AF41" s="16">
        <f t="shared" si="15"/>
        <v>0</v>
      </c>
      <c r="AG41" s="16">
        <f t="shared" si="16"/>
        <v>0</v>
      </c>
      <c r="AH41" s="16">
        <f t="shared" si="17"/>
        <v>0</v>
      </c>
      <c r="AI41" s="16">
        <f t="shared" si="18"/>
        <v>0</v>
      </c>
      <c r="AJ41" s="16"/>
    </row>
    <row r="42" spans="1:36" s="1" customFormat="1" ht="11.1" customHeight="1" outlineLevel="1" x14ac:dyDescent="0.2">
      <c r="A42" s="7" t="s">
        <v>45</v>
      </c>
      <c r="B42" s="7" t="s">
        <v>8</v>
      </c>
      <c r="C42" s="8">
        <v>1135</v>
      </c>
      <c r="D42" s="8">
        <v>1855</v>
      </c>
      <c r="E42" s="8">
        <v>2133</v>
      </c>
      <c r="F42" s="21">
        <v>1166</v>
      </c>
      <c r="G42" s="1">
        <f>VLOOKUP(A:A,[1]TDSheet!$A:$G,7,0)</f>
        <v>0.3</v>
      </c>
      <c r="H42" s="1">
        <f>VLOOKUP(A:A,[1]TDSheet!$A:$H,8,0)</f>
        <v>60</v>
      </c>
      <c r="I42" s="16">
        <f>VLOOKUP(A:A,[2]TDSheet!$A:$F,6,0)</f>
        <v>2172</v>
      </c>
      <c r="J42" s="16">
        <f t="shared" si="10"/>
        <v>-39</v>
      </c>
      <c r="K42" s="16">
        <f>VLOOKUP(A:A,[1]TDSheet!$A:$T,20,0)</f>
        <v>1000</v>
      </c>
      <c r="L42" s="16"/>
      <c r="M42" s="18">
        <v>480</v>
      </c>
      <c r="N42" s="16"/>
      <c r="O42" s="16"/>
      <c r="P42" s="16"/>
      <c r="Q42" s="18">
        <v>400</v>
      </c>
      <c r="R42" s="27">
        <v>0</v>
      </c>
      <c r="S42" s="16">
        <f t="shared" si="11"/>
        <v>426.6</v>
      </c>
      <c r="T42" s="18">
        <v>320</v>
      </c>
      <c r="U42" s="19">
        <f t="shared" si="12"/>
        <v>7.890295358649789</v>
      </c>
      <c r="V42" s="16">
        <f t="shared" si="13"/>
        <v>2.7332395686826065</v>
      </c>
      <c r="W42" s="16"/>
      <c r="X42" s="16"/>
      <c r="Y42" s="16">
        <f>VLOOKUP(A:A,[1]TDSheet!$A:$Y,25,0)</f>
        <v>318.39999999999998</v>
      </c>
      <c r="Z42" s="16">
        <f>VLOOKUP(A:A,[1]TDSheet!$A:$Z,26,0)</f>
        <v>317.8</v>
      </c>
      <c r="AA42" s="16">
        <f>VLOOKUP(A:A,[1]TDSheet!$A:$AA,27,0)</f>
        <v>345</v>
      </c>
      <c r="AB42" s="16">
        <f>VLOOKUP(A:A,[3]TDSheet!$A:$D,4,0)</f>
        <v>390</v>
      </c>
      <c r="AC42" s="16" t="str">
        <f>VLOOKUP(A:A,[1]TDSheet!$A:$AC,29,0)</f>
        <v>костик</v>
      </c>
      <c r="AD42" s="16" t="str">
        <f>VLOOKUP(A:A,[1]TDSheet!$A:$AD,30,0)</f>
        <v>костик</v>
      </c>
      <c r="AE42" s="16">
        <f t="shared" si="14"/>
        <v>120</v>
      </c>
      <c r="AF42" s="16">
        <f t="shared" si="15"/>
        <v>0</v>
      </c>
      <c r="AG42" s="16">
        <f t="shared" si="16"/>
        <v>96</v>
      </c>
      <c r="AH42" s="16">
        <f t="shared" si="17"/>
        <v>0</v>
      </c>
      <c r="AI42" s="16">
        <f t="shared" si="18"/>
        <v>144</v>
      </c>
      <c r="AJ42" s="16"/>
    </row>
    <row r="43" spans="1:36" s="1" customFormat="1" ht="11.1" customHeight="1" outlineLevel="1" x14ac:dyDescent="0.2">
      <c r="A43" s="7" t="s">
        <v>46</v>
      </c>
      <c r="B43" s="7" t="s">
        <v>8</v>
      </c>
      <c r="C43" s="8">
        <v>178</v>
      </c>
      <c r="D43" s="8">
        <v>371</v>
      </c>
      <c r="E43" s="8">
        <v>297</v>
      </c>
      <c r="F43" s="8">
        <v>117</v>
      </c>
      <c r="G43" s="1">
        <f>VLOOKUP(A:A,[1]TDSheet!$A:$G,7,0)</f>
        <v>0.1</v>
      </c>
      <c r="H43" s="1" t="e">
        <f>VLOOKUP(A:A,[1]TDSheet!$A:$H,8,0)</f>
        <v>#N/A</v>
      </c>
      <c r="I43" s="16">
        <f>VLOOKUP(A:A,[2]TDSheet!$A:$F,6,0)</f>
        <v>359</v>
      </c>
      <c r="J43" s="16">
        <f t="shared" si="10"/>
        <v>-62</v>
      </c>
      <c r="K43" s="16">
        <f>VLOOKUP(A:A,[1]TDSheet!$A:$T,20,0)</f>
        <v>200</v>
      </c>
      <c r="L43" s="16"/>
      <c r="M43" s="18">
        <v>60</v>
      </c>
      <c r="N43" s="16"/>
      <c r="O43" s="16"/>
      <c r="P43" s="16"/>
      <c r="Q43" s="18">
        <v>40</v>
      </c>
      <c r="R43" s="18">
        <v>40</v>
      </c>
      <c r="S43" s="16">
        <f t="shared" si="11"/>
        <v>59.4</v>
      </c>
      <c r="T43" s="18">
        <v>40</v>
      </c>
      <c r="U43" s="19">
        <f t="shared" si="12"/>
        <v>8.3670033670033668</v>
      </c>
      <c r="V43" s="16">
        <f t="shared" si="13"/>
        <v>1.9696969696969697</v>
      </c>
      <c r="W43" s="16"/>
      <c r="X43" s="16"/>
      <c r="Y43" s="16">
        <f>VLOOKUP(A:A,[1]TDSheet!$A:$Y,25,0)</f>
        <v>44.4</v>
      </c>
      <c r="Z43" s="16">
        <f>VLOOKUP(A:A,[1]TDSheet!$A:$Z,26,0)</f>
        <v>45.4</v>
      </c>
      <c r="AA43" s="16">
        <f>VLOOKUP(A:A,[1]TDSheet!$A:$AA,27,0)</f>
        <v>45.8</v>
      </c>
      <c r="AB43" s="16">
        <f>VLOOKUP(A:A,[3]TDSheet!$A:$D,4,0)</f>
        <v>42</v>
      </c>
      <c r="AC43" s="16" t="str">
        <f>VLOOKUP(A:A,[1]TDSheet!$A:$AC,29,0)</f>
        <v>Витал</v>
      </c>
      <c r="AD43" s="16" t="str">
        <f>VLOOKUP(A:A,[1]TDSheet!$A:$AD,30,0)</f>
        <v>костик</v>
      </c>
      <c r="AE43" s="16">
        <f t="shared" si="14"/>
        <v>4</v>
      </c>
      <c r="AF43" s="16">
        <f t="shared" si="15"/>
        <v>4</v>
      </c>
      <c r="AG43" s="16">
        <f t="shared" si="16"/>
        <v>4</v>
      </c>
      <c r="AH43" s="16">
        <f t="shared" si="17"/>
        <v>0</v>
      </c>
      <c r="AI43" s="16">
        <f t="shared" si="18"/>
        <v>6</v>
      </c>
      <c r="AJ43" s="16"/>
    </row>
    <row r="44" spans="1:36" s="1" customFormat="1" ht="11.1" customHeight="1" outlineLevel="1" x14ac:dyDescent="0.2">
      <c r="A44" s="7" t="s">
        <v>47</v>
      </c>
      <c r="B44" s="7" t="s">
        <v>8</v>
      </c>
      <c r="C44" s="8">
        <v>1067</v>
      </c>
      <c r="D44" s="8">
        <v>2166</v>
      </c>
      <c r="E44" s="8">
        <v>2129</v>
      </c>
      <c r="F44" s="8">
        <v>1049</v>
      </c>
      <c r="G44" s="1">
        <f>VLOOKUP(A:A,[1]TDSheet!$A:$G,7,0)</f>
        <v>0.1</v>
      </c>
      <c r="H44" s="1">
        <f>VLOOKUP(A:A,[1]TDSheet!$A:$H,8,0)</f>
        <v>60</v>
      </c>
      <c r="I44" s="16">
        <f>VLOOKUP(A:A,[2]TDSheet!$A:$F,6,0)</f>
        <v>2142</v>
      </c>
      <c r="J44" s="16">
        <f t="shared" si="10"/>
        <v>-13</v>
      </c>
      <c r="K44" s="16">
        <f>VLOOKUP(A:A,[1]TDSheet!$A:$T,20,0)</f>
        <v>980</v>
      </c>
      <c r="L44" s="16"/>
      <c r="M44" s="18">
        <v>280</v>
      </c>
      <c r="N44" s="16"/>
      <c r="O44" s="16"/>
      <c r="P44" s="16"/>
      <c r="Q44" s="18">
        <v>700</v>
      </c>
      <c r="R44" s="18">
        <v>280</v>
      </c>
      <c r="S44" s="16">
        <f t="shared" si="11"/>
        <v>425.8</v>
      </c>
      <c r="T44" s="18">
        <v>280</v>
      </c>
      <c r="U44" s="19">
        <f t="shared" si="12"/>
        <v>8.3818694222639731</v>
      </c>
      <c r="V44" s="16">
        <f t="shared" si="13"/>
        <v>2.4635979333020197</v>
      </c>
      <c r="W44" s="16"/>
      <c r="X44" s="16"/>
      <c r="Y44" s="16">
        <f>VLOOKUP(A:A,[1]TDSheet!$A:$Y,25,0)</f>
        <v>318.39999999999998</v>
      </c>
      <c r="Z44" s="16">
        <f>VLOOKUP(A:A,[1]TDSheet!$A:$Z,26,0)</f>
        <v>317.2</v>
      </c>
      <c r="AA44" s="16">
        <f>VLOOKUP(A:A,[1]TDSheet!$A:$AA,27,0)</f>
        <v>341.6</v>
      </c>
      <c r="AB44" s="16">
        <f>VLOOKUP(A:A,[3]TDSheet!$A:$D,4,0)</f>
        <v>335</v>
      </c>
      <c r="AC44" s="16" t="str">
        <f>VLOOKUP(A:A,[1]TDSheet!$A:$AC,29,0)</f>
        <v>костик</v>
      </c>
      <c r="AD44" s="16" t="str">
        <f>VLOOKUP(A:A,[1]TDSheet!$A:$AD,30,0)</f>
        <v>костик</v>
      </c>
      <c r="AE44" s="16">
        <f t="shared" si="14"/>
        <v>70</v>
      </c>
      <c r="AF44" s="16">
        <f t="shared" si="15"/>
        <v>28</v>
      </c>
      <c r="AG44" s="16">
        <f t="shared" si="16"/>
        <v>28</v>
      </c>
      <c r="AH44" s="16">
        <f t="shared" si="17"/>
        <v>0</v>
      </c>
      <c r="AI44" s="16">
        <f t="shared" si="18"/>
        <v>28</v>
      </c>
      <c r="AJ44" s="16"/>
    </row>
    <row r="45" spans="1:36" s="1" customFormat="1" ht="11.1" customHeight="1" outlineLevel="1" x14ac:dyDescent="0.2">
      <c r="A45" s="7" t="s">
        <v>48</v>
      </c>
      <c r="B45" s="7" t="s">
        <v>8</v>
      </c>
      <c r="C45" s="8">
        <v>1351</v>
      </c>
      <c r="D45" s="8">
        <v>1339</v>
      </c>
      <c r="E45" s="8">
        <v>2165</v>
      </c>
      <c r="F45" s="8">
        <v>458</v>
      </c>
      <c r="G45" s="1">
        <f>VLOOKUP(A:A,[1]TDSheet!$A:$G,7,0)</f>
        <v>0.1</v>
      </c>
      <c r="H45" s="1">
        <f>VLOOKUP(A:A,[1]TDSheet!$A:$H,8,0)</f>
        <v>60</v>
      </c>
      <c r="I45" s="16">
        <f>VLOOKUP(A:A,[2]TDSheet!$A:$F,6,0)</f>
        <v>2213</v>
      </c>
      <c r="J45" s="16">
        <f t="shared" si="10"/>
        <v>-48</v>
      </c>
      <c r="K45" s="16">
        <f>VLOOKUP(A:A,[1]TDSheet!$A:$T,20,0)</f>
        <v>980</v>
      </c>
      <c r="L45" s="16"/>
      <c r="M45" s="18">
        <v>480</v>
      </c>
      <c r="N45" s="16"/>
      <c r="O45" s="16"/>
      <c r="P45" s="16"/>
      <c r="Q45" s="18">
        <v>700</v>
      </c>
      <c r="R45" s="18">
        <v>420</v>
      </c>
      <c r="S45" s="16">
        <f t="shared" si="11"/>
        <v>433</v>
      </c>
      <c r="T45" s="18">
        <v>420</v>
      </c>
      <c r="U45" s="19">
        <f t="shared" si="12"/>
        <v>7.9861431870669746</v>
      </c>
      <c r="V45" s="16">
        <f t="shared" si="13"/>
        <v>1.0577367205542725</v>
      </c>
      <c r="W45" s="16"/>
      <c r="X45" s="16"/>
      <c r="Y45" s="16">
        <f>VLOOKUP(A:A,[1]TDSheet!$A:$Y,25,0)</f>
        <v>293.8</v>
      </c>
      <c r="Z45" s="16">
        <f>VLOOKUP(A:A,[1]TDSheet!$A:$Z,26,0)</f>
        <v>315.8</v>
      </c>
      <c r="AA45" s="16">
        <f>VLOOKUP(A:A,[1]TDSheet!$A:$AA,27,0)</f>
        <v>277.2</v>
      </c>
      <c r="AB45" s="16">
        <f>VLOOKUP(A:A,[3]TDSheet!$A:$D,4,0)</f>
        <v>253</v>
      </c>
      <c r="AC45" s="16" t="str">
        <f>VLOOKUP(A:A,[1]TDSheet!$A:$AC,29,0)</f>
        <v>костик</v>
      </c>
      <c r="AD45" s="16" t="str">
        <f>VLOOKUP(A:A,[1]TDSheet!$A:$AD,30,0)</f>
        <v>п90</v>
      </c>
      <c r="AE45" s="16">
        <f t="shared" si="14"/>
        <v>70</v>
      </c>
      <c r="AF45" s="16">
        <f t="shared" si="15"/>
        <v>42</v>
      </c>
      <c r="AG45" s="16">
        <f t="shared" si="16"/>
        <v>42</v>
      </c>
      <c r="AH45" s="16">
        <f t="shared" si="17"/>
        <v>0</v>
      </c>
      <c r="AI45" s="16">
        <f t="shared" si="18"/>
        <v>48</v>
      </c>
      <c r="AJ45" s="16"/>
    </row>
    <row r="46" spans="1:36" s="1" customFormat="1" ht="11.1" customHeight="1" outlineLevel="1" x14ac:dyDescent="0.2">
      <c r="A46" s="7" t="s">
        <v>49</v>
      </c>
      <c r="B46" s="7" t="s">
        <v>8</v>
      </c>
      <c r="C46" s="8">
        <v>623</v>
      </c>
      <c r="D46" s="8">
        <v>483</v>
      </c>
      <c r="E46" s="8">
        <v>877</v>
      </c>
      <c r="F46" s="8">
        <v>201</v>
      </c>
      <c r="G46" s="1">
        <f>VLOOKUP(A:A,[1]TDSheet!$A:$G,7,0)</f>
        <v>0.1</v>
      </c>
      <c r="H46" s="1" t="e">
        <f>VLOOKUP(A:A,[1]TDSheet!$A:$H,8,0)</f>
        <v>#N/A</v>
      </c>
      <c r="I46" s="16">
        <f>VLOOKUP(A:A,[2]TDSheet!$A:$F,6,0)</f>
        <v>904</v>
      </c>
      <c r="J46" s="16">
        <f t="shared" si="10"/>
        <v>-27</v>
      </c>
      <c r="K46" s="16">
        <f>VLOOKUP(A:A,[1]TDSheet!$A:$T,20,0)</f>
        <v>600</v>
      </c>
      <c r="L46" s="16"/>
      <c r="M46" s="18">
        <v>150</v>
      </c>
      <c r="N46" s="16"/>
      <c r="O46" s="16"/>
      <c r="P46" s="16"/>
      <c r="Q46" s="18">
        <v>200</v>
      </c>
      <c r="R46" s="18">
        <v>200</v>
      </c>
      <c r="S46" s="16">
        <f t="shared" si="11"/>
        <v>175.4</v>
      </c>
      <c r="T46" s="18">
        <v>100</v>
      </c>
      <c r="U46" s="19">
        <f t="shared" si="12"/>
        <v>8.2725199543899652</v>
      </c>
      <c r="V46" s="16">
        <f t="shared" si="13"/>
        <v>1.1459521094640821</v>
      </c>
      <c r="W46" s="16"/>
      <c r="X46" s="16"/>
      <c r="Y46" s="16">
        <f>VLOOKUP(A:A,[1]TDSheet!$A:$Y,25,0)</f>
        <v>126.8</v>
      </c>
      <c r="Z46" s="16">
        <f>VLOOKUP(A:A,[1]TDSheet!$A:$Z,26,0)</f>
        <v>138.4</v>
      </c>
      <c r="AA46" s="16">
        <f>VLOOKUP(A:A,[1]TDSheet!$A:$AA,27,0)</f>
        <v>112</v>
      </c>
      <c r="AB46" s="16">
        <f>VLOOKUP(A:A,[3]TDSheet!$A:$D,4,0)</f>
        <v>131</v>
      </c>
      <c r="AC46" s="16" t="str">
        <f>VLOOKUP(A:A,[1]TDSheet!$A:$AC,29,0)</f>
        <v>костик</v>
      </c>
      <c r="AD46" s="16" t="str">
        <f>VLOOKUP(A:A,[1]TDSheet!$A:$AD,30,0)</f>
        <v>костик</v>
      </c>
      <c r="AE46" s="16">
        <f t="shared" si="14"/>
        <v>20</v>
      </c>
      <c r="AF46" s="16">
        <f t="shared" si="15"/>
        <v>20</v>
      </c>
      <c r="AG46" s="16">
        <f t="shared" si="16"/>
        <v>10</v>
      </c>
      <c r="AH46" s="16">
        <f t="shared" si="17"/>
        <v>0</v>
      </c>
      <c r="AI46" s="16">
        <f t="shared" si="18"/>
        <v>15</v>
      </c>
      <c r="AJ46" s="16"/>
    </row>
    <row r="47" spans="1:36" s="1" customFormat="1" ht="11.1" customHeight="1" outlineLevel="1" x14ac:dyDescent="0.2">
      <c r="A47" s="7" t="s">
        <v>50</v>
      </c>
      <c r="B47" s="7" t="s">
        <v>9</v>
      </c>
      <c r="C47" s="8">
        <v>12.167999999999999</v>
      </c>
      <c r="D47" s="8">
        <v>39.713999999999999</v>
      </c>
      <c r="E47" s="8">
        <v>38.563000000000002</v>
      </c>
      <c r="F47" s="8">
        <v>13.319000000000001</v>
      </c>
      <c r="G47" s="1">
        <f>VLOOKUP(A:A,[1]TDSheet!$A:$G,7,0)</f>
        <v>1</v>
      </c>
      <c r="H47" s="1">
        <f>VLOOKUP(A:A,[1]TDSheet!$A:$H,8,0)</f>
        <v>45</v>
      </c>
      <c r="I47" s="16">
        <f>VLOOKUP(A:A,[2]TDSheet!$A:$F,6,0)</f>
        <v>41</v>
      </c>
      <c r="J47" s="16">
        <f t="shared" si="10"/>
        <v>-2.4369999999999976</v>
      </c>
      <c r="K47" s="16">
        <f>VLOOKUP(A:A,[1]TDSheet!$A:$T,20,0)</f>
        <v>10</v>
      </c>
      <c r="L47" s="16"/>
      <c r="M47" s="18">
        <v>10</v>
      </c>
      <c r="N47" s="16"/>
      <c r="O47" s="16"/>
      <c r="P47" s="16"/>
      <c r="Q47" s="18">
        <v>10</v>
      </c>
      <c r="R47" s="18">
        <v>10</v>
      </c>
      <c r="S47" s="16">
        <f t="shared" si="11"/>
        <v>7.7126000000000001</v>
      </c>
      <c r="T47" s="18">
        <v>10</v>
      </c>
      <c r="U47" s="19">
        <f t="shared" si="12"/>
        <v>8.2098125145865204</v>
      </c>
      <c r="V47" s="16">
        <f t="shared" si="13"/>
        <v>1.7269143998132925</v>
      </c>
      <c r="W47" s="16"/>
      <c r="X47" s="16"/>
      <c r="Y47" s="16">
        <f>VLOOKUP(A:A,[1]TDSheet!$A:$Y,25,0)</f>
        <v>5.95</v>
      </c>
      <c r="Z47" s="16">
        <f>VLOOKUP(A:A,[1]TDSheet!$A:$Z,26,0)</f>
        <v>6.0043999999999995</v>
      </c>
      <c r="AA47" s="16">
        <f>VLOOKUP(A:A,[1]TDSheet!$A:$AA,27,0)</f>
        <v>7.2279999999999998</v>
      </c>
      <c r="AB47" s="16">
        <f>VLOOKUP(A:A,[3]TDSheet!$A:$D,4,0)</f>
        <v>9.6259999999999994</v>
      </c>
      <c r="AC47" s="16" t="str">
        <f>VLOOKUP(A:A,[1]TDSheet!$A:$AC,29,0)</f>
        <v>увел</v>
      </c>
      <c r="AD47" s="16" t="str">
        <f>VLOOKUP(A:A,[1]TDSheet!$A:$AD,30,0)</f>
        <v>костик</v>
      </c>
      <c r="AE47" s="16">
        <f t="shared" si="14"/>
        <v>10</v>
      </c>
      <c r="AF47" s="16">
        <f t="shared" si="15"/>
        <v>10</v>
      </c>
      <c r="AG47" s="16">
        <f t="shared" si="16"/>
        <v>10</v>
      </c>
      <c r="AH47" s="16">
        <f t="shared" si="17"/>
        <v>0</v>
      </c>
      <c r="AI47" s="16">
        <f t="shared" si="18"/>
        <v>10</v>
      </c>
      <c r="AJ47" s="16"/>
    </row>
    <row r="48" spans="1:36" s="1" customFormat="1" ht="11.1" customHeight="1" outlineLevel="1" x14ac:dyDescent="0.2">
      <c r="A48" s="7" t="s">
        <v>51</v>
      </c>
      <c r="B48" s="7" t="s">
        <v>8</v>
      </c>
      <c r="C48" s="8">
        <v>409</v>
      </c>
      <c r="D48" s="8">
        <v>476</v>
      </c>
      <c r="E48" s="8">
        <v>720</v>
      </c>
      <c r="F48" s="8">
        <v>141</v>
      </c>
      <c r="G48" s="1">
        <f>VLOOKUP(A:A,[1]TDSheet!$A:$G,7,0)</f>
        <v>0.3</v>
      </c>
      <c r="H48" s="1">
        <f>VLOOKUP(A:A,[1]TDSheet!$A:$H,8,0)</f>
        <v>45</v>
      </c>
      <c r="I48" s="16">
        <f>VLOOKUP(A:A,[2]TDSheet!$A:$F,6,0)</f>
        <v>741</v>
      </c>
      <c r="J48" s="16">
        <f t="shared" si="10"/>
        <v>-21</v>
      </c>
      <c r="K48" s="16">
        <f>VLOOKUP(A:A,[1]TDSheet!$A:$T,20,0)</f>
        <v>480</v>
      </c>
      <c r="L48" s="16"/>
      <c r="M48" s="18">
        <v>120</v>
      </c>
      <c r="N48" s="16"/>
      <c r="O48" s="16"/>
      <c r="P48" s="16"/>
      <c r="Q48" s="18">
        <v>150</v>
      </c>
      <c r="R48" s="18">
        <v>120</v>
      </c>
      <c r="S48" s="16">
        <f t="shared" si="11"/>
        <v>144</v>
      </c>
      <c r="T48" s="18">
        <v>120</v>
      </c>
      <c r="U48" s="19">
        <f t="shared" si="12"/>
        <v>7.854166666666667</v>
      </c>
      <c r="V48" s="16">
        <f t="shared" si="13"/>
        <v>0.97916666666666663</v>
      </c>
      <c r="W48" s="16"/>
      <c r="X48" s="16"/>
      <c r="Y48" s="16">
        <f>VLOOKUP(A:A,[1]TDSheet!$A:$Y,25,0)</f>
        <v>88</v>
      </c>
      <c r="Z48" s="16">
        <f>VLOOKUP(A:A,[1]TDSheet!$A:$Z,26,0)</f>
        <v>100.8</v>
      </c>
      <c r="AA48" s="16">
        <f>VLOOKUP(A:A,[1]TDSheet!$A:$AA,27,0)</f>
        <v>92.6</v>
      </c>
      <c r="AB48" s="16">
        <f>VLOOKUP(A:A,[3]TDSheet!$A:$D,4,0)</f>
        <v>76</v>
      </c>
      <c r="AC48" s="16" t="str">
        <f>VLOOKUP(A:A,[1]TDSheet!$A:$AC,29,0)</f>
        <v>костик</v>
      </c>
      <c r="AD48" s="16" t="str">
        <f>VLOOKUP(A:A,[1]TDSheet!$A:$AD,30,0)</f>
        <v>костик</v>
      </c>
      <c r="AE48" s="16">
        <f t="shared" si="14"/>
        <v>45</v>
      </c>
      <c r="AF48" s="16">
        <f t="shared" si="15"/>
        <v>36</v>
      </c>
      <c r="AG48" s="16">
        <f t="shared" si="16"/>
        <v>36</v>
      </c>
      <c r="AH48" s="16">
        <f t="shared" si="17"/>
        <v>0</v>
      </c>
      <c r="AI48" s="16">
        <f t="shared" si="18"/>
        <v>36</v>
      </c>
      <c r="AJ48" s="16"/>
    </row>
    <row r="49" spans="1:36" s="1" customFormat="1" ht="11.1" customHeight="1" outlineLevel="1" x14ac:dyDescent="0.2">
      <c r="A49" s="7" t="s">
        <v>52</v>
      </c>
      <c r="B49" s="7" t="s">
        <v>9</v>
      </c>
      <c r="C49" s="8">
        <v>480.46899999999999</v>
      </c>
      <c r="D49" s="8">
        <v>270.166</v>
      </c>
      <c r="E49" s="8">
        <v>511.82799999999997</v>
      </c>
      <c r="F49" s="8">
        <v>231.68</v>
      </c>
      <c r="G49" s="1">
        <f>VLOOKUP(A:A,[1]TDSheet!$A:$G,7,0)</f>
        <v>1</v>
      </c>
      <c r="H49" s="1">
        <f>VLOOKUP(A:A,[1]TDSheet!$A:$H,8,0)</f>
        <v>45</v>
      </c>
      <c r="I49" s="16">
        <f>VLOOKUP(A:A,[2]TDSheet!$A:$F,6,0)</f>
        <v>506.9</v>
      </c>
      <c r="J49" s="16">
        <f t="shared" si="10"/>
        <v>4.9279999999999973</v>
      </c>
      <c r="K49" s="16">
        <f>VLOOKUP(A:A,[1]TDSheet!$A:$T,20,0)</f>
        <v>300</v>
      </c>
      <c r="L49" s="16"/>
      <c r="M49" s="18">
        <v>90</v>
      </c>
      <c r="N49" s="16"/>
      <c r="O49" s="16"/>
      <c r="P49" s="16"/>
      <c r="Q49" s="18">
        <v>100</v>
      </c>
      <c r="R49" s="18">
        <v>80</v>
      </c>
      <c r="S49" s="16">
        <f t="shared" si="11"/>
        <v>102.3656</v>
      </c>
      <c r="T49" s="18">
        <v>50</v>
      </c>
      <c r="U49" s="19">
        <f t="shared" si="12"/>
        <v>8.3199824941191185</v>
      </c>
      <c r="V49" s="16">
        <f t="shared" si="13"/>
        <v>2.2632603140117382</v>
      </c>
      <c r="W49" s="16"/>
      <c r="X49" s="16"/>
      <c r="Y49" s="16">
        <f>VLOOKUP(A:A,[1]TDSheet!$A:$Y,25,0)</f>
        <v>100.0578</v>
      </c>
      <c r="Z49" s="16">
        <f>VLOOKUP(A:A,[1]TDSheet!$A:$Z,26,0)</f>
        <v>94.505399999999995</v>
      </c>
      <c r="AA49" s="16">
        <f>VLOOKUP(A:A,[1]TDSheet!$A:$AA,27,0)</f>
        <v>75.868399999999994</v>
      </c>
      <c r="AB49" s="16">
        <f>VLOOKUP(A:A,[3]TDSheet!$A:$D,4,0)</f>
        <v>79.605999999999995</v>
      </c>
      <c r="AC49" s="16">
        <f>VLOOKUP(A:A,[1]TDSheet!$A:$AC,29,0)</f>
        <v>0</v>
      </c>
      <c r="AD49" s="16">
        <f>VLOOKUP(A:A,[1]TDSheet!$A:$AD,30,0)</f>
        <v>0</v>
      </c>
      <c r="AE49" s="16">
        <f t="shared" si="14"/>
        <v>100</v>
      </c>
      <c r="AF49" s="16">
        <f t="shared" si="15"/>
        <v>80</v>
      </c>
      <c r="AG49" s="16">
        <f t="shared" si="16"/>
        <v>50</v>
      </c>
      <c r="AH49" s="16">
        <f t="shared" si="17"/>
        <v>0</v>
      </c>
      <c r="AI49" s="16">
        <f t="shared" si="18"/>
        <v>90</v>
      </c>
      <c r="AJ49" s="16"/>
    </row>
    <row r="50" spans="1:36" s="1" customFormat="1" ht="11.1" customHeight="1" outlineLevel="1" x14ac:dyDescent="0.2">
      <c r="A50" s="7" t="s">
        <v>53</v>
      </c>
      <c r="B50" s="7" t="s">
        <v>8</v>
      </c>
      <c r="C50" s="8">
        <v>35</v>
      </c>
      <c r="D50" s="8">
        <v>23</v>
      </c>
      <c r="E50" s="8">
        <v>38</v>
      </c>
      <c r="F50" s="8">
        <v>15</v>
      </c>
      <c r="G50" s="1">
        <f>VLOOKUP(A:A,[1]TDSheet!$A:$G,7,0)</f>
        <v>0.4</v>
      </c>
      <c r="H50" s="1" t="e">
        <f>VLOOKUP(A:A,[1]TDSheet!$A:$H,8,0)</f>
        <v>#N/A</v>
      </c>
      <c r="I50" s="16">
        <f>VLOOKUP(A:A,[2]TDSheet!$A:$F,6,0)</f>
        <v>43</v>
      </c>
      <c r="J50" s="16">
        <f t="shared" si="10"/>
        <v>-5</v>
      </c>
      <c r="K50" s="16">
        <f>VLOOKUP(A:A,[1]TDSheet!$A:$T,20,0)</f>
        <v>16</v>
      </c>
      <c r="L50" s="16"/>
      <c r="M50" s="18"/>
      <c r="N50" s="16"/>
      <c r="O50" s="16"/>
      <c r="P50" s="16"/>
      <c r="Q50" s="18">
        <v>16</v>
      </c>
      <c r="R50" s="18"/>
      <c r="S50" s="16">
        <f t="shared" si="11"/>
        <v>7.6</v>
      </c>
      <c r="T50" s="18"/>
      <c r="U50" s="19">
        <f t="shared" si="12"/>
        <v>6.1842105263157894</v>
      </c>
      <c r="V50" s="16">
        <f t="shared" si="13"/>
        <v>1.9736842105263159</v>
      </c>
      <c r="W50" s="16"/>
      <c r="X50" s="16"/>
      <c r="Y50" s="16">
        <f>VLOOKUP(A:A,[1]TDSheet!$A:$Y,25,0)</f>
        <v>2.2000000000000002</v>
      </c>
      <c r="Z50" s="16">
        <f>VLOOKUP(A:A,[1]TDSheet!$A:$Z,26,0)</f>
        <v>5</v>
      </c>
      <c r="AA50" s="16">
        <f>VLOOKUP(A:A,[1]TDSheet!$A:$AA,27,0)</f>
        <v>1.4</v>
      </c>
      <c r="AB50" s="16">
        <v>0</v>
      </c>
      <c r="AC50" s="16" t="str">
        <f>VLOOKUP(A:A,[1]TDSheet!$A:$AC,29,0)</f>
        <v>увел</v>
      </c>
      <c r="AD50" s="16" t="e">
        <f>VLOOKUP(A:A,[1]TDSheet!$A:$AD,30,0)</f>
        <v>#N/A</v>
      </c>
      <c r="AE50" s="16">
        <f t="shared" si="14"/>
        <v>6.4</v>
      </c>
      <c r="AF50" s="16">
        <f t="shared" si="15"/>
        <v>0</v>
      </c>
      <c r="AG50" s="16">
        <f t="shared" si="16"/>
        <v>0</v>
      </c>
      <c r="AH50" s="16">
        <f t="shared" si="17"/>
        <v>0</v>
      </c>
      <c r="AI50" s="16">
        <f t="shared" si="18"/>
        <v>0</v>
      </c>
      <c r="AJ50" s="16"/>
    </row>
    <row r="51" spans="1:36" s="1" customFormat="1" ht="11.1" customHeight="1" outlineLevel="1" x14ac:dyDescent="0.2">
      <c r="A51" s="7" t="s">
        <v>54</v>
      </c>
      <c r="B51" s="7" t="s">
        <v>8</v>
      </c>
      <c r="C51" s="8">
        <v>271</v>
      </c>
      <c r="D51" s="8">
        <v>94</v>
      </c>
      <c r="E51" s="8">
        <v>172</v>
      </c>
      <c r="F51" s="8">
        <v>189</v>
      </c>
      <c r="G51" s="1">
        <f>VLOOKUP(A:A,[1]TDSheet!$A:$G,7,0)</f>
        <v>0.09</v>
      </c>
      <c r="H51" s="1">
        <f>VLOOKUP(A:A,[1]TDSheet!$A:$H,8,0)</f>
        <v>45</v>
      </c>
      <c r="I51" s="16">
        <f>VLOOKUP(A:A,[2]TDSheet!$A:$F,6,0)</f>
        <v>178</v>
      </c>
      <c r="J51" s="16">
        <f t="shared" si="10"/>
        <v>-6</v>
      </c>
      <c r="K51" s="16">
        <f>VLOOKUP(A:A,[1]TDSheet!$A:$T,20,0)</f>
        <v>0</v>
      </c>
      <c r="L51" s="16"/>
      <c r="M51" s="18"/>
      <c r="N51" s="16"/>
      <c r="O51" s="16"/>
      <c r="P51" s="16"/>
      <c r="Q51" s="18">
        <v>40</v>
      </c>
      <c r="R51" s="18"/>
      <c r="S51" s="16">
        <f t="shared" si="11"/>
        <v>34.4</v>
      </c>
      <c r="T51" s="18">
        <v>40</v>
      </c>
      <c r="U51" s="19">
        <f t="shared" si="12"/>
        <v>7.8197674418604652</v>
      </c>
      <c r="V51" s="16">
        <f t="shared" si="13"/>
        <v>5.4941860465116283</v>
      </c>
      <c r="W51" s="16"/>
      <c r="X51" s="16"/>
      <c r="Y51" s="16">
        <f>VLOOKUP(A:A,[1]TDSheet!$A:$Y,25,0)</f>
        <v>28.8</v>
      </c>
      <c r="Z51" s="16">
        <f>VLOOKUP(A:A,[1]TDSheet!$A:$Z,26,0)</f>
        <v>45.6</v>
      </c>
      <c r="AA51" s="16">
        <f>VLOOKUP(A:A,[1]TDSheet!$A:$AA,27,0)</f>
        <v>30</v>
      </c>
      <c r="AB51" s="16">
        <f>VLOOKUP(A:A,[3]TDSheet!$A:$D,4,0)</f>
        <v>24</v>
      </c>
      <c r="AC51" s="16" t="str">
        <f>VLOOKUP(A:A,[1]TDSheet!$A:$AC,29,0)</f>
        <v>Витал</v>
      </c>
      <c r="AD51" s="16" t="str">
        <f>VLOOKUP(A:A,[1]TDSheet!$A:$AD,30,0)</f>
        <v>костик</v>
      </c>
      <c r="AE51" s="16">
        <f t="shared" si="14"/>
        <v>3.5999999999999996</v>
      </c>
      <c r="AF51" s="16">
        <f t="shared" si="15"/>
        <v>0</v>
      </c>
      <c r="AG51" s="16">
        <f t="shared" si="16"/>
        <v>3.5999999999999996</v>
      </c>
      <c r="AH51" s="16">
        <f t="shared" si="17"/>
        <v>0</v>
      </c>
      <c r="AI51" s="16">
        <f t="shared" si="18"/>
        <v>0</v>
      </c>
      <c r="AJ51" s="16"/>
    </row>
    <row r="52" spans="1:36" s="1" customFormat="1" ht="11.1" customHeight="1" outlineLevel="1" x14ac:dyDescent="0.2">
      <c r="A52" s="7" t="s">
        <v>55</v>
      </c>
      <c r="B52" s="7" t="s">
        <v>8</v>
      </c>
      <c r="C52" s="8">
        <v>39</v>
      </c>
      <c r="D52" s="8">
        <v>47</v>
      </c>
      <c r="E52" s="8">
        <v>50</v>
      </c>
      <c r="F52" s="8">
        <v>23</v>
      </c>
      <c r="G52" s="1">
        <f>VLOOKUP(A:A,[1]TDSheet!$A:$G,7,0)</f>
        <v>0.4</v>
      </c>
      <c r="H52" s="1" t="e">
        <f>VLOOKUP(A:A,[1]TDSheet!$A:$H,8,0)</f>
        <v>#N/A</v>
      </c>
      <c r="I52" s="16">
        <f>VLOOKUP(A:A,[2]TDSheet!$A:$F,6,0)</f>
        <v>52</v>
      </c>
      <c r="J52" s="16">
        <f t="shared" si="10"/>
        <v>-2</v>
      </c>
      <c r="K52" s="16">
        <f>VLOOKUP(A:A,[1]TDSheet!$A:$T,20,0)</f>
        <v>16</v>
      </c>
      <c r="L52" s="16"/>
      <c r="M52" s="18">
        <v>16</v>
      </c>
      <c r="N52" s="16"/>
      <c r="O52" s="16"/>
      <c r="P52" s="16"/>
      <c r="Q52" s="18">
        <v>16</v>
      </c>
      <c r="R52" s="18"/>
      <c r="S52" s="16">
        <f t="shared" si="11"/>
        <v>10</v>
      </c>
      <c r="T52" s="18">
        <v>16</v>
      </c>
      <c r="U52" s="19">
        <f t="shared" si="12"/>
        <v>8.6999999999999993</v>
      </c>
      <c r="V52" s="16">
        <f t="shared" si="13"/>
        <v>2.2999999999999998</v>
      </c>
      <c r="W52" s="16"/>
      <c r="X52" s="16"/>
      <c r="Y52" s="16">
        <f>VLOOKUP(A:A,[1]TDSheet!$A:$Y,25,0)</f>
        <v>8.6</v>
      </c>
      <c r="Z52" s="16">
        <f>VLOOKUP(A:A,[1]TDSheet!$A:$Z,26,0)</f>
        <v>8.6</v>
      </c>
      <c r="AA52" s="16">
        <f>VLOOKUP(A:A,[1]TDSheet!$A:$AA,27,0)</f>
        <v>8.4</v>
      </c>
      <c r="AB52" s="16">
        <f>VLOOKUP(A:A,[3]TDSheet!$A:$D,4,0)</f>
        <v>5</v>
      </c>
      <c r="AC52" s="16" t="e">
        <f>VLOOKUP(A:A,[1]TDSheet!$A:$AC,29,0)</f>
        <v>#N/A</v>
      </c>
      <c r="AD52" s="16" t="e">
        <f>VLOOKUP(A:A,[1]TDSheet!$A:$AD,30,0)</f>
        <v>#N/A</v>
      </c>
      <c r="AE52" s="16">
        <f t="shared" si="14"/>
        <v>6.4</v>
      </c>
      <c r="AF52" s="16">
        <f t="shared" si="15"/>
        <v>0</v>
      </c>
      <c r="AG52" s="16">
        <f t="shared" si="16"/>
        <v>6.4</v>
      </c>
      <c r="AH52" s="16">
        <f t="shared" si="17"/>
        <v>0</v>
      </c>
      <c r="AI52" s="16">
        <f t="shared" si="18"/>
        <v>6.4</v>
      </c>
      <c r="AJ52" s="16"/>
    </row>
    <row r="53" spans="1:36" s="1" customFormat="1" ht="11.1" customHeight="1" outlineLevel="1" x14ac:dyDescent="0.2">
      <c r="A53" s="7" t="s">
        <v>56</v>
      </c>
      <c r="B53" s="7" t="s">
        <v>8</v>
      </c>
      <c r="C53" s="8">
        <v>899</v>
      </c>
      <c r="D53" s="8">
        <v>1060</v>
      </c>
      <c r="E53" s="21">
        <v>1198</v>
      </c>
      <c r="F53" s="21">
        <v>850</v>
      </c>
      <c r="G53" s="1">
        <f>VLOOKUP(A:A,[1]TDSheet!$A:$G,7,0)</f>
        <v>0.3</v>
      </c>
      <c r="H53" s="1" t="e">
        <f>VLOOKUP(A:A,[1]TDSheet!$A:$H,8,0)</f>
        <v>#N/A</v>
      </c>
      <c r="I53" s="16">
        <f>VLOOKUP(A:A,[2]TDSheet!$A:$F,6,0)</f>
        <v>1170</v>
      </c>
      <c r="J53" s="16">
        <f t="shared" si="10"/>
        <v>28</v>
      </c>
      <c r="K53" s="16">
        <f>VLOOKUP(A:A,[1]TDSheet!$A:$T,20,0)</f>
        <v>280</v>
      </c>
      <c r="L53" s="16"/>
      <c r="M53" s="18">
        <v>160</v>
      </c>
      <c r="N53" s="16"/>
      <c r="O53" s="16"/>
      <c r="P53" s="16"/>
      <c r="Q53" s="18">
        <v>360</v>
      </c>
      <c r="R53" s="18">
        <v>240</v>
      </c>
      <c r="S53" s="16">
        <f t="shared" si="11"/>
        <v>239.6</v>
      </c>
      <c r="T53" s="18">
        <v>120</v>
      </c>
      <c r="U53" s="19">
        <f t="shared" si="12"/>
        <v>8.3889816360600999</v>
      </c>
      <c r="V53" s="16">
        <f t="shared" si="13"/>
        <v>3.5475792988313857</v>
      </c>
      <c r="W53" s="16"/>
      <c r="X53" s="16"/>
      <c r="Y53" s="16">
        <f>VLOOKUP(A:A,[1]TDSheet!$A:$Y,25,0)</f>
        <v>132.19999999999999</v>
      </c>
      <c r="Z53" s="16">
        <f>VLOOKUP(A:A,[1]TDSheet!$A:$Z,26,0)</f>
        <v>191.4</v>
      </c>
      <c r="AA53" s="16">
        <f>VLOOKUP(A:A,[1]TDSheet!$A:$AA,27,0)</f>
        <v>214.8</v>
      </c>
      <c r="AB53" s="16">
        <f>VLOOKUP(A:A,[3]TDSheet!$A:$D,4,0)</f>
        <v>111</v>
      </c>
      <c r="AC53" s="16" t="str">
        <f>VLOOKUP(A:A,[1]TDSheet!$A:$AC,29,0)</f>
        <v>Витал</v>
      </c>
      <c r="AD53" s="16" t="str">
        <f>VLOOKUP(A:A,[1]TDSheet!$A:$AD,30,0)</f>
        <v>нов</v>
      </c>
      <c r="AE53" s="16">
        <f t="shared" si="14"/>
        <v>108</v>
      </c>
      <c r="AF53" s="16">
        <f t="shared" si="15"/>
        <v>72</v>
      </c>
      <c r="AG53" s="16">
        <f t="shared" si="16"/>
        <v>36</v>
      </c>
      <c r="AH53" s="16">
        <f t="shared" si="17"/>
        <v>0</v>
      </c>
      <c r="AI53" s="16">
        <f t="shared" si="18"/>
        <v>48</v>
      </c>
      <c r="AJ53" s="16"/>
    </row>
    <row r="54" spans="1:36" s="1" customFormat="1" ht="11.1" customHeight="1" outlineLevel="1" x14ac:dyDescent="0.2">
      <c r="A54" s="7" t="s">
        <v>57</v>
      </c>
      <c r="B54" s="7" t="s">
        <v>8</v>
      </c>
      <c r="C54" s="8">
        <v>2772</v>
      </c>
      <c r="D54" s="8">
        <v>4468</v>
      </c>
      <c r="E54" s="8">
        <v>4051</v>
      </c>
      <c r="F54" s="8">
        <v>3137</v>
      </c>
      <c r="G54" s="1">
        <f>VLOOKUP(A:A,[1]TDSheet!$A:$G,7,0)</f>
        <v>0.28000000000000003</v>
      </c>
      <c r="H54" s="1">
        <f>VLOOKUP(A:A,[1]TDSheet!$A:$H,8,0)</f>
        <v>45</v>
      </c>
      <c r="I54" s="16">
        <f>VLOOKUP(A:A,[2]TDSheet!$A:$F,6,0)</f>
        <v>4063</v>
      </c>
      <c r="J54" s="16">
        <f t="shared" si="10"/>
        <v>-12</v>
      </c>
      <c r="K54" s="25">
        <v>2500</v>
      </c>
      <c r="L54" s="16"/>
      <c r="M54" s="18">
        <v>600</v>
      </c>
      <c r="N54" s="16"/>
      <c r="O54" s="16"/>
      <c r="P54" s="16"/>
      <c r="Q54" s="18">
        <v>400</v>
      </c>
      <c r="R54" s="18"/>
      <c r="S54" s="16">
        <f t="shared" si="11"/>
        <v>810.2</v>
      </c>
      <c r="T54" s="18">
        <v>200</v>
      </c>
      <c r="U54" s="19">
        <f t="shared" si="12"/>
        <v>8.4386571216983448</v>
      </c>
      <c r="V54" s="16">
        <f t="shared" si="13"/>
        <v>3.8718834855591209</v>
      </c>
      <c r="W54" s="16"/>
      <c r="X54" s="16"/>
      <c r="Y54" s="16">
        <f>VLOOKUP(A:A,[1]TDSheet!$A:$Y,25,0)</f>
        <v>649.6</v>
      </c>
      <c r="Z54" s="16">
        <f>VLOOKUP(A:A,[1]TDSheet!$A:$Z,26,0)</f>
        <v>626.20000000000005</v>
      </c>
      <c r="AA54" s="16">
        <f>VLOOKUP(A:A,[1]TDSheet!$A:$AA,27,0)</f>
        <v>715</v>
      </c>
      <c r="AB54" s="16">
        <f>VLOOKUP(A:A,[3]TDSheet!$A:$D,4,0)</f>
        <v>692</v>
      </c>
      <c r="AC54" s="16" t="str">
        <f>VLOOKUP(A:A,[1]TDSheet!$A:$AC,29,0)</f>
        <v>борд</v>
      </c>
      <c r="AD54" s="16" t="str">
        <f>VLOOKUP(A:A,[1]TDSheet!$A:$AD,30,0)</f>
        <v>борд</v>
      </c>
      <c r="AE54" s="16">
        <f t="shared" si="14"/>
        <v>112.00000000000001</v>
      </c>
      <c r="AF54" s="16">
        <f t="shared" si="15"/>
        <v>0</v>
      </c>
      <c r="AG54" s="16">
        <f t="shared" si="16"/>
        <v>56.000000000000007</v>
      </c>
      <c r="AH54" s="16">
        <f t="shared" si="17"/>
        <v>0</v>
      </c>
      <c r="AI54" s="16">
        <f t="shared" si="18"/>
        <v>168.00000000000003</v>
      </c>
      <c r="AJ54" s="16"/>
    </row>
    <row r="55" spans="1:36" s="1" customFormat="1" ht="11.1" customHeight="1" outlineLevel="1" x14ac:dyDescent="0.2">
      <c r="A55" s="7" t="s">
        <v>58</v>
      </c>
      <c r="B55" s="7" t="s">
        <v>8</v>
      </c>
      <c r="C55" s="8">
        <v>3777</v>
      </c>
      <c r="D55" s="8">
        <v>5933</v>
      </c>
      <c r="E55" s="8">
        <v>5402</v>
      </c>
      <c r="F55" s="8">
        <v>4188</v>
      </c>
      <c r="G55" s="1">
        <f>VLOOKUP(A:A,[1]TDSheet!$A:$G,7,0)</f>
        <v>0.35</v>
      </c>
      <c r="H55" s="1">
        <f>VLOOKUP(A:A,[1]TDSheet!$A:$H,8,0)</f>
        <v>45</v>
      </c>
      <c r="I55" s="16">
        <f>VLOOKUP(A:A,[2]TDSheet!$A:$F,6,0)</f>
        <v>5479</v>
      </c>
      <c r="J55" s="16">
        <f t="shared" si="10"/>
        <v>-77</v>
      </c>
      <c r="K55" s="25">
        <v>4000</v>
      </c>
      <c r="L55" s="16"/>
      <c r="M55" s="18">
        <v>400</v>
      </c>
      <c r="N55" s="16"/>
      <c r="O55" s="16"/>
      <c r="P55" s="16"/>
      <c r="Q55" s="18">
        <v>400</v>
      </c>
      <c r="R55" s="18"/>
      <c r="S55" s="16">
        <f t="shared" si="11"/>
        <v>1080.4000000000001</v>
      </c>
      <c r="T55" s="18"/>
      <c r="U55" s="19">
        <f t="shared" si="12"/>
        <v>8.3191410588670855</v>
      </c>
      <c r="V55" s="16">
        <f t="shared" si="13"/>
        <v>3.8763420955201773</v>
      </c>
      <c r="W55" s="16"/>
      <c r="X55" s="16"/>
      <c r="Y55" s="16">
        <f>VLOOKUP(A:A,[1]TDSheet!$A:$Y,25,0)</f>
        <v>1056.4000000000001</v>
      </c>
      <c r="Z55" s="16">
        <f>VLOOKUP(A:A,[1]TDSheet!$A:$Z,26,0)</f>
        <v>937</v>
      </c>
      <c r="AA55" s="16">
        <f>VLOOKUP(A:A,[1]TDSheet!$A:$AA,27,0)</f>
        <v>945.8</v>
      </c>
      <c r="AB55" s="16">
        <f>VLOOKUP(A:A,[3]TDSheet!$A:$D,4,0)</f>
        <v>725</v>
      </c>
      <c r="AC55" s="16" t="str">
        <f>VLOOKUP(A:A,[1]TDSheet!$A:$AC,29,0)</f>
        <v>борд</v>
      </c>
      <c r="AD55" s="16" t="str">
        <f>VLOOKUP(A:A,[1]TDSheet!$A:$AD,30,0)</f>
        <v>пл600</v>
      </c>
      <c r="AE55" s="16">
        <f t="shared" si="14"/>
        <v>140</v>
      </c>
      <c r="AF55" s="16">
        <f t="shared" si="15"/>
        <v>0</v>
      </c>
      <c r="AG55" s="16">
        <f t="shared" si="16"/>
        <v>0</v>
      </c>
      <c r="AH55" s="16">
        <f t="shared" si="17"/>
        <v>0</v>
      </c>
      <c r="AI55" s="16">
        <f t="shared" si="18"/>
        <v>140</v>
      </c>
      <c r="AJ55" s="16"/>
    </row>
    <row r="56" spans="1:36" s="1" customFormat="1" ht="11.1" customHeight="1" outlineLevel="1" x14ac:dyDescent="0.2">
      <c r="A56" s="7" t="s">
        <v>59</v>
      </c>
      <c r="B56" s="7" t="s">
        <v>8</v>
      </c>
      <c r="C56" s="8">
        <v>298</v>
      </c>
      <c r="D56" s="8">
        <v>6368</v>
      </c>
      <c r="E56" s="8">
        <v>2021</v>
      </c>
      <c r="F56" s="8">
        <v>3570</v>
      </c>
      <c r="G56" s="1">
        <f>VLOOKUP(A:A,[1]TDSheet!$A:$G,7,0)</f>
        <v>0.41</v>
      </c>
      <c r="H56" s="1">
        <f>VLOOKUP(A:A,[1]TDSheet!$A:$H,8,0)</f>
        <v>45</v>
      </c>
      <c r="I56" s="16">
        <f>VLOOKUP(A:A,[2]TDSheet!$A:$F,6,0)</f>
        <v>2567</v>
      </c>
      <c r="J56" s="16">
        <f t="shared" si="10"/>
        <v>-546</v>
      </c>
      <c r="K56" s="23">
        <v>0</v>
      </c>
      <c r="L56" s="16"/>
      <c r="M56" s="18"/>
      <c r="N56" s="16"/>
      <c r="O56" s="16"/>
      <c r="P56" s="16"/>
      <c r="Q56" s="18"/>
      <c r="R56" s="18">
        <v>800</v>
      </c>
      <c r="S56" s="16">
        <f t="shared" si="11"/>
        <v>404.2</v>
      </c>
      <c r="T56" s="18">
        <v>600</v>
      </c>
      <c r="U56" s="19">
        <f t="shared" si="12"/>
        <v>12.295893122216725</v>
      </c>
      <c r="V56" s="16">
        <f t="shared" si="13"/>
        <v>8.8322612568035623</v>
      </c>
      <c r="W56" s="16"/>
      <c r="X56" s="16"/>
      <c r="Y56" s="16">
        <f>VLOOKUP(A:A,[1]TDSheet!$A:$Y,25,0)</f>
        <v>324.2</v>
      </c>
      <c r="Z56" s="16">
        <f>VLOOKUP(A:A,[1]TDSheet!$A:$Z,26,0)</f>
        <v>383</v>
      </c>
      <c r="AA56" s="16">
        <f>VLOOKUP(A:A,[1]TDSheet!$A:$AA,27,0)</f>
        <v>583</v>
      </c>
      <c r="AB56" s="16">
        <f>VLOOKUP(A:A,[3]TDSheet!$A:$D,4,0)</f>
        <v>680</v>
      </c>
      <c r="AC56" s="24" t="s">
        <v>141</v>
      </c>
      <c r="AD56" s="16" t="str">
        <f>VLOOKUP(A:A,[1]TDSheet!$A:$AD,30,0)</f>
        <v>плакат</v>
      </c>
      <c r="AE56" s="16">
        <f t="shared" si="14"/>
        <v>0</v>
      </c>
      <c r="AF56" s="16">
        <f t="shared" si="15"/>
        <v>328</v>
      </c>
      <c r="AG56" s="16">
        <f t="shared" si="16"/>
        <v>245.99999999999997</v>
      </c>
      <c r="AH56" s="16">
        <f t="shared" si="17"/>
        <v>0</v>
      </c>
      <c r="AI56" s="16">
        <f t="shared" si="18"/>
        <v>0</v>
      </c>
      <c r="AJ56" s="16"/>
    </row>
    <row r="57" spans="1:36" s="1" customFormat="1" ht="11.1" customHeight="1" outlineLevel="1" x14ac:dyDescent="0.2">
      <c r="A57" s="7" t="s">
        <v>60</v>
      </c>
      <c r="B57" s="7" t="s">
        <v>8</v>
      </c>
      <c r="C57" s="8">
        <v>369</v>
      </c>
      <c r="D57" s="8">
        <v>424</v>
      </c>
      <c r="E57" s="8">
        <v>470</v>
      </c>
      <c r="F57" s="8">
        <v>301</v>
      </c>
      <c r="G57" s="1">
        <f>VLOOKUP(A:A,[1]TDSheet!$A:$G,7,0)</f>
        <v>0.41</v>
      </c>
      <c r="H57" s="1" t="e">
        <f>VLOOKUP(A:A,[1]TDSheet!$A:$H,8,0)</f>
        <v>#N/A</v>
      </c>
      <c r="I57" s="16">
        <f>VLOOKUP(A:A,[2]TDSheet!$A:$F,6,0)</f>
        <v>492</v>
      </c>
      <c r="J57" s="16">
        <f t="shared" si="10"/>
        <v>-22</v>
      </c>
      <c r="K57" s="16">
        <f>VLOOKUP(A:A,[1]TDSheet!$A:$T,20,0)</f>
        <v>240</v>
      </c>
      <c r="L57" s="16"/>
      <c r="M57" s="18">
        <v>80</v>
      </c>
      <c r="N57" s="16"/>
      <c r="O57" s="16"/>
      <c r="P57" s="16"/>
      <c r="Q57" s="18">
        <v>40</v>
      </c>
      <c r="R57" s="18">
        <v>40</v>
      </c>
      <c r="S57" s="16">
        <f t="shared" si="11"/>
        <v>94</v>
      </c>
      <c r="T57" s="18">
        <v>40</v>
      </c>
      <c r="U57" s="19">
        <f t="shared" si="12"/>
        <v>7.8829787234042552</v>
      </c>
      <c r="V57" s="16">
        <f t="shared" si="13"/>
        <v>3.2021276595744679</v>
      </c>
      <c r="W57" s="16"/>
      <c r="X57" s="16"/>
      <c r="Y57" s="16">
        <f>VLOOKUP(A:A,[1]TDSheet!$A:$Y,25,0)</f>
        <v>73.400000000000006</v>
      </c>
      <c r="Z57" s="16">
        <f>VLOOKUP(A:A,[1]TDSheet!$A:$Z,26,0)</f>
        <v>89.8</v>
      </c>
      <c r="AA57" s="16">
        <f>VLOOKUP(A:A,[1]TDSheet!$A:$AA,27,0)</f>
        <v>81.2</v>
      </c>
      <c r="AB57" s="16">
        <f>VLOOKUP(A:A,[3]TDSheet!$A:$D,4,0)</f>
        <v>60</v>
      </c>
      <c r="AC57" s="16" t="str">
        <f>VLOOKUP(A:A,[1]TDSheet!$A:$AC,29,0)</f>
        <v>Вит</v>
      </c>
      <c r="AD57" s="16" t="e">
        <f>VLOOKUP(A:A,[1]TDSheet!$A:$AD,30,0)</f>
        <v>#N/A</v>
      </c>
      <c r="AE57" s="16">
        <f t="shared" si="14"/>
        <v>16.399999999999999</v>
      </c>
      <c r="AF57" s="16">
        <f t="shared" si="15"/>
        <v>16.399999999999999</v>
      </c>
      <c r="AG57" s="16">
        <f t="shared" si="16"/>
        <v>16.399999999999999</v>
      </c>
      <c r="AH57" s="16">
        <f t="shared" si="17"/>
        <v>0</v>
      </c>
      <c r="AI57" s="16">
        <f t="shared" si="18"/>
        <v>32.799999999999997</v>
      </c>
      <c r="AJ57" s="16"/>
    </row>
    <row r="58" spans="1:36" s="1" customFormat="1" ht="11.1" customHeight="1" outlineLevel="1" x14ac:dyDescent="0.2">
      <c r="A58" s="7" t="s">
        <v>61</v>
      </c>
      <c r="B58" s="7" t="s">
        <v>8</v>
      </c>
      <c r="C58" s="8">
        <v>64</v>
      </c>
      <c r="D58" s="8">
        <v>32</v>
      </c>
      <c r="E58" s="8">
        <v>58</v>
      </c>
      <c r="F58" s="8">
        <v>31</v>
      </c>
      <c r="G58" s="1">
        <f>VLOOKUP(A:A,[1]TDSheet!$A:$G,7,0)</f>
        <v>0.41</v>
      </c>
      <c r="H58" s="1" t="e">
        <f>VLOOKUP(A:A,[1]TDSheet!$A:$H,8,0)</f>
        <v>#N/A</v>
      </c>
      <c r="I58" s="16">
        <f>VLOOKUP(A:A,[2]TDSheet!$A:$F,6,0)</f>
        <v>59</v>
      </c>
      <c r="J58" s="16">
        <f t="shared" si="10"/>
        <v>-1</v>
      </c>
      <c r="K58" s="16">
        <f>VLOOKUP(A:A,[1]TDSheet!$A:$T,20,0)</f>
        <v>30</v>
      </c>
      <c r="L58" s="16"/>
      <c r="M58" s="18">
        <v>24</v>
      </c>
      <c r="N58" s="16"/>
      <c r="O58" s="16"/>
      <c r="P58" s="16"/>
      <c r="Q58" s="18"/>
      <c r="R58" s="18"/>
      <c r="S58" s="16">
        <f t="shared" si="11"/>
        <v>11.6</v>
      </c>
      <c r="T58" s="18"/>
      <c r="U58" s="19">
        <f t="shared" si="12"/>
        <v>7.3275862068965516</v>
      </c>
      <c r="V58" s="16">
        <f t="shared" si="13"/>
        <v>2.6724137931034484</v>
      </c>
      <c r="W58" s="16"/>
      <c r="X58" s="16"/>
      <c r="Y58" s="16">
        <f>VLOOKUP(A:A,[1]TDSheet!$A:$Y,25,0)</f>
        <v>13</v>
      </c>
      <c r="Z58" s="16">
        <f>VLOOKUP(A:A,[1]TDSheet!$A:$Z,26,0)</f>
        <v>10</v>
      </c>
      <c r="AA58" s="16">
        <f>VLOOKUP(A:A,[1]TDSheet!$A:$AA,27,0)</f>
        <v>10.4</v>
      </c>
      <c r="AB58" s="16">
        <f>VLOOKUP(A:A,[3]TDSheet!$A:$D,4,0)</f>
        <v>6</v>
      </c>
      <c r="AC58" s="16" t="str">
        <f>VLOOKUP(A:A,[1]TDSheet!$A:$AC,29,0)</f>
        <v>увел</v>
      </c>
      <c r="AD58" s="16" t="str">
        <f>VLOOKUP(A:A,[1]TDSheet!$A:$AD,30,0)</f>
        <v>увел</v>
      </c>
      <c r="AE58" s="16">
        <f t="shared" si="14"/>
        <v>0</v>
      </c>
      <c r="AF58" s="16">
        <f t="shared" si="15"/>
        <v>0</v>
      </c>
      <c r="AG58" s="16">
        <f t="shared" si="16"/>
        <v>0</v>
      </c>
      <c r="AH58" s="16">
        <f t="shared" si="17"/>
        <v>0</v>
      </c>
      <c r="AI58" s="16">
        <f t="shared" si="18"/>
        <v>9.84</v>
      </c>
      <c r="AJ58" s="16"/>
    </row>
    <row r="59" spans="1:36" s="1" customFormat="1" ht="11.1" customHeight="1" outlineLevel="1" x14ac:dyDescent="0.2">
      <c r="A59" s="7" t="s">
        <v>62</v>
      </c>
      <c r="B59" s="7" t="s">
        <v>8</v>
      </c>
      <c r="C59" s="8">
        <v>583</v>
      </c>
      <c r="D59" s="8">
        <v>562</v>
      </c>
      <c r="E59" s="8">
        <v>576</v>
      </c>
      <c r="F59" s="8">
        <v>550</v>
      </c>
      <c r="G59" s="1">
        <f>VLOOKUP(A:A,[1]TDSheet!$A:$G,7,0)</f>
        <v>0.36</v>
      </c>
      <c r="H59" s="1" t="e">
        <f>VLOOKUP(A:A,[1]TDSheet!$A:$H,8,0)</f>
        <v>#N/A</v>
      </c>
      <c r="I59" s="16">
        <f>VLOOKUP(A:A,[2]TDSheet!$A:$F,6,0)</f>
        <v>588</v>
      </c>
      <c r="J59" s="16">
        <f t="shared" si="10"/>
        <v>-12</v>
      </c>
      <c r="K59" s="16">
        <f>VLOOKUP(A:A,[1]TDSheet!$A:$T,20,0)</f>
        <v>180</v>
      </c>
      <c r="L59" s="16"/>
      <c r="M59" s="18">
        <v>120</v>
      </c>
      <c r="N59" s="16"/>
      <c r="O59" s="16"/>
      <c r="P59" s="16"/>
      <c r="Q59" s="18"/>
      <c r="R59" s="18">
        <v>60</v>
      </c>
      <c r="S59" s="16">
        <f t="shared" si="11"/>
        <v>115.2</v>
      </c>
      <c r="T59" s="18">
        <v>60</v>
      </c>
      <c r="U59" s="19">
        <f t="shared" si="12"/>
        <v>8.4201388888888893</v>
      </c>
      <c r="V59" s="16">
        <f t="shared" si="13"/>
        <v>4.7743055555555554</v>
      </c>
      <c r="W59" s="16"/>
      <c r="X59" s="16"/>
      <c r="Y59" s="16">
        <f>VLOOKUP(A:A,[1]TDSheet!$A:$Y,25,0)</f>
        <v>119.6</v>
      </c>
      <c r="Z59" s="16">
        <f>VLOOKUP(A:A,[1]TDSheet!$A:$Z,26,0)</f>
        <v>135.80000000000001</v>
      </c>
      <c r="AA59" s="16">
        <f>VLOOKUP(A:A,[1]TDSheet!$A:$AA,27,0)</f>
        <v>117.4</v>
      </c>
      <c r="AB59" s="16">
        <f>VLOOKUP(A:A,[3]TDSheet!$A:$D,4,0)</f>
        <v>90</v>
      </c>
      <c r="AC59" s="16" t="str">
        <f>VLOOKUP(A:A,[1]TDSheet!$A:$AC,29,0)</f>
        <v>к720</v>
      </c>
      <c r="AD59" s="16" t="str">
        <f>VLOOKUP(A:A,[1]TDSheet!$A:$AD,30,0)</f>
        <v>к720</v>
      </c>
      <c r="AE59" s="16">
        <f t="shared" si="14"/>
        <v>0</v>
      </c>
      <c r="AF59" s="16">
        <f t="shared" si="15"/>
        <v>21.599999999999998</v>
      </c>
      <c r="AG59" s="16">
        <f t="shared" si="16"/>
        <v>21.599999999999998</v>
      </c>
      <c r="AH59" s="16">
        <f t="shared" si="17"/>
        <v>0</v>
      </c>
      <c r="AI59" s="16">
        <f t="shared" si="18"/>
        <v>43.199999999999996</v>
      </c>
      <c r="AJ59" s="16"/>
    </row>
    <row r="60" spans="1:36" s="1" customFormat="1" ht="11.1" customHeight="1" outlineLevel="1" x14ac:dyDescent="0.2">
      <c r="A60" s="7" t="s">
        <v>63</v>
      </c>
      <c r="B60" s="7" t="s">
        <v>8</v>
      </c>
      <c r="C60" s="8">
        <v>300</v>
      </c>
      <c r="D60" s="8">
        <v>338</v>
      </c>
      <c r="E60" s="21">
        <v>630</v>
      </c>
      <c r="F60" s="21">
        <v>738</v>
      </c>
      <c r="G60" s="1">
        <f>VLOOKUP(A:A,[1]TDSheet!$A:$G,7,0)</f>
        <v>0.28000000000000003</v>
      </c>
      <c r="H60" s="1" t="e">
        <f>VLOOKUP(A:A,[1]TDSheet!$A:$H,8,0)</f>
        <v>#N/A</v>
      </c>
      <c r="I60" s="16">
        <f>VLOOKUP(A:A,[2]TDSheet!$A:$F,6,0)</f>
        <v>661</v>
      </c>
      <c r="J60" s="16">
        <f t="shared" si="10"/>
        <v>-31</v>
      </c>
      <c r="K60" s="16">
        <f>VLOOKUP(A:A,[1]TDSheet!$A:$T,20,0)</f>
        <v>400</v>
      </c>
      <c r="L60" s="16"/>
      <c r="M60" s="18"/>
      <c r="N60" s="16"/>
      <c r="O60" s="16"/>
      <c r="P60" s="16"/>
      <c r="Q60" s="18"/>
      <c r="R60" s="18"/>
      <c r="S60" s="16">
        <f t="shared" si="11"/>
        <v>126</v>
      </c>
      <c r="T60" s="18"/>
      <c r="U60" s="19">
        <f t="shared" si="12"/>
        <v>9.0317460317460316</v>
      </c>
      <c r="V60" s="16">
        <f t="shared" si="13"/>
        <v>5.8571428571428568</v>
      </c>
      <c r="W60" s="16"/>
      <c r="X60" s="16"/>
      <c r="Y60" s="16">
        <f>VLOOKUP(A:A,[1]TDSheet!$A:$Y,25,0)</f>
        <v>162.4</v>
      </c>
      <c r="Z60" s="16">
        <f>VLOOKUP(A:A,[1]TDSheet!$A:$Z,26,0)</f>
        <v>119.4</v>
      </c>
      <c r="AA60" s="16">
        <f>VLOOKUP(A:A,[1]TDSheet!$A:$AA,27,0)</f>
        <v>137.19999999999999</v>
      </c>
      <c r="AB60" s="16">
        <f>VLOOKUP(A:A,[3]TDSheet!$A:$D,4,0)</f>
        <v>-1</v>
      </c>
      <c r="AC60" s="16" t="str">
        <f>VLOOKUP(A:A,[1]TDSheet!$A:$AC,29,0)</f>
        <v>м10з</v>
      </c>
      <c r="AD60" s="16" t="str">
        <f>VLOOKUP(A:A,[1]TDSheet!$A:$AD,30,0)</f>
        <v>м10з</v>
      </c>
      <c r="AE60" s="16">
        <f t="shared" si="14"/>
        <v>0</v>
      </c>
      <c r="AF60" s="16">
        <f t="shared" si="15"/>
        <v>0</v>
      </c>
      <c r="AG60" s="16">
        <f t="shared" si="16"/>
        <v>0</v>
      </c>
      <c r="AH60" s="16">
        <f t="shared" si="17"/>
        <v>0</v>
      </c>
      <c r="AI60" s="16">
        <f t="shared" si="18"/>
        <v>0</v>
      </c>
      <c r="AJ60" s="16"/>
    </row>
    <row r="61" spans="1:36" s="1" customFormat="1" ht="11.1" customHeight="1" outlineLevel="1" x14ac:dyDescent="0.2">
      <c r="A61" s="7" t="s">
        <v>64</v>
      </c>
      <c r="B61" s="7" t="s">
        <v>8</v>
      </c>
      <c r="C61" s="8">
        <v>212</v>
      </c>
      <c r="D61" s="8">
        <v>381</v>
      </c>
      <c r="E61" s="8">
        <v>256</v>
      </c>
      <c r="F61" s="8">
        <v>287</v>
      </c>
      <c r="G61" s="1">
        <f>VLOOKUP(A:A,[1]TDSheet!$A:$G,7,0)</f>
        <v>0.33</v>
      </c>
      <c r="H61" s="1" t="e">
        <f>VLOOKUP(A:A,[1]TDSheet!$A:$H,8,0)</f>
        <v>#N/A</v>
      </c>
      <c r="I61" s="16">
        <f>VLOOKUP(A:A,[2]TDSheet!$A:$F,6,0)</f>
        <v>286</v>
      </c>
      <c r="J61" s="16">
        <f t="shared" si="10"/>
        <v>-30</v>
      </c>
      <c r="K61" s="16">
        <f>VLOOKUP(A:A,[1]TDSheet!$A:$T,20,0)</f>
        <v>80</v>
      </c>
      <c r="L61" s="16"/>
      <c r="M61" s="18">
        <v>80</v>
      </c>
      <c r="N61" s="16"/>
      <c r="O61" s="16"/>
      <c r="P61" s="16"/>
      <c r="Q61" s="18"/>
      <c r="R61" s="18"/>
      <c r="S61" s="16">
        <f t="shared" si="11"/>
        <v>51.2</v>
      </c>
      <c r="T61" s="18"/>
      <c r="U61" s="19">
        <f t="shared" si="12"/>
        <v>8.73046875</v>
      </c>
      <c r="V61" s="16">
        <f t="shared" si="13"/>
        <v>5.60546875</v>
      </c>
      <c r="W61" s="16"/>
      <c r="X61" s="16"/>
      <c r="Y61" s="16">
        <f>VLOOKUP(A:A,[1]TDSheet!$A:$Y,25,0)</f>
        <v>72.599999999999994</v>
      </c>
      <c r="Z61" s="16">
        <f>VLOOKUP(A:A,[1]TDSheet!$A:$Z,26,0)</f>
        <v>45.4</v>
      </c>
      <c r="AA61" s="16">
        <f>VLOOKUP(A:A,[1]TDSheet!$A:$AA,27,0)</f>
        <v>57.8</v>
      </c>
      <c r="AB61" s="16">
        <f>VLOOKUP(A:A,[3]TDSheet!$A:$D,4,0)</f>
        <v>6</v>
      </c>
      <c r="AC61" s="16" t="str">
        <f>VLOOKUP(A:A,[1]TDSheet!$A:$AC,29,0)</f>
        <v>увел</v>
      </c>
      <c r="AD61" s="16" t="str">
        <f>VLOOKUP(A:A,[1]TDSheet!$A:$AD,30,0)</f>
        <v>костик</v>
      </c>
      <c r="AE61" s="16">
        <f t="shared" si="14"/>
        <v>0</v>
      </c>
      <c r="AF61" s="16">
        <f t="shared" si="15"/>
        <v>0</v>
      </c>
      <c r="AG61" s="16">
        <f t="shared" si="16"/>
        <v>0</v>
      </c>
      <c r="AH61" s="16">
        <f t="shared" si="17"/>
        <v>0</v>
      </c>
      <c r="AI61" s="16">
        <f t="shared" si="18"/>
        <v>26.400000000000002</v>
      </c>
      <c r="AJ61" s="16"/>
    </row>
    <row r="62" spans="1:36" s="1" customFormat="1" ht="11.1" customHeight="1" outlineLevel="1" x14ac:dyDescent="0.2">
      <c r="A62" s="7" t="s">
        <v>65</v>
      </c>
      <c r="B62" s="7" t="s">
        <v>8</v>
      </c>
      <c r="C62" s="8">
        <v>273</v>
      </c>
      <c r="D62" s="8">
        <v>100</v>
      </c>
      <c r="E62" s="8">
        <v>337</v>
      </c>
      <c r="F62" s="8">
        <v>16</v>
      </c>
      <c r="G62" s="1">
        <f>VLOOKUP(A:A,[1]TDSheet!$A:$G,7,0)</f>
        <v>0.33</v>
      </c>
      <c r="H62" s="1" t="e">
        <f>VLOOKUP(A:A,[1]TDSheet!$A:$H,8,0)</f>
        <v>#N/A</v>
      </c>
      <c r="I62" s="16">
        <f>VLOOKUP(A:A,[2]TDSheet!$A:$F,6,0)</f>
        <v>365</v>
      </c>
      <c r="J62" s="16">
        <f t="shared" si="10"/>
        <v>-28</v>
      </c>
      <c r="K62" s="16">
        <f>VLOOKUP(A:A,[1]TDSheet!$A:$T,20,0)</f>
        <v>280</v>
      </c>
      <c r="L62" s="16"/>
      <c r="M62" s="18">
        <v>80</v>
      </c>
      <c r="N62" s="16"/>
      <c r="O62" s="16"/>
      <c r="P62" s="16"/>
      <c r="Q62" s="18">
        <v>120</v>
      </c>
      <c r="R62" s="18">
        <v>40</v>
      </c>
      <c r="S62" s="16">
        <f t="shared" si="11"/>
        <v>67.400000000000006</v>
      </c>
      <c r="T62" s="18">
        <v>40</v>
      </c>
      <c r="U62" s="19">
        <f t="shared" si="12"/>
        <v>8.5459940652818975</v>
      </c>
      <c r="V62" s="16">
        <f t="shared" si="13"/>
        <v>0.23738872403560829</v>
      </c>
      <c r="W62" s="16"/>
      <c r="X62" s="16"/>
      <c r="Y62" s="16">
        <f>VLOOKUP(A:A,[1]TDSheet!$A:$Y,25,0)</f>
        <v>47.6</v>
      </c>
      <c r="Z62" s="16">
        <f>VLOOKUP(A:A,[1]TDSheet!$A:$Z,26,0)</f>
        <v>41.6</v>
      </c>
      <c r="AA62" s="16">
        <f>VLOOKUP(A:A,[1]TDSheet!$A:$AA,27,0)</f>
        <v>37.799999999999997</v>
      </c>
      <c r="AB62" s="16">
        <f>VLOOKUP(A:A,[3]TDSheet!$A:$D,4,0)</f>
        <v>11</v>
      </c>
      <c r="AC62" s="16" t="str">
        <f>VLOOKUP(A:A,[1]TDSheet!$A:$AC,29,0)</f>
        <v>костик</v>
      </c>
      <c r="AD62" s="16" t="str">
        <f>VLOOKUP(A:A,[1]TDSheet!$A:$AD,30,0)</f>
        <v>костик</v>
      </c>
      <c r="AE62" s="16">
        <f t="shared" si="14"/>
        <v>39.6</v>
      </c>
      <c r="AF62" s="16">
        <f t="shared" si="15"/>
        <v>13.200000000000001</v>
      </c>
      <c r="AG62" s="16">
        <f t="shared" si="16"/>
        <v>13.200000000000001</v>
      </c>
      <c r="AH62" s="16">
        <f t="shared" si="17"/>
        <v>0</v>
      </c>
      <c r="AI62" s="16">
        <f t="shared" si="18"/>
        <v>26.400000000000002</v>
      </c>
      <c r="AJ62" s="16"/>
    </row>
    <row r="63" spans="1:36" s="1" customFormat="1" ht="11.1" customHeight="1" outlineLevel="1" x14ac:dyDescent="0.2">
      <c r="A63" s="7" t="s">
        <v>66</v>
      </c>
      <c r="B63" s="7" t="s">
        <v>8</v>
      </c>
      <c r="C63" s="8">
        <v>318</v>
      </c>
      <c r="D63" s="8">
        <v>579</v>
      </c>
      <c r="E63" s="8">
        <v>571</v>
      </c>
      <c r="F63" s="8">
        <v>309</v>
      </c>
      <c r="G63" s="1">
        <f>VLOOKUP(A:A,[1]TDSheet!$A:$G,7,0)</f>
        <v>0.33</v>
      </c>
      <c r="H63" s="1" t="e">
        <f>VLOOKUP(A:A,[1]TDSheet!$A:$H,8,0)</f>
        <v>#N/A</v>
      </c>
      <c r="I63" s="16">
        <f>VLOOKUP(A:A,[2]TDSheet!$A:$F,6,0)</f>
        <v>586</v>
      </c>
      <c r="J63" s="16">
        <f t="shared" si="10"/>
        <v>-15</v>
      </c>
      <c r="K63" s="16">
        <f>VLOOKUP(A:A,[1]TDSheet!$A:$T,20,0)</f>
        <v>280</v>
      </c>
      <c r="L63" s="16"/>
      <c r="M63" s="18">
        <v>120</v>
      </c>
      <c r="N63" s="16"/>
      <c r="O63" s="16"/>
      <c r="P63" s="16"/>
      <c r="Q63" s="18">
        <v>120</v>
      </c>
      <c r="R63" s="18">
        <v>80</v>
      </c>
      <c r="S63" s="16">
        <f t="shared" si="11"/>
        <v>114.2</v>
      </c>
      <c r="T63" s="18">
        <v>40</v>
      </c>
      <c r="U63" s="19">
        <f t="shared" si="12"/>
        <v>8.3099824868651488</v>
      </c>
      <c r="V63" s="16">
        <f t="shared" si="13"/>
        <v>2.7057793345008756</v>
      </c>
      <c r="W63" s="16"/>
      <c r="X63" s="16"/>
      <c r="Y63" s="16">
        <f>VLOOKUP(A:A,[1]TDSheet!$A:$Y,25,0)</f>
        <v>94.8</v>
      </c>
      <c r="Z63" s="16">
        <f>VLOOKUP(A:A,[1]TDSheet!$A:$Z,26,0)</f>
        <v>89.2</v>
      </c>
      <c r="AA63" s="16">
        <f>VLOOKUP(A:A,[1]TDSheet!$A:$AA,27,0)</f>
        <v>92</v>
      </c>
      <c r="AB63" s="16">
        <f>VLOOKUP(A:A,[3]TDSheet!$A:$D,4,0)</f>
        <v>44</v>
      </c>
      <c r="AC63" s="16" t="str">
        <f>VLOOKUP(A:A,[1]TDSheet!$A:$AC,29,0)</f>
        <v>костик</v>
      </c>
      <c r="AD63" s="16" t="str">
        <f>VLOOKUP(A:A,[1]TDSheet!$A:$AD,30,0)</f>
        <v>костик</v>
      </c>
      <c r="AE63" s="16">
        <f t="shared" si="14"/>
        <v>39.6</v>
      </c>
      <c r="AF63" s="16">
        <f t="shared" si="15"/>
        <v>26.400000000000002</v>
      </c>
      <c r="AG63" s="16">
        <f t="shared" si="16"/>
        <v>13.200000000000001</v>
      </c>
      <c r="AH63" s="16">
        <f t="shared" si="17"/>
        <v>0</v>
      </c>
      <c r="AI63" s="16">
        <f t="shared" si="18"/>
        <v>39.6</v>
      </c>
      <c r="AJ63" s="16"/>
    </row>
    <row r="64" spans="1:36" s="1" customFormat="1" ht="11.1" customHeight="1" outlineLevel="1" x14ac:dyDescent="0.2">
      <c r="A64" s="26" t="s">
        <v>67</v>
      </c>
      <c r="B64" s="7" t="s">
        <v>8</v>
      </c>
      <c r="C64" s="8">
        <v>152</v>
      </c>
      <c r="D64" s="8"/>
      <c r="E64" s="8">
        <v>10</v>
      </c>
      <c r="F64" s="8">
        <v>142</v>
      </c>
      <c r="G64" s="1">
        <f>VLOOKUP(A:A,[1]TDSheet!$A:$G,7,0)</f>
        <v>0</v>
      </c>
      <c r="H64" s="1" t="e">
        <f>VLOOKUP(A:A,[1]TDSheet!$A:$H,8,0)</f>
        <v>#N/A</v>
      </c>
      <c r="I64" s="16">
        <f>VLOOKUP(A:A,[2]TDSheet!$A:$F,6,0)</f>
        <v>10</v>
      </c>
      <c r="J64" s="16">
        <f t="shared" si="10"/>
        <v>0</v>
      </c>
      <c r="K64" s="16">
        <f>VLOOKUP(A:A,[1]TDSheet!$A:$T,20,0)</f>
        <v>0</v>
      </c>
      <c r="L64" s="16"/>
      <c r="M64" s="18"/>
      <c r="N64" s="16"/>
      <c r="O64" s="16"/>
      <c r="P64" s="16"/>
      <c r="Q64" s="18"/>
      <c r="R64" s="18"/>
      <c r="S64" s="16">
        <f t="shared" si="11"/>
        <v>2</v>
      </c>
      <c r="T64" s="18"/>
      <c r="U64" s="19">
        <f t="shared" si="12"/>
        <v>71</v>
      </c>
      <c r="V64" s="16">
        <f t="shared" si="13"/>
        <v>71</v>
      </c>
      <c r="W64" s="16"/>
      <c r="X64" s="16"/>
      <c r="Y64" s="16">
        <f>VLOOKUP(A:A,[1]TDSheet!$A:$Y,25,0)</f>
        <v>0</v>
      </c>
      <c r="Z64" s="16">
        <f>VLOOKUP(A:A,[1]TDSheet!$A:$Z,26,0)</f>
        <v>0</v>
      </c>
      <c r="AA64" s="16">
        <f>VLOOKUP(A:A,[1]TDSheet!$A:$AA,27,0)</f>
        <v>0</v>
      </c>
      <c r="AB64" s="16">
        <v>0</v>
      </c>
      <c r="AC64" s="23" t="str">
        <f>VLOOKUP(A:A,[1]TDSheet!$A:$AC,29,0)</f>
        <v>Витал</v>
      </c>
      <c r="AD64" s="16" t="e">
        <f>VLOOKUP(A:A,[1]TDSheet!$A:$AD,30,0)</f>
        <v>#N/A</v>
      </c>
      <c r="AE64" s="16">
        <f t="shared" si="14"/>
        <v>0</v>
      </c>
      <c r="AF64" s="16">
        <f t="shared" si="15"/>
        <v>0</v>
      </c>
      <c r="AG64" s="16">
        <f t="shared" si="16"/>
        <v>0</v>
      </c>
      <c r="AH64" s="16">
        <f t="shared" si="17"/>
        <v>0</v>
      </c>
      <c r="AI64" s="16">
        <f t="shared" si="18"/>
        <v>0</v>
      </c>
      <c r="AJ64" s="16"/>
    </row>
    <row r="65" spans="1:36" s="1" customFormat="1" ht="11.1" customHeight="1" outlineLevel="1" x14ac:dyDescent="0.2">
      <c r="A65" s="7" t="s">
        <v>68</v>
      </c>
      <c r="B65" s="7" t="s">
        <v>9</v>
      </c>
      <c r="C65" s="8">
        <v>264.72300000000001</v>
      </c>
      <c r="D65" s="8">
        <v>1114.066</v>
      </c>
      <c r="E65" s="21">
        <v>746</v>
      </c>
      <c r="F65" s="21">
        <v>519</v>
      </c>
      <c r="G65" s="1">
        <f>VLOOKUP(A:A,[1]TDSheet!$A:$G,7,0)</f>
        <v>1</v>
      </c>
      <c r="H65" s="1" t="e">
        <f>VLOOKUP(A:A,[1]TDSheet!$A:$H,8,0)</f>
        <v>#N/A</v>
      </c>
      <c r="I65" s="16">
        <f>VLOOKUP(A:A,[2]TDSheet!$A:$F,6,0)</f>
        <v>693.1</v>
      </c>
      <c r="J65" s="16">
        <f t="shared" si="10"/>
        <v>52.899999999999977</v>
      </c>
      <c r="K65" s="16">
        <f>VLOOKUP(A:A,[1]TDSheet!$A:$T,20,0)</f>
        <v>400</v>
      </c>
      <c r="L65" s="16"/>
      <c r="M65" s="18">
        <v>120</v>
      </c>
      <c r="N65" s="16"/>
      <c r="O65" s="16"/>
      <c r="P65" s="16"/>
      <c r="Q65" s="18">
        <v>50</v>
      </c>
      <c r="R65" s="18">
        <v>80</v>
      </c>
      <c r="S65" s="16">
        <f t="shared" si="11"/>
        <v>149.19999999999999</v>
      </c>
      <c r="T65" s="18">
        <v>70</v>
      </c>
      <c r="U65" s="19">
        <f t="shared" si="12"/>
        <v>8.3042895442359264</v>
      </c>
      <c r="V65" s="16">
        <f t="shared" si="13"/>
        <v>3.4785522788203758</v>
      </c>
      <c r="W65" s="16"/>
      <c r="X65" s="16"/>
      <c r="Y65" s="16">
        <f>VLOOKUP(A:A,[1]TDSheet!$A:$Y,25,0)</f>
        <v>142.80000000000001</v>
      </c>
      <c r="Z65" s="16">
        <f>VLOOKUP(A:A,[1]TDSheet!$A:$Z,26,0)</f>
        <v>118.2</v>
      </c>
      <c r="AA65" s="16">
        <f>VLOOKUP(A:A,[1]TDSheet!$A:$AA,27,0)</f>
        <v>129.19999999999999</v>
      </c>
      <c r="AB65" s="16">
        <f>VLOOKUP(A:A,[3]TDSheet!$A:$D,4,0)</f>
        <v>105.03100000000001</v>
      </c>
      <c r="AC65" s="16" t="str">
        <f>VLOOKUP(A:A,[1]TDSheet!$A:$AC,29,0)</f>
        <v>Витал</v>
      </c>
      <c r="AD65" s="16" t="str">
        <f>VLOOKUP(A:A,[1]TDSheet!$A:$AD,30,0)</f>
        <v>костик</v>
      </c>
      <c r="AE65" s="16">
        <f t="shared" si="14"/>
        <v>50</v>
      </c>
      <c r="AF65" s="16">
        <f t="shared" si="15"/>
        <v>80</v>
      </c>
      <c r="AG65" s="16">
        <f t="shared" si="16"/>
        <v>70</v>
      </c>
      <c r="AH65" s="16">
        <f t="shared" si="17"/>
        <v>0</v>
      </c>
      <c r="AI65" s="16">
        <f t="shared" si="18"/>
        <v>120</v>
      </c>
      <c r="AJ65" s="16"/>
    </row>
    <row r="66" spans="1:36" s="1" customFormat="1" ht="11.1" customHeight="1" outlineLevel="1" x14ac:dyDescent="0.2">
      <c r="A66" s="7" t="s">
        <v>69</v>
      </c>
      <c r="B66" s="7" t="s">
        <v>8</v>
      </c>
      <c r="C66" s="8">
        <v>793</v>
      </c>
      <c r="D66" s="8">
        <v>1612</v>
      </c>
      <c r="E66" s="8">
        <v>1233</v>
      </c>
      <c r="F66" s="8">
        <v>1128</v>
      </c>
      <c r="G66" s="1">
        <f>VLOOKUP(A:A,[1]TDSheet!$A:$G,7,0)</f>
        <v>0.4</v>
      </c>
      <c r="H66" s="1" t="e">
        <f>VLOOKUP(A:A,[1]TDSheet!$A:$H,8,0)</f>
        <v>#N/A</v>
      </c>
      <c r="I66" s="16">
        <f>VLOOKUP(A:A,[2]TDSheet!$A:$F,6,0)</f>
        <v>1227</v>
      </c>
      <c r="J66" s="16">
        <f t="shared" si="10"/>
        <v>6</v>
      </c>
      <c r="K66" s="16">
        <f>VLOOKUP(A:A,[1]TDSheet!$A:$T,20,0)</f>
        <v>240</v>
      </c>
      <c r="L66" s="16"/>
      <c r="M66" s="18">
        <v>240</v>
      </c>
      <c r="N66" s="16"/>
      <c r="O66" s="16"/>
      <c r="P66" s="16"/>
      <c r="Q66" s="18">
        <v>240</v>
      </c>
      <c r="R66" s="18">
        <v>120</v>
      </c>
      <c r="S66" s="16">
        <f t="shared" si="11"/>
        <v>246.6</v>
      </c>
      <c r="T66" s="18">
        <v>120</v>
      </c>
      <c r="U66" s="19">
        <f t="shared" si="12"/>
        <v>8.4671532846715323</v>
      </c>
      <c r="V66" s="16">
        <f t="shared" si="13"/>
        <v>4.5742092457420922</v>
      </c>
      <c r="W66" s="16"/>
      <c r="X66" s="16"/>
      <c r="Y66" s="16">
        <f>VLOOKUP(A:A,[1]TDSheet!$A:$Y,25,0)</f>
        <v>210</v>
      </c>
      <c r="Z66" s="16">
        <f>VLOOKUP(A:A,[1]TDSheet!$A:$Z,26,0)</f>
        <v>215.8</v>
      </c>
      <c r="AA66" s="16">
        <f>VLOOKUP(A:A,[1]TDSheet!$A:$AA,27,0)</f>
        <v>243.6</v>
      </c>
      <c r="AB66" s="16">
        <f>VLOOKUP(A:A,[3]TDSheet!$A:$D,4,0)</f>
        <v>175</v>
      </c>
      <c r="AC66" s="16" t="e">
        <f>VLOOKUP(A:A,[1]TDSheet!$A:$AC,29,0)</f>
        <v>#N/A</v>
      </c>
      <c r="AD66" s="16" t="e">
        <f>VLOOKUP(A:A,[1]TDSheet!$A:$AD,30,0)</f>
        <v>#N/A</v>
      </c>
      <c r="AE66" s="16">
        <f t="shared" si="14"/>
        <v>96</v>
      </c>
      <c r="AF66" s="16">
        <f t="shared" si="15"/>
        <v>48</v>
      </c>
      <c r="AG66" s="16">
        <f t="shared" si="16"/>
        <v>48</v>
      </c>
      <c r="AH66" s="16">
        <f t="shared" si="17"/>
        <v>0</v>
      </c>
      <c r="AI66" s="16">
        <f t="shared" si="18"/>
        <v>96</v>
      </c>
      <c r="AJ66" s="16"/>
    </row>
    <row r="67" spans="1:36" s="1" customFormat="1" ht="11.1" customHeight="1" outlineLevel="1" x14ac:dyDescent="0.2">
      <c r="A67" s="7" t="s">
        <v>70</v>
      </c>
      <c r="B67" s="7" t="s">
        <v>8</v>
      </c>
      <c r="C67" s="8">
        <v>41</v>
      </c>
      <c r="D67" s="8">
        <v>102</v>
      </c>
      <c r="E67" s="8">
        <v>68</v>
      </c>
      <c r="F67" s="8">
        <v>75</v>
      </c>
      <c r="G67" s="1">
        <f>VLOOKUP(A:A,[1]TDSheet!$A:$G,7,0)</f>
        <v>0.3</v>
      </c>
      <c r="H67" s="1" t="e">
        <f>VLOOKUP(A:A,[1]TDSheet!$A:$H,8,0)</f>
        <v>#N/A</v>
      </c>
      <c r="I67" s="16">
        <f>VLOOKUP(A:A,[2]TDSheet!$A:$F,6,0)</f>
        <v>90</v>
      </c>
      <c r="J67" s="16">
        <f t="shared" si="10"/>
        <v>-22</v>
      </c>
      <c r="K67" s="16">
        <f>VLOOKUP(A:A,[1]TDSheet!$A:$T,20,0)</f>
        <v>0</v>
      </c>
      <c r="L67" s="16"/>
      <c r="M67" s="18">
        <v>16</v>
      </c>
      <c r="N67" s="16"/>
      <c r="O67" s="16"/>
      <c r="P67" s="16"/>
      <c r="Q67" s="18"/>
      <c r="R67" s="18"/>
      <c r="S67" s="16">
        <f t="shared" si="11"/>
        <v>13.6</v>
      </c>
      <c r="T67" s="18">
        <v>16</v>
      </c>
      <c r="U67" s="19">
        <f t="shared" si="12"/>
        <v>7.8676470588235299</v>
      </c>
      <c r="V67" s="16">
        <f t="shared" si="13"/>
        <v>5.5147058823529411</v>
      </c>
      <c r="W67" s="16"/>
      <c r="X67" s="16"/>
      <c r="Y67" s="16">
        <f>VLOOKUP(A:A,[1]TDSheet!$A:$Y,25,0)</f>
        <v>14.2</v>
      </c>
      <c r="Z67" s="16">
        <f>VLOOKUP(A:A,[1]TDSheet!$A:$Z,26,0)</f>
        <v>11.8</v>
      </c>
      <c r="AA67" s="16">
        <f>VLOOKUP(A:A,[1]TDSheet!$A:$AA,27,0)</f>
        <v>14.4</v>
      </c>
      <c r="AB67" s="16">
        <f>VLOOKUP(A:A,[3]TDSheet!$A:$D,4,0)</f>
        <v>24</v>
      </c>
      <c r="AC67" s="16" t="str">
        <f>VLOOKUP(A:A,[1]TDSheet!$A:$AC,29,0)</f>
        <v>витал</v>
      </c>
      <c r="AD67" s="16" t="str">
        <f>VLOOKUP(A:A,[1]TDSheet!$A:$AD,30,0)</f>
        <v>костик</v>
      </c>
      <c r="AE67" s="16">
        <f t="shared" si="14"/>
        <v>0</v>
      </c>
      <c r="AF67" s="16">
        <f t="shared" si="15"/>
        <v>0</v>
      </c>
      <c r="AG67" s="16">
        <f t="shared" si="16"/>
        <v>4.8</v>
      </c>
      <c r="AH67" s="16">
        <f t="shared" si="17"/>
        <v>0</v>
      </c>
      <c r="AI67" s="16">
        <f t="shared" si="18"/>
        <v>4.8</v>
      </c>
      <c r="AJ67" s="16"/>
    </row>
    <row r="68" spans="1:36" s="1" customFormat="1" ht="11.1" customHeight="1" outlineLevel="1" x14ac:dyDescent="0.2">
      <c r="A68" s="7" t="s">
        <v>71</v>
      </c>
      <c r="B68" s="7" t="s">
        <v>9</v>
      </c>
      <c r="C68" s="8">
        <v>198.27199999999999</v>
      </c>
      <c r="D68" s="8">
        <v>153.12200000000001</v>
      </c>
      <c r="E68" s="8">
        <v>263.387</v>
      </c>
      <c r="F68" s="8">
        <v>88.007000000000005</v>
      </c>
      <c r="G68" s="1">
        <f>VLOOKUP(A:A,[1]TDSheet!$A:$G,7,0)</f>
        <v>1</v>
      </c>
      <c r="H68" s="1" t="e">
        <f>VLOOKUP(A:A,[1]TDSheet!$A:$H,8,0)</f>
        <v>#N/A</v>
      </c>
      <c r="I68" s="16">
        <f>VLOOKUP(A:A,[2]TDSheet!$A:$F,6,0)</f>
        <v>262.3</v>
      </c>
      <c r="J68" s="16">
        <f t="shared" si="10"/>
        <v>1.0869999999999891</v>
      </c>
      <c r="K68" s="16">
        <f>VLOOKUP(A:A,[1]TDSheet!$A:$T,20,0)</f>
        <v>170</v>
      </c>
      <c r="L68" s="16"/>
      <c r="M68" s="18">
        <v>50</v>
      </c>
      <c r="N68" s="16"/>
      <c r="O68" s="16"/>
      <c r="P68" s="16"/>
      <c r="Q68" s="18">
        <v>80</v>
      </c>
      <c r="R68" s="18">
        <v>30</v>
      </c>
      <c r="S68" s="16">
        <f t="shared" si="11"/>
        <v>52.677399999999999</v>
      </c>
      <c r="T68" s="18">
        <v>30</v>
      </c>
      <c r="U68" s="19">
        <f t="shared" si="12"/>
        <v>8.5047287831214149</v>
      </c>
      <c r="V68" s="16">
        <f t="shared" si="13"/>
        <v>1.6706785072915522</v>
      </c>
      <c r="W68" s="16"/>
      <c r="X68" s="16"/>
      <c r="Y68" s="16">
        <f>VLOOKUP(A:A,[1]TDSheet!$A:$Y,25,0)</f>
        <v>46.018599999999999</v>
      </c>
      <c r="Z68" s="16">
        <f>VLOOKUP(A:A,[1]TDSheet!$A:$Z,26,0)</f>
        <v>43.012</v>
      </c>
      <c r="AA68" s="16">
        <f>VLOOKUP(A:A,[1]TDSheet!$A:$AA,27,0)</f>
        <v>39.503399999999999</v>
      </c>
      <c r="AB68" s="16">
        <f>VLOOKUP(A:A,[3]TDSheet!$A:$D,4,0)</f>
        <v>48.750999999999998</v>
      </c>
      <c r="AC68" s="16" t="str">
        <f>VLOOKUP(A:A,[1]TDSheet!$A:$AC,29,0)</f>
        <v>?</v>
      </c>
      <c r="AD68" s="16" t="str">
        <f>VLOOKUP(A:A,[1]TDSheet!$A:$AD,30,0)</f>
        <v>увел</v>
      </c>
      <c r="AE68" s="16">
        <f t="shared" si="14"/>
        <v>80</v>
      </c>
      <c r="AF68" s="16">
        <f t="shared" si="15"/>
        <v>30</v>
      </c>
      <c r="AG68" s="16">
        <f t="shared" si="16"/>
        <v>30</v>
      </c>
      <c r="AH68" s="16">
        <f t="shared" si="17"/>
        <v>0</v>
      </c>
      <c r="AI68" s="16">
        <f t="shared" si="18"/>
        <v>50</v>
      </c>
      <c r="AJ68" s="16"/>
    </row>
    <row r="69" spans="1:36" s="1" customFormat="1" ht="11.1" customHeight="1" outlineLevel="1" x14ac:dyDescent="0.2">
      <c r="A69" s="7" t="s">
        <v>72</v>
      </c>
      <c r="B69" s="7" t="s">
        <v>9</v>
      </c>
      <c r="C69" s="8">
        <v>157.523</v>
      </c>
      <c r="D69" s="8">
        <v>99.463999999999999</v>
      </c>
      <c r="E69" s="8">
        <v>192.30500000000001</v>
      </c>
      <c r="F69" s="8">
        <v>63.152000000000001</v>
      </c>
      <c r="G69" s="1">
        <f>VLOOKUP(A:A,[1]TDSheet!$A:$G,7,0)</f>
        <v>1</v>
      </c>
      <c r="H69" s="1" t="e">
        <f>VLOOKUP(A:A,[1]TDSheet!$A:$H,8,0)</f>
        <v>#N/A</v>
      </c>
      <c r="I69" s="16">
        <f>VLOOKUP(A:A,[2]TDSheet!$A:$F,6,0)</f>
        <v>188</v>
      </c>
      <c r="J69" s="16">
        <f t="shared" si="10"/>
        <v>4.3050000000000068</v>
      </c>
      <c r="K69" s="16">
        <f>VLOOKUP(A:A,[1]TDSheet!$A:$T,20,0)</f>
        <v>150</v>
      </c>
      <c r="L69" s="16"/>
      <c r="M69" s="18">
        <v>40</v>
      </c>
      <c r="N69" s="16"/>
      <c r="O69" s="16"/>
      <c r="P69" s="16"/>
      <c r="Q69" s="18">
        <v>30</v>
      </c>
      <c r="R69" s="18">
        <v>20</v>
      </c>
      <c r="S69" s="16">
        <f t="shared" si="11"/>
        <v>38.460999999999999</v>
      </c>
      <c r="T69" s="18">
        <v>30</v>
      </c>
      <c r="U69" s="19">
        <f t="shared" si="12"/>
        <v>8.6620732690257665</v>
      </c>
      <c r="V69" s="16">
        <f t="shared" si="13"/>
        <v>1.6419749876498271</v>
      </c>
      <c r="W69" s="16"/>
      <c r="X69" s="16"/>
      <c r="Y69" s="16">
        <f>VLOOKUP(A:A,[1]TDSheet!$A:$Y,25,0)</f>
        <v>37.062200000000004</v>
      </c>
      <c r="Z69" s="16">
        <f>VLOOKUP(A:A,[1]TDSheet!$A:$Z,26,0)</f>
        <v>24.785800000000002</v>
      </c>
      <c r="AA69" s="16">
        <f>VLOOKUP(A:A,[1]TDSheet!$A:$AA,27,0)</f>
        <v>25.988999999999997</v>
      </c>
      <c r="AB69" s="16">
        <f>VLOOKUP(A:A,[3]TDSheet!$A:$D,4,0)</f>
        <v>26.803000000000001</v>
      </c>
      <c r="AC69" s="16" t="str">
        <f>VLOOKUP(A:A,[1]TDSheet!$A:$AC,29,0)</f>
        <v>Витал</v>
      </c>
      <c r="AD69" s="16" t="str">
        <f>VLOOKUP(A:A,[1]TDSheet!$A:$AD,30,0)</f>
        <v>Витал</v>
      </c>
      <c r="AE69" s="16">
        <f t="shared" si="14"/>
        <v>30</v>
      </c>
      <c r="AF69" s="16">
        <f t="shared" si="15"/>
        <v>20</v>
      </c>
      <c r="AG69" s="16">
        <f t="shared" si="16"/>
        <v>30</v>
      </c>
      <c r="AH69" s="16">
        <f t="shared" si="17"/>
        <v>0</v>
      </c>
      <c r="AI69" s="16">
        <f t="shared" si="18"/>
        <v>40</v>
      </c>
      <c r="AJ69" s="16"/>
    </row>
    <row r="70" spans="1:36" s="1" customFormat="1" ht="11.1" customHeight="1" outlineLevel="1" x14ac:dyDescent="0.2">
      <c r="A70" s="7" t="s">
        <v>105</v>
      </c>
      <c r="B70" s="7" t="s">
        <v>9</v>
      </c>
      <c r="C70" s="8">
        <v>17.454999999999998</v>
      </c>
      <c r="D70" s="8">
        <v>21.31</v>
      </c>
      <c r="E70" s="8">
        <v>25.347000000000001</v>
      </c>
      <c r="F70" s="8">
        <v>13.417999999999999</v>
      </c>
      <c r="G70" s="1">
        <f>VLOOKUP(A:A,[1]TDSheet!$A:$G,7,0)</f>
        <v>1</v>
      </c>
      <c r="H70" s="1" t="e">
        <f>VLOOKUP(A:A,[1]TDSheet!$A:$H,8,0)</f>
        <v>#N/A</v>
      </c>
      <c r="I70" s="16">
        <f>VLOOKUP(A:A,[2]TDSheet!$A:$F,6,0)</f>
        <v>24.2</v>
      </c>
      <c r="J70" s="16">
        <f t="shared" si="10"/>
        <v>1.147000000000002</v>
      </c>
      <c r="K70" s="16">
        <f>VLOOKUP(A:A,[1]TDSheet!$A:$T,20,0)</f>
        <v>20</v>
      </c>
      <c r="L70" s="16"/>
      <c r="M70" s="18">
        <v>10</v>
      </c>
      <c r="N70" s="16"/>
      <c r="O70" s="16"/>
      <c r="P70" s="16"/>
      <c r="Q70" s="18"/>
      <c r="R70" s="18"/>
      <c r="S70" s="16">
        <f t="shared" si="11"/>
        <v>5.0693999999999999</v>
      </c>
      <c r="T70" s="18"/>
      <c r="U70" s="19">
        <f t="shared" si="12"/>
        <v>8.5647216633132128</v>
      </c>
      <c r="V70" s="16">
        <f t="shared" si="13"/>
        <v>2.6468615615260189</v>
      </c>
      <c r="W70" s="16"/>
      <c r="X70" s="16"/>
      <c r="Y70" s="16">
        <f>VLOOKUP(A:A,[1]TDSheet!$A:$Y,25,0)</f>
        <v>6.1265999999999998</v>
      </c>
      <c r="Z70" s="16">
        <f>VLOOKUP(A:A,[1]TDSheet!$A:$Z,26,0)</f>
        <v>1.8620000000000001</v>
      </c>
      <c r="AA70" s="16">
        <f>VLOOKUP(A:A,[1]TDSheet!$A:$AA,27,0)</f>
        <v>3.9802</v>
      </c>
      <c r="AB70" s="16">
        <f>VLOOKUP(A:A,[3]TDSheet!$A:$D,4,0)</f>
        <v>2.67</v>
      </c>
      <c r="AC70" s="16" t="str">
        <f>VLOOKUP(A:A,[1]TDSheet!$A:$AC,29,0)</f>
        <v>увел</v>
      </c>
      <c r="AD70" s="16" t="e">
        <f>VLOOKUP(A:A,[1]TDSheet!$A:$AD,30,0)</f>
        <v>#N/A</v>
      </c>
      <c r="AE70" s="16">
        <f t="shared" si="14"/>
        <v>0</v>
      </c>
      <c r="AF70" s="16">
        <f t="shared" si="15"/>
        <v>0</v>
      </c>
      <c r="AG70" s="16">
        <f t="shared" si="16"/>
        <v>0</v>
      </c>
      <c r="AH70" s="16">
        <f t="shared" si="17"/>
        <v>0</v>
      </c>
      <c r="AI70" s="16">
        <f t="shared" si="18"/>
        <v>10</v>
      </c>
      <c r="AJ70" s="16"/>
    </row>
    <row r="71" spans="1:36" s="1" customFormat="1" ht="11.1" customHeight="1" outlineLevel="1" x14ac:dyDescent="0.2">
      <c r="A71" s="7" t="s">
        <v>73</v>
      </c>
      <c r="B71" s="7" t="s">
        <v>8</v>
      </c>
      <c r="C71" s="8">
        <v>1</v>
      </c>
      <c r="D71" s="8"/>
      <c r="E71" s="8">
        <v>0</v>
      </c>
      <c r="F71" s="8">
        <v>1</v>
      </c>
      <c r="G71" s="1">
        <f>VLOOKUP(A:A,[1]TDSheet!$A:$G,7,0)</f>
        <v>0.4</v>
      </c>
      <c r="H71" s="1" t="e">
        <f>VLOOKUP(A:A,[1]TDSheet!$A:$H,8,0)</f>
        <v>#N/A</v>
      </c>
      <c r="I71" s="16">
        <v>0</v>
      </c>
      <c r="J71" s="16">
        <f t="shared" si="10"/>
        <v>0</v>
      </c>
      <c r="K71" s="16">
        <f>VLOOKUP(A:A,[1]TDSheet!$A:$T,20,0)</f>
        <v>40</v>
      </c>
      <c r="L71" s="16"/>
      <c r="M71" s="18"/>
      <c r="N71" s="16"/>
      <c r="O71" s="16"/>
      <c r="P71" s="16"/>
      <c r="Q71" s="18"/>
      <c r="R71" s="18"/>
      <c r="S71" s="16">
        <f t="shared" si="11"/>
        <v>0</v>
      </c>
      <c r="T71" s="18"/>
      <c r="U71" s="19" t="e">
        <f t="shared" si="12"/>
        <v>#DIV/0!</v>
      </c>
      <c r="V71" s="16" t="e">
        <f t="shared" si="13"/>
        <v>#DIV/0!</v>
      </c>
      <c r="W71" s="16"/>
      <c r="X71" s="16"/>
      <c r="Y71" s="16">
        <f>VLOOKUP(A:A,[1]TDSheet!$A:$Y,25,0)</f>
        <v>7</v>
      </c>
      <c r="Z71" s="16">
        <f>VLOOKUP(A:A,[1]TDSheet!$A:$Z,26,0)</f>
        <v>2</v>
      </c>
      <c r="AA71" s="16">
        <f>VLOOKUP(A:A,[1]TDSheet!$A:$AA,27,0)</f>
        <v>0.2</v>
      </c>
      <c r="AB71" s="16">
        <v>0</v>
      </c>
      <c r="AC71" s="16" t="str">
        <f>VLOOKUP(A:A,[1]TDSheet!$A:$AC,29,0)</f>
        <v>увел</v>
      </c>
      <c r="AD71" s="16" t="e">
        <f>VLOOKUP(A:A,[1]TDSheet!$A:$AD,30,0)</f>
        <v>#N/A</v>
      </c>
      <c r="AE71" s="16">
        <f t="shared" si="14"/>
        <v>0</v>
      </c>
      <c r="AF71" s="16">
        <f t="shared" si="15"/>
        <v>0</v>
      </c>
      <c r="AG71" s="16">
        <f t="shared" si="16"/>
        <v>0</v>
      </c>
      <c r="AH71" s="16">
        <f t="shared" si="17"/>
        <v>0</v>
      </c>
      <c r="AI71" s="16">
        <f t="shared" si="18"/>
        <v>0</v>
      </c>
      <c r="AJ71" s="16"/>
    </row>
    <row r="72" spans="1:36" s="1" customFormat="1" ht="11.1" customHeight="1" outlineLevel="1" x14ac:dyDescent="0.2">
      <c r="A72" s="7" t="s">
        <v>74</v>
      </c>
      <c r="B72" s="7" t="s">
        <v>8</v>
      </c>
      <c r="C72" s="8">
        <v>180</v>
      </c>
      <c r="D72" s="8">
        <v>399</v>
      </c>
      <c r="E72" s="8">
        <v>323</v>
      </c>
      <c r="F72" s="8">
        <v>141</v>
      </c>
      <c r="G72" s="1">
        <f>VLOOKUP(A:A,[1]TDSheet!$A:$G,7,0)</f>
        <v>0.33</v>
      </c>
      <c r="H72" s="1">
        <f>VLOOKUP(A:A,[1]TDSheet!$A:$H,8,0)</f>
        <v>30</v>
      </c>
      <c r="I72" s="16">
        <f>VLOOKUP(A:A,[2]TDSheet!$A:$F,6,0)</f>
        <v>327</v>
      </c>
      <c r="J72" s="16">
        <f t="shared" ref="J72:J110" si="19">E72-I72</f>
        <v>-4</v>
      </c>
      <c r="K72" s="16">
        <f>VLOOKUP(A:A,[1]TDSheet!$A:$T,20,0)</f>
        <v>120</v>
      </c>
      <c r="L72" s="16"/>
      <c r="M72" s="18">
        <v>60</v>
      </c>
      <c r="N72" s="16"/>
      <c r="O72" s="16"/>
      <c r="P72" s="16"/>
      <c r="Q72" s="18">
        <v>60</v>
      </c>
      <c r="R72" s="18">
        <v>60</v>
      </c>
      <c r="S72" s="16">
        <f t="shared" ref="S72:S110" si="20">E72/5</f>
        <v>64.599999999999994</v>
      </c>
      <c r="T72" s="18">
        <v>60</v>
      </c>
      <c r="U72" s="19">
        <f t="shared" ref="U72:U110" si="21">(F72+K72+L72+M72+Q72+R72+T72)/S72</f>
        <v>7.7554179566563475</v>
      </c>
      <c r="V72" s="16">
        <f t="shared" ref="V72:V110" si="22">F72/S72</f>
        <v>2.1826625386996907</v>
      </c>
      <c r="W72" s="16"/>
      <c r="X72" s="16"/>
      <c r="Y72" s="16">
        <f>VLOOKUP(A:A,[1]TDSheet!$A:$Y,25,0)</f>
        <v>55.6</v>
      </c>
      <c r="Z72" s="16">
        <f>VLOOKUP(A:A,[1]TDSheet!$A:$Z,26,0)</f>
        <v>58.8</v>
      </c>
      <c r="AA72" s="16">
        <f>VLOOKUP(A:A,[1]TDSheet!$A:$AA,27,0)</f>
        <v>54.4</v>
      </c>
      <c r="AB72" s="16">
        <f>VLOOKUP(A:A,[3]TDSheet!$A:$D,4,0)</f>
        <v>34</v>
      </c>
      <c r="AC72" s="16" t="str">
        <f>VLOOKUP(A:A,[1]TDSheet!$A:$AC,29,0)</f>
        <v>Витал</v>
      </c>
      <c r="AD72" s="16" t="str">
        <f>VLOOKUP(A:A,[1]TDSheet!$A:$AD,30,0)</f>
        <v>Витал</v>
      </c>
      <c r="AE72" s="16">
        <f t="shared" ref="AE72:AE110" si="23">Q72*G72</f>
        <v>19.8</v>
      </c>
      <c r="AF72" s="16">
        <f t="shared" ref="AF72:AF110" si="24">R72*G72</f>
        <v>19.8</v>
      </c>
      <c r="AG72" s="16">
        <f t="shared" ref="AG72:AG110" si="25">T72*G72</f>
        <v>19.8</v>
      </c>
      <c r="AH72" s="16">
        <f t="shared" ref="AH72:AH110" si="26">L72*G72</f>
        <v>0</v>
      </c>
      <c r="AI72" s="16">
        <f t="shared" ref="AI72:AI110" si="27">M72*G72</f>
        <v>19.8</v>
      </c>
      <c r="AJ72" s="16"/>
    </row>
    <row r="73" spans="1:36" s="1" customFormat="1" ht="11.1" customHeight="1" outlineLevel="1" x14ac:dyDescent="0.2">
      <c r="A73" s="7" t="s">
        <v>75</v>
      </c>
      <c r="B73" s="7" t="s">
        <v>8</v>
      </c>
      <c r="C73" s="8">
        <v>3</v>
      </c>
      <c r="D73" s="8">
        <v>2</v>
      </c>
      <c r="E73" s="8">
        <v>0</v>
      </c>
      <c r="F73" s="8">
        <v>2</v>
      </c>
      <c r="G73" s="1">
        <f>VLOOKUP(A:A,[1]TDSheet!$A:$G,7,0)</f>
        <v>0</v>
      </c>
      <c r="H73" s="1" t="e">
        <f>VLOOKUP(A:A,[1]TDSheet!$A:$H,8,0)</f>
        <v>#N/A</v>
      </c>
      <c r="I73" s="16">
        <v>0</v>
      </c>
      <c r="J73" s="16">
        <f t="shared" si="19"/>
        <v>0</v>
      </c>
      <c r="K73" s="16">
        <f>VLOOKUP(A:A,[1]TDSheet!$A:$T,20,0)</f>
        <v>0</v>
      </c>
      <c r="L73" s="16"/>
      <c r="M73" s="18"/>
      <c r="N73" s="16"/>
      <c r="O73" s="16"/>
      <c r="P73" s="16"/>
      <c r="Q73" s="18"/>
      <c r="R73" s="18"/>
      <c r="S73" s="16">
        <f t="shared" si="20"/>
        <v>0</v>
      </c>
      <c r="T73" s="18"/>
      <c r="U73" s="19" t="e">
        <f t="shared" si="21"/>
        <v>#DIV/0!</v>
      </c>
      <c r="V73" s="16" t="e">
        <f t="shared" si="22"/>
        <v>#DIV/0!</v>
      </c>
      <c r="W73" s="16"/>
      <c r="X73" s="16"/>
      <c r="Y73" s="16">
        <f>VLOOKUP(A:A,[1]TDSheet!$A:$Y,25,0)</f>
        <v>5</v>
      </c>
      <c r="Z73" s="16">
        <f>VLOOKUP(A:A,[1]TDSheet!$A:$Z,26,0)</f>
        <v>3</v>
      </c>
      <c r="AA73" s="16">
        <f>VLOOKUP(A:A,[1]TDSheet!$A:$AA,27,0)</f>
        <v>0</v>
      </c>
      <c r="AB73" s="16">
        <v>0</v>
      </c>
      <c r="AC73" s="16" t="str">
        <f>VLOOKUP(A:A,[1]TDSheet!$A:$AC,29,0)</f>
        <v>увел</v>
      </c>
      <c r="AD73" s="16" t="str">
        <f>VLOOKUP(A:A,[1]TDSheet!$A:$AD,30,0)</f>
        <v>Вывод</v>
      </c>
      <c r="AE73" s="16">
        <f t="shared" si="23"/>
        <v>0</v>
      </c>
      <c r="AF73" s="16">
        <f t="shared" si="24"/>
        <v>0</v>
      </c>
      <c r="AG73" s="16">
        <f t="shared" si="25"/>
        <v>0</v>
      </c>
      <c r="AH73" s="16">
        <f t="shared" si="26"/>
        <v>0</v>
      </c>
      <c r="AI73" s="16">
        <f t="shared" si="27"/>
        <v>0</v>
      </c>
      <c r="AJ73" s="16"/>
    </row>
    <row r="74" spans="1:36" s="1" customFormat="1" ht="11.1" customHeight="1" outlineLevel="1" x14ac:dyDescent="0.2">
      <c r="A74" s="7" t="s">
        <v>76</v>
      </c>
      <c r="B74" s="7" t="s">
        <v>8</v>
      </c>
      <c r="C74" s="8">
        <v>46</v>
      </c>
      <c r="D74" s="8">
        <v>26</v>
      </c>
      <c r="E74" s="8">
        <v>39</v>
      </c>
      <c r="F74" s="8">
        <v>27</v>
      </c>
      <c r="G74" s="1">
        <f>VLOOKUP(A:A,[1]TDSheet!$A:$G,7,0)</f>
        <v>0.6</v>
      </c>
      <c r="H74" s="1" t="e">
        <f>VLOOKUP(A:A,[1]TDSheet!$A:$H,8,0)</f>
        <v>#N/A</v>
      </c>
      <c r="I74" s="16">
        <f>VLOOKUP(A:A,[2]TDSheet!$A:$F,6,0)</f>
        <v>39</v>
      </c>
      <c r="J74" s="16">
        <f t="shared" si="19"/>
        <v>0</v>
      </c>
      <c r="K74" s="16">
        <f>VLOOKUP(A:A,[1]TDSheet!$A:$T,20,0)</f>
        <v>24</v>
      </c>
      <c r="L74" s="16"/>
      <c r="M74" s="18"/>
      <c r="N74" s="16"/>
      <c r="O74" s="16"/>
      <c r="P74" s="16"/>
      <c r="Q74" s="18"/>
      <c r="R74" s="18"/>
      <c r="S74" s="16">
        <f t="shared" si="20"/>
        <v>7.8</v>
      </c>
      <c r="T74" s="18"/>
      <c r="U74" s="19">
        <f t="shared" si="21"/>
        <v>6.5384615384615383</v>
      </c>
      <c r="V74" s="16">
        <f t="shared" si="22"/>
        <v>3.4615384615384617</v>
      </c>
      <c r="W74" s="16"/>
      <c r="X74" s="16"/>
      <c r="Y74" s="16">
        <f>VLOOKUP(A:A,[1]TDSheet!$A:$Y,25,0)</f>
        <v>7.6</v>
      </c>
      <c r="Z74" s="16">
        <f>VLOOKUP(A:A,[1]TDSheet!$A:$Z,26,0)</f>
        <v>5.8</v>
      </c>
      <c r="AA74" s="16">
        <f>VLOOKUP(A:A,[1]TDSheet!$A:$AA,27,0)</f>
        <v>7</v>
      </c>
      <c r="AB74" s="16">
        <f>VLOOKUP(A:A,[3]TDSheet!$A:$D,4,0)</f>
        <v>8</v>
      </c>
      <c r="AC74" s="16" t="str">
        <f>VLOOKUP(A:A,[1]TDSheet!$A:$AC,29,0)</f>
        <v>увел</v>
      </c>
      <c r="AD74" s="16" t="e">
        <f>VLOOKUP(A:A,[1]TDSheet!$A:$AD,30,0)</f>
        <v>#N/A</v>
      </c>
      <c r="AE74" s="16">
        <f t="shared" si="23"/>
        <v>0</v>
      </c>
      <c r="AF74" s="16">
        <f t="shared" si="24"/>
        <v>0</v>
      </c>
      <c r="AG74" s="16">
        <f t="shared" si="25"/>
        <v>0</v>
      </c>
      <c r="AH74" s="16">
        <f t="shared" si="26"/>
        <v>0</v>
      </c>
      <c r="AI74" s="16">
        <f t="shared" si="27"/>
        <v>0</v>
      </c>
      <c r="AJ74" s="16"/>
    </row>
    <row r="75" spans="1:36" s="1" customFormat="1" ht="11.1" customHeight="1" outlineLevel="1" x14ac:dyDescent="0.2">
      <c r="A75" s="7" t="s">
        <v>77</v>
      </c>
      <c r="B75" s="7" t="s">
        <v>9</v>
      </c>
      <c r="C75" s="8">
        <v>159.958</v>
      </c>
      <c r="D75" s="8">
        <v>204.934</v>
      </c>
      <c r="E75" s="8">
        <v>178.119</v>
      </c>
      <c r="F75" s="8">
        <v>180.524</v>
      </c>
      <c r="G75" s="1">
        <f>VLOOKUP(A:A,[1]TDSheet!$A:$G,7,0)</f>
        <v>1</v>
      </c>
      <c r="H75" s="1" t="e">
        <f>VLOOKUP(A:A,[1]TDSheet!$A:$H,8,0)</f>
        <v>#N/A</v>
      </c>
      <c r="I75" s="16">
        <f>VLOOKUP(A:A,[2]TDSheet!$A:$F,6,0)</f>
        <v>178.6</v>
      </c>
      <c r="J75" s="16">
        <f t="shared" si="19"/>
        <v>-0.48099999999999454</v>
      </c>
      <c r="K75" s="16">
        <f>VLOOKUP(A:A,[1]TDSheet!$A:$T,20,0)</f>
        <v>50</v>
      </c>
      <c r="L75" s="16"/>
      <c r="M75" s="18">
        <v>40</v>
      </c>
      <c r="N75" s="16"/>
      <c r="O75" s="16"/>
      <c r="P75" s="16"/>
      <c r="Q75" s="18"/>
      <c r="R75" s="18">
        <v>30</v>
      </c>
      <c r="S75" s="16">
        <f t="shared" si="20"/>
        <v>35.623800000000003</v>
      </c>
      <c r="T75" s="18"/>
      <c r="U75" s="19">
        <f t="shared" si="21"/>
        <v>8.4360455650435942</v>
      </c>
      <c r="V75" s="16">
        <f t="shared" si="22"/>
        <v>5.0675110459861097</v>
      </c>
      <c r="W75" s="16"/>
      <c r="X75" s="16"/>
      <c r="Y75" s="16">
        <f>VLOOKUP(A:A,[1]TDSheet!$A:$Y,25,0)</f>
        <v>47.811199999999999</v>
      </c>
      <c r="Z75" s="16">
        <f>VLOOKUP(A:A,[1]TDSheet!$A:$Z,26,0)</f>
        <v>38.531799999999997</v>
      </c>
      <c r="AA75" s="16">
        <f>VLOOKUP(A:A,[1]TDSheet!$A:$AA,27,0)</f>
        <v>37.066199999999995</v>
      </c>
      <c r="AB75" s="16">
        <f>VLOOKUP(A:A,[3]TDSheet!$A:$D,4,0)</f>
        <v>36.844000000000001</v>
      </c>
      <c r="AC75" s="16" t="str">
        <f>VLOOKUP(A:A,[1]TDSheet!$A:$AC,29,0)</f>
        <v>зв60</v>
      </c>
      <c r="AD75" s="16" t="e">
        <f>VLOOKUP(A:A,[1]TDSheet!$A:$AD,30,0)</f>
        <v>#N/A</v>
      </c>
      <c r="AE75" s="16">
        <f t="shared" si="23"/>
        <v>0</v>
      </c>
      <c r="AF75" s="16">
        <f t="shared" si="24"/>
        <v>30</v>
      </c>
      <c r="AG75" s="16">
        <f t="shared" si="25"/>
        <v>0</v>
      </c>
      <c r="AH75" s="16">
        <f t="shared" si="26"/>
        <v>0</v>
      </c>
      <c r="AI75" s="16">
        <f t="shared" si="27"/>
        <v>40</v>
      </c>
      <c r="AJ75" s="16"/>
    </row>
    <row r="76" spans="1:36" s="1" customFormat="1" ht="11.1" customHeight="1" outlineLevel="1" x14ac:dyDescent="0.2">
      <c r="A76" s="7" t="s">
        <v>78</v>
      </c>
      <c r="B76" s="7" t="s">
        <v>8</v>
      </c>
      <c r="C76" s="8">
        <v>33</v>
      </c>
      <c r="D76" s="8">
        <v>175</v>
      </c>
      <c r="E76" s="8">
        <v>165</v>
      </c>
      <c r="F76" s="8">
        <v>31</v>
      </c>
      <c r="G76" s="1">
        <f>VLOOKUP(A:A,[1]TDSheet!$A:$G,7,0)</f>
        <v>0.35</v>
      </c>
      <c r="H76" s="1">
        <f>VLOOKUP(A:A,[1]TDSheet!$A:$H,8,0)</f>
        <v>60</v>
      </c>
      <c r="I76" s="16">
        <f>VLOOKUP(A:A,[2]TDSheet!$A:$F,6,0)</f>
        <v>214</v>
      </c>
      <c r="J76" s="16">
        <f t="shared" si="19"/>
        <v>-49</v>
      </c>
      <c r="K76" s="16">
        <f>VLOOKUP(A:A,[1]TDSheet!$A:$T,20,0)</f>
        <v>200</v>
      </c>
      <c r="L76" s="16"/>
      <c r="M76" s="18">
        <v>40</v>
      </c>
      <c r="N76" s="16"/>
      <c r="O76" s="16"/>
      <c r="P76" s="16"/>
      <c r="Q76" s="18"/>
      <c r="R76" s="18"/>
      <c r="S76" s="16">
        <f t="shared" si="20"/>
        <v>33</v>
      </c>
      <c r="T76" s="18">
        <v>16</v>
      </c>
      <c r="U76" s="19">
        <f t="shared" si="21"/>
        <v>8.6969696969696972</v>
      </c>
      <c r="V76" s="16">
        <f t="shared" si="22"/>
        <v>0.93939393939393945</v>
      </c>
      <c r="W76" s="16"/>
      <c r="X76" s="16"/>
      <c r="Y76" s="16">
        <f>VLOOKUP(A:A,[1]TDSheet!$A:$Y,25,0)</f>
        <v>41.8</v>
      </c>
      <c r="Z76" s="16">
        <f>VLOOKUP(A:A,[1]TDSheet!$A:$Z,26,0)</f>
        <v>57.2</v>
      </c>
      <c r="AA76" s="16">
        <f>VLOOKUP(A:A,[1]TDSheet!$A:$AA,27,0)</f>
        <v>21.2</v>
      </c>
      <c r="AB76" s="16">
        <f>VLOOKUP(A:A,[3]TDSheet!$A:$D,4,0)</f>
        <v>12</v>
      </c>
      <c r="AC76" s="16" t="str">
        <f>VLOOKUP(A:A,[1]TDSheet!$A:$AC,29,0)</f>
        <v>Витал</v>
      </c>
      <c r="AD76" s="16" t="str">
        <f>VLOOKUP(A:A,[1]TDSheet!$A:$AD,30,0)</f>
        <v>м-280</v>
      </c>
      <c r="AE76" s="16">
        <f t="shared" si="23"/>
        <v>0</v>
      </c>
      <c r="AF76" s="16">
        <f t="shared" si="24"/>
        <v>0</v>
      </c>
      <c r="AG76" s="16">
        <f t="shared" si="25"/>
        <v>5.6</v>
      </c>
      <c r="AH76" s="16">
        <f t="shared" si="26"/>
        <v>0</v>
      </c>
      <c r="AI76" s="16">
        <f t="shared" si="27"/>
        <v>14</v>
      </c>
      <c r="AJ76" s="16"/>
    </row>
    <row r="77" spans="1:36" s="1" customFormat="1" ht="11.1" customHeight="1" outlineLevel="1" x14ac:dyDescent="0.2">
      <c r="A77" s="7" t="s">
        <v>79</v>
      </c>
      <c r="B77" s="7" t="s">
        <v>9</v>
      </c>
      <c r="C77" s="8">
        <v>153.29400000000001</v>
      </c>
      <c r="D77" s="8">
        <v>116.971</v>
      </c>
      <c r="E77" s="8">
        <v>221.11500000000001</v>
      </c>
      <c r="F77" s="8">
        <v>49.15</v>
      </c>
      <c r="G77" s="1">
        <f>VLOOKUP(A:A,[1]TDSheet!$A:$G,7,0)</f>
        <v>1</v>
      </c>
      <c r="H77" s="1" t="e">
        <f>VLOOKUP(A:A,[1]TDSheet!$A:$H,8,0)</f>
        <v>#N/A</v>
      </c>
      <c r="I77" s="16">
        <f>VLOOKUP(A:A,[2]TDSheet!$A:$F,6,0)</f>
        <v>219.2</v>
      </c>
      <c r="J77" s="16">
        <f t="shared" si="19"/>
        <v>1.9150000000000205</v>
      </c>
      <c r="K77" s="16">
        <f>VLOOKUP(A:A,[1]TDSheet!$A:$T,20,0)</f>
        <v>150</v>
      </c>
      <c r="L77" s="16"/>
      <c r="M77" s="18">
        <v>40</v>
      </c>
      <c r="N77" s="16"/>
      <c r="O77" s="16"/>
      <c r="P77" s="16"/>
      <c r="Q77" s="18">
        <v>70</v>
      </c>
      <c r="R77" s="18">
        <v>40</v>
      </c>
      <c r="S77" s="16">
        <f t="shared" si="20"/>
        <v>44.222999999999999</v>
      </c>
      <c r="T77" s="18">
        <v>20</v>
      </c>
      <c r="U77" s="19">
        <f t="shared" si="21"/>
        <v>8.3474662505935822</v>
      </c>
      <c r="V77" s="16">
        <f t="shared" si="22"/>
        <v>1.1114126133459965</v>
      </c>
      <c r="W77" s="16"/>
      <c r="X77" s="16"/>
      <c r="Y77" s="16">
        <f>VLOOKUP(A:A,[1]TDSheet!$A:$Y,25,0)</f>
        <v>31.469200000000001</v>
      </c>
      <c r="Z77" s="16">
        <f>VLOOKUP(A:A,[1]TDSheet!$A:$Z,26,0)</f>
        <v>30.722000000000001</v>
      </c>
      <c r="AA77" s="16">
        <f>VLOOKUP(A:A,[1]TDSheet!$A:$AA,27,0)</f>
        <v>28.0334</v>
      </c>
      <c r="AB77" s="16">
        <f>VLOOKUP(A:A,[3]TDSheet!$A:$D,4,0)</f>
        <v>6.0819999999999999</v>
      </c>
      <c r="AC77" s="16" t="str">
        <f>VLOOKUP(A:A,[1]TDSheet!$A:$AC,29,0)</f>
        <v>костик</v>
      </c>
      <c r="AD77" s="16" t="e">
        <f>VLOOKUP(A:A,[1]TDSheet!$A:$AD,30,0)</f>
        <v>#N/A</v>
      </c>
      <c r="AE77" s="16">
        <f t="shared" si="23"/>
        <v>70</v>
      </c>
      <c r="AF77" s="16">
        <f t="shared" si="24"/>
        <v>40</v>
      </c>
      <c r="AG77" s="16">
        <f t="shared" si="25"/>
        <v>20</v>
      </c>
      <c r="AH77" s="16">
        <f t="shared" si="26"/>
        <v>0</v>
      </c>
      <c r="AI77" s="16">
        <f t="shared" si="27"/>
        <v>40</v>
      </c>
      <c r="AJ77" s="16"/>
    </row>
    <row r="78" spans="1:36" s="1" customFormat="1" ht="11.1" customHeight="1" outlineLevel="1" x14ac:dyDescent="0.2">
      <c r="A78" s="7" t="s">
        <v>80</v>
      </c>
      <c r="B78" s="7" t="s">
        <v>8</v>
      </c>
      <c r="C78" s="8">
        <v>157</v>
      </c>
      <c r="D78" s="8">
        <v>82</v>
      </c>
      <c r="E78" s="8">
        <v>180</v>
      </c>
      <c r="F78" s="8">
        <v>58</v>
      </c>
      <c r="G78" s="1">
        <f>VLOOKUP(A:A,[1]TDSheet!$A:$G,7,0)</f>
        <v>0.27</v>
      </c>
      <c r="H78" s="1" t="e">
        <f>VLOOKUP(A:A,[1]TDSheet!$A:$H,8,0)</f>
        <v>#N/A</v>
      </c>
      <c r="I78" s="16">
        <f>VLOOKUP(A:A,[2]TDSheet!$A:$F,6,0)</f>
        <v>185</v>
      </c>
      <c r="J78" s="16">
        <f t="shared" si="19"/>
        <v>-5</v>
      </c>
      <c r="K78" s="16">
        <f>VLOOKUP(A:A,[1]TDSheet!$A:$T,20,0)</f>
        <v>200</v>
      </c>
      <c r="L78" s="16"/>
      <c r="M78" s="18"/>
      <c r="N78" s="16"/>
      <c r="O78" s="16"/>
      <c r="P78" s="16"/>
      <c r="Q78" s="18"/>
      <c r="R78" s="18"/>
      <c r="S78" s="16">
        <f t="shared" si="20"/>
        <v>36</v>
      </c>
      <c r="T78" s="18">
        <v>16</v>
      </c>
      <c r="U78" s="19">
        <f t="shared" si="21"/>
        <v>7.6111111111111107</v>
      </c>
      <c r="V78" s="16">
        <f t="shared" si="22"/>
        <v>1.6111111111111112</v>
      </c>
      <c r="W78" s="16"/>
      <c r="X78" s="16"/>
      <c r="Y78" s="16">
        <f>VLOOKUP(A:A,[1]TDSheet!$A:$Y,25,0)</f>
        <v>29.6</v>
      </c>
      <c r="Z78" s="16">
        <f>VLOOKUP(A:A,[1]TDSheet!$A:$Z,26,0)</f>
        <v>30.6</v>
      </c>
      <c r="AA78" s="16">
        <f>VLOOKUP(A:A,[1]TDSheet!$A:$AA,27,0)</f>
        <v>26</v>
      </c>
      <c r="AB78" s="16">
        <f>VLOOKUP(A:A,[3]TDSheet!$A:$D,4,0)</f>
        <v>14</v>
      </c>
      <c r="AC78" s="16" t="str">
        <f>VLOOKUP(A:A,[1]TDSheet!$A:$AC,29,0)</f>
        <v>вит</v>
      </c>
      <c r="AD78" s="16" t="e">
        <f>VLOOKUP(A:A,[1]TDSheet!$A:$AD,30,0)</f>
        <v>#N/A</v>
      </c>
      <c r="AE78" s="16">
        <f t="shared" si="23"/>
        <v>0</v>
      </c>
      <c r="AF78" s="16">
        <f t="shared" si="24"/>
        <v>0</v>
      </c>
      <c r="AG78" s="16">
        <f t="shared" si="25"/>
        <v>4.32</v>
      </c>
      <c r="AH78" s="16">
        <f t="shared" si="26"/>
        <v>0</v>
      </c>
      <c r="AI78" s="16">
        <f t="shared" si="27"/>
        <v>0</v>
      </c>
      <c r="AJ78" s="16"/>
    </row>
    <row r="79" spans="1:36" s="1" customFormat="1" ht="11.1" customHeight="1" outlineLevel="1" x14ac:dyDescent="0.2">
      <c r="A79" s="7" t="s">
        <v>81</v>
      </c>
      <c r="B79" s="7" t="s">
        <v>8</v>
      </c>
      <c r="C79" s="8">
        <v>91</v>
      </c>
      <c r="D79" s="8">
        <v>177</v>
      </c>
      <c r="E79" s="8">
        <v>149</v>
      </c>
      <c r="F79" s="8">
        <v>64</v>
      </c>
      <c r="G79" s="1">
        <f>VLOOKUP(A:A,[1]TDSheet!$A:$G,7,0)</f>
        <v>0.3</v>
      </c>
      <c r="H79" s="1" t="e">
        <f>VLOOKUP(A:A,[1]TDSheet!$A:$H,8,0)</f>
        <v>#N/A</v>
      </c>
      <c r="I79" s="16">
        <f>VLOOKUP(A:A,[2]TDSheet!$A:$F,6,0)</f>
        <v>155</v>
      </c>
      <c r="J79" s="16">
        <f t="shared" si="19"/>
        <v>-6</v>
      </c>
      <c r="K79" s="16">
        <f>VLOOKUP(A:A,[1]TDSheet!$A:$T,20,0)</f>
        <v>120</v>
      </c>
      <c r="L79" s="16"/>
      <c r="M79" s="18">
        <v>40</v>
      </c>
      <c r="N79" s="16"/>
      <c r="O79" s="16"/>
      <c r="P79" s="16"/>
      <c r="Q79" s="18"/>
      <c r="R79" s="18"/>
      <c r="S79" s="16">
        <f t="shared" si="20"/>
        <v>29.8</v>
      </c>
      <c r="T79" s="18">
        <v>16</v>
      </c>
      <c r="U79" s="19">
        <f t="shared" si="21"/>
        <v>8.0536912751677843</v>
      </c>
      <c r="V79" s="16">
        <f t="shared" si="22"/>
        <v>2.1476510067114094</v>
      </c>
      <c r="W79" s="16"/>
      <c r="X79" s="16"/>
      <c r="Y79" s="16">
        <f>VLOOKUP(A:A,[1]TDSheet!$A:$Y,25,0)</f>
        <v>32.4</v>
      </c>
      <c r="Z79" s="16">
        <f>VLOOKUP(A:A,[1]TDSheet!$A:$Z,26,0)</f>
        <v>26.8</v>
      </c>
      <c r="AA79" s="16">
        <f>VLOOKUP(A:A,[1]TDSheet!$A:$AA,27,0)</f>
        <v>25.8</v>
      </c>
      <c r="AB79" s="16">
        <f>VLOOKUP(A:A,[3]TDSheet!$A:$D,4,0)</f>
        <v>21</v>
      </c>
      <c r="AC79" s="16" t="str">
        <f>VLOOKUP(A:A,[1]TDSheet!$A:$AC,29,0)</f>
        <v>вит</v>
      </c>
      <c r="AD79" s="16" t="e">
        <f>VLOOKUP(A:A,[1]TDSheet!$A:$AD,30,0)</f>
        <v>#N/A</v>
      </c>
      <c r="AE79" s="16">
        <f t="shared" si="23"/>
        <v>0</v>
      </c>
      <c r="AF79" s="16">
        <f t="shared" si="24"/>
        <v>0</v>
      </c>
      <c r="AG79" s="16">
        <f t="shared" si="25"/>
        <v>4.8</v>
      </c>
      <c r="AH79" s="16">
        <f t="shared" si="26"/>
        <v>0</v>
      </c>
      <c r="AI79" s="16">
        <f t="shared" si="27"/>
        <v>12</v>
      </c>
      <c r="AJ79" s="16"/>
    </row>
    <row r="80" spans="1:36" s="1" customFormat="1" ht="11.1" customHeight="1" outlineLevel="1" x14ac:dyDescent="0.2">
      <c r="A80" s="7" t="s">
        <v>82</v>
      </c>
      <c r="B80" s="7" t="s">
        <v>8</v>
      </c>
      <c r="C80" s="8">
        <v>4628</v>
      </c>
      <c r="D80" s="8">
        <v>9140</v>
      </c>
      <c r="E80" s="21">
        <v>7320</v>
      </c>
      <c r="F80" s="21">
        <v>8011</v>
      </c>
      <c r="G80" s="1">
        <f>VLOOKUP(A:A,[1]TDSheet!$A:$G,7,0)</f>
        <v>0.41</v>
      </c>
      <c r="H80" s="1" t="e">
        <f>VLOOKUP(A:A,[1]TDSheet!$A:$H,8,0)</f>
        <v>#N/A</v>
      </c>
      <c r="I80" s="16">
        <f>VLOOKUP(A:A,[2]TDSheet!$A:$F,6,0)</f>
        <v>7260</v>
      </c>
      <c r="J80" s="16">
        <f t="shared" si="19"/>
        <v>60</v>
      </c>
      <c r="K80" s="23">
        <v>0</v>
      </c>
      <c r="L80" s="16"/>
      <c r="M80" s="18">
        <v>1100</v>
      </c>
      <c r="N80" s="16"/>
      <c r="O80" s="16"/>
      <c r="P80" s="16"/>
      <c r="Q80" s="18"/>
      <c r="R80" s="18">
        <v>1200</v>
      </c>
      <c r="S80" s="16">
        <f t="shared" si="20"/>
        <v>1464</v>
      </c>
      <c r="T80" s="18">
        <v>1800</v>
      </c>
      <c r="U80" s="19">
        <f>(F80+K80+L80+M80+Q80+R80+T80)/S80</f>
        <v>8.2725409836065573</v>
      </c>
      <c r="V80" s="16">
        <f t="shared" si="22"/>
        <v>5.4719945355191255</v>
      </c>
      <c r="W80" s="16"/>
      <c r="X80" s="16"/>
      <c r="Y80" s="16">
        <f>VLOOKUP(A:A,[1]TDSheet!$A:$Y,25,0)</f>
        <v>1455.2</v>
      </c>
      <c r="Z80" s="16">
        <f>VLOOKUP(A:A,[1]TDSheet!$A:$Z,26,0)</f>
        <v>1385.4</v>
      </c>
      <c r="AA80" s="16">
        <f>VLOOKUP(A:A,[1]TDSheet!$A:$AA,27,0)</f>
        <v>1399.2</v>
      </c>
      <c r="AB80" s="16">
        <f>VLOOKUP(A:A,[3]TDSheet!$A:$D,4,0)</f>
        <v>1060</v>
      </c>
      <c r="AC80" s="24" t="s">
        <v>139</v>
      </c>
      <c r="AD80" s="16" t="e">
        <f>VLOOKUP(A:A,[1]TDSheet!$A:$AD,30,0)</f>
        <v>#N/A</v>
      </c>
      <c r="AE80" s="16">
        <f t="shared" si="23"/>
        <v>0</v>
      </c>
      <c r="AF80" s="16">
        <f t="shared" si="24"/>
        <v>491.99999999999994</v>
      </c>
      <c r="AG80" s="16">
        <f t="shared" si="25"/>
        <v>738</v>
      </c>
      <c r="AH80" s="16">
        <f t="shared" si="26"/>
        <v>0</v>
      </c>
      <c r="AI80" s="16">
        <f t="shared" si="27"/>
        <v>451</v>
      </c>
      <c r="AJ80" s="16"/>
    </row>
    <row r="81" spans="1:36" s="1" customFormat="1" ht="11.1" customHeight="1" outlineLevel="1" x14ac:dyDescent="0.2">
      <c r="A81" s="7" t="s">
        <v>83</v>
      </c>
      <c r="B81" s="7" t="s">
        <v>9</v>
      </c>
      <c r="C81" s="8">
        <v>4156.8339999999998</v>
      </c>
      <c r="D81" s="8">
        <v>3798.8020000000001</v>
      </c>
      <c r="E81" s="21">
        <v>4225</v>
      </c>
      <c r="F81" s="21">
        <v>3071</v>
      </c>
      <c r="G81" s="1">
        <f>VLOOKUP(A:A,[1]TDSheet!$A:$G,7,0)</f>
        <v>1</v>
      </c>
      <c r="H81" s="1" t="e">
        <f>VLOOKUP(A:A,[1]TDSheet!$A:$H,8,0)</f>
        <v>#N/A</v>
      </c>
      <c r="I81" s="16">
        <f>VLOOKUP(A:A,[2]TDSheet!$A:$F,6,0)</f>
        <v>3869.4</v>
      </c>
      <c r="J81" s="16">
        <f t="shared" si="19"/>
        <v>355.59999999999991</v>
      </c>
      <c r="K81" s="23">
        <v>0</v>
      </c>
      <c r="L81" s="16">
        <v>-300</v>
      </c>
      <c r="M81" s="18">
        <v>1000</v>
      </c>
      <c r="N81" s="16"/>
      <c r="O81" s="16"/>
      <c r="P81" s="16"/>
      <c r="Q81" s="18">
        <v>1000</v>
      </c>
      <c r="R81" s="18">
        <v>1000</v>
      </c>
      <c r="S81" s="16">
        <f t="shared" si="20"/>
        <v>845</v>
      </c>
      <c r="T81" s="18">
        <v>1300</v>
      </c>
      <c r="U81" s="19">
        <f t="shared" si="21"/>
        <v>8.3680473372781066</v>
      </c>
      <c r="V81" s="16">
        <f t="shared" si="22"/>
        <v>3.6343195266272188</v>
      </c>
      <c r="W81" s="16"/>
      <c r="X81" s="16"/>
      <c r="Y81" s="16">
        <f>VLOOKUP(A:A,[1]TDSheet!$A:$Y,25,0)</f>
        <v>810.2</v>
      </c>
      <c r="Z81" s="16">
        <f>VLOOKUP(A:A,[1]TDSheet!$A:$Z,26,0)</f>
        <v>760.6</v>
      </c>
      <c r="AA81" s="16">
        <f>VLOOKUP(A:A,[1]TDSheet!$A:$AA,27,0)</f>
        <v>638.79999999999995</v>
      </c>
      <c r="AB81" s="16">
        <f>VLOOKUP(A:A,[3]TDSheet!$A:$D,4,0)</f>
        <v>488.04899999999998</v>
      </c>
      <c r="AC81" s="24" t="s">
        <v>138</v>
      </c>
      <c r="AD81" s="16" t="e">
        <f>VLOOKUP(A:A,[1]TDSheet!$A:$AD,30,0)</f>
        <v>#N/A</v>
      </c>
      <c r="AE81" s="16">
        <f t="shared" si="23"/>
        <v>1000</v>
      </c>
      <c r="AF81" s="16">
        <f t="shared" si="24"/>
        <v>1000</v>
      </c>
      <c r="AG81" s="16">
        <f t="shared" si="25"/>
        <v>1300</v>
      </c>
      <c r="AH81" s="16">
        <f t="shared" si="26"/>
        <v>-300</v>
      </c>
      <c r="AI81" s="16">
        <f t="shared" si="27"/>
        <v>1000</v>
      </c>
      <c r="AJ81" s="16"/>
    </row>
    <row r="82" spans="1:36" s="1" customFormat="1" ht="11.1" customHeight="1" outlineLevel="1" x14ac:dyDescent="0.2">
      <c r="A82" s="7" t="s">
        <v>84</v>
      </c>
      <c r="B82" s="7" t="s">
        <v>8</v>
      </c>
      <c r="C82" s="8">
        <v>1836</v>
      </c>
      <c r="D82" s="8">
        <v>2499</v>
      </c>
      <c r="E82" s="8">
        <v>2388</v>
      </c>
      <c r="F82" s="8">
        <v>1888</v>
      </c>
      <c r="G82" s="1">
        <f>VLOOKUP(A:A,[1]TDSheet!$A:$G,7,0)</f>
        <v>0.35</v>
      </c>
      <c r="H82" s="1" t="e">
        <f>VLOOKUP(A:A,[1]TDSheet!$A:$H,8,0)</f>
        <v>#N/A</v>
      </c>
      <c r="I82" s="16">
        <f>VLOOKUP(A:A,[2]TDSheet!$A:$F,6,0)</f>
        <v>2412</v>
      </c>
      <c r="J82" s="16">
        <f t="shared" si="19"/>
        <v>-24</v>
      </c>
      <c r="K82" s="23">
        <v>0</v>
      </c>
      <c r="L82" s="16"/>
      <c r="M82" s="18">
        <v>360</v>
      </c>
      <c r="N82" s="16"/>
      <c r="O82" s="16"/>
      <c r="P82" s="16"/>
      <c r="Q82" s="18">
        <v>240</v>
      </c>
      <c r="R82" s="18">
        <v>720</v>
      </c>
      <c r="S82" s="16">
        <f t="shared" si="20"/>
        <v>477.6</v>
      </c>
      <c r="T82" s="18">
        <v>720</v>
      </c>
      <c r="U82" s="19">
        <f t="shared" si="21"/>
        <v>8.2244556113902849</v>
      </c>
      <c r="V82" s="16">
        <f t="shared" si="22"/>
        <v>3.9530988274706864</v>
      </c>
      <c r="W82" s="16"/>
      <c r="X82" s="16"/>
      <c r="Y82" s="16">
        <f>VLOOKUP(A:A,[1]TDSheet!$A:$Y,25,0)</f>
        <v>459.4</v>
      </c>
      <c r="Z82" s="16">
        <f>VLOOKUP(A:A,[1]TDSheet!$A:$Z,26,0)</f>
        <v>449.6</v>
      </c>
      <c r="AA82" s="16">
        <f>VLOOKUP(A:A,[1]TDSheet!$A:$AA,27,0)</f>
        <v>440.2</v>
      </c>
      <c r="AB82" s="16">
        <f>VLOOKUP(A:A,[3]TDSheet!$A:$D,4,0)</f>
        <v>465</v>
      </c>
      <c r="AC82" s="24" t="s">
        <v>142</v>
      </c>
      <c r="AD82" s="16" t="e">
        <f>VLOOKUP(A:A,[1]TDSheet!$A:$AD,30,0)</f>
        <v>#N/A</v>
      </c>
      <c r="AE82" s="16">
        <f t="shared" si="23"/>
        <v>84</v>
      </c>
      <c r="AF82" s="16">
        <f t="shared" si="24"/>
        <v>251.99999999999997</v>
      </c>
      <c r="AG82" s="16">
        <f t="shared" si="25"/>
        <v>251.99999999999997</v>
      </c>
      <c r="AH82" s="16">
        <f t="shared" si="26"/>
        <v>0</v>
      </c>
      <c r="AI82" s="16">
        <f t="shared" si="27"/>
        <v>125.99999999999999</v>
      </c>
      <c r="AJ82" s="16"/>
    </row>
    <row r="83" spans="1:36" s="1" customFormat="1" ht="11.1" customHeight="1" outlineLevel="1" x14ac:dyDescent="0.2">
      <c r="A83" s="7" t="s">
        <v>85</v>
      </c>
      <c r="B83" s="7" t="s">
        <v>8</v>
      </c>
      <c r="C83" s="8">
        <v>143</v>
      </c>
      <c r="D83" s="8">
        <v>204</v>
      </c>
      <c r="E83" s="8">
        <v>258</v>
      </c>
      <c r="F83" s="8">
        <v>55</v>
      </c>
      <c r="G83" s="1">
        <f>VLOOKUP(A:A,[1]TDSheet!$A:$G,7,0)</f>
        <v>0.6</v>
      </c>
      <c r="H83" s="1" t="e">
        <f>VLOOKUP(A:A,[1]TDSheet!$A:$H,8,0)</f>
        <v>#N/A</v>
      </c>
      <c r="I83" s="16">
        <f>VLOOKUP(A:A,[2]TDSheet!$A:$F,6,0)</f>
        <v>284</v>
      </c>
      <c r="J83" s="16">
        <f t="shared" si="19"/>
        <v>-26</v>
      </c>
      <c r="K83" s="16">
        <f>VLOOKUP(A:A,[1]TDSheet!$A:$T,20,0)</f>
        <v>240</v>
      </c>
      <c r="L83" s="16"/>
      <c r="M83" s="18">
        <v>40</v>
      </c>
      <c r="N83" s="16"/>
      <c r="O83" s="16"/>
      <c r="P83" s="16"/>
      <c r="Q83" s="18">
        <v>40</v>
      </c>
      <c r="R83" s="18">
        <v>40</v>
      </c>
      <c r="S83" s="16">
        <f t="shared" si="20"/>
        <v>51.6</v>
      </c>
      <c r="T83" s="18">
        <v>40</v>
      </c>
      <c r="U83" s="19">
        <f t="shared" si="21"/>
        <v>8.8178294573643416</v>
      </c>
      <c r="V83" s="16">
        <f t="shared" si="22"/>
        <v>1.0658914728682169</v>
      </c>
      <c r="W83" s="16"/>
      <c r="X83" s="16"/>
      <c r="Y83" s="16">
        <f>VLOOKUP(A:A,[1]TDSheet!$A:$Y,25,0)</f>
        <v>42.6</v>
      </c>
      <c r="Z83" s="16">
        <f>VLOOKUP(A:A,[1]TDSheet!$A:$Z,26,0)</f>
        <v>37</v>
      </c>
      <c r="AA83" s="16">
        <f>VLOOKUP(A:A,[1]TDSheet!$A:$AA,27,0)</f>
        <v>31.4</v>
      </c>
      <c r="AB83" s="16">
        <f>VLOOKUP(A:A,[3]TDSheet!$A:$D,4,0)</f>
        <v>17</v>
      </c>
      <c r="AC83" s="16" t="str">
        <f>VLOOKUP(A:A,[1]TDSheet!$A:$AC,29,0)</f>
        <v>увел</v>
      </c>
      <c r="AD83" s="16" t="e">
        <f>VLOOKUP(A:A,[1]TDSheet!$A:$AD,30,0)</f>
        <v>#N/A</v>
      </c>
      <c r="AE83" s="16">
        <f t="shared" si="23"/>
        <v>24</v>
      </c>
      <c r="AF83" s="16">
        <f t="shared" si="24"/>
        <v>24</v>
      </c>
      <c r="AG83" s="16">
        <f t="shared" si="25"/>
        <v>24</v>
      </c>
      <c r="AH83" s="16">
        <f t="shared" si="26"/>
        <v>0</v>
      </c>
      <c r="AI83" s="16">
        <f t="shared" si="27"/>
        <v>24</v>
      </c>
      <c r="AJ83" s="16"/>
    </row>
    <row r="84" spans="1:36" s="1" customFormat="1" ht="11.1" customHeight="1" outlineLevel="1" x14ac:dyDescent="0.2">
      <c r="A84" s="7" t="s">
        <v>86</v>
      </c>
      <c r="B84" s="7" t="s">
        <v>9</v>
      </c>
      <c r="C84" s="8">
        <v>264.22000000000003</v>
      </c>
      <c r="D84" s="8">
        <v>51.122999999999998</v>
      </c>
      <c r="E84" s="8">
        <v>163.54900000000001</v>
      </c>
      <c r="F84" s="8">
        <v>144.07499999999999</v>
      </c>
      <c r="G84" s="1">
        <f>VLOOKUP(A:A,[1]TDSheet!$A:$G,7,0)</f>
        <v>1</v>
      </c>
      <c r="H84" s="1" t="e">
        <f>VLOOKUP(A:A,[1]TDSheet!$A:$H,8,0)</f>
        <v>#N/A</v>
      </c>
      <c r="I84" s="16">
        <f>VLOOKUP(A:A,[2]TDSheet!$A:$F,6,0)</f>
        <v>166.7</v>
      </c>
      <c r="J84" s="16">
        <f t="shared" si="19"/>
        <v>-3.150999999999982</v>
      </c>
      <c r="K84" s="16">
        <f>VLOOKUP(A:A,[1]TDSheet!$A:$T,20,0)</f>
        <v>60</v>
      </c>
      <c r="L84" s="16"/>
      <c r="M84" s="18">
        <v>20</v>
      </c>
      <c r="N84" s="16"/>
      <c r="O84" s="16"/>
      <c r="P84" s="16"/>
      <c r="Q84" s="18">
        <v>20</v>
      </c>
      <c r="R84" s="18">
        <v>20</v>
      </c>
      <c r="S84" s="16">
        <f t="shared" si="20"/>
        <v>32.709800000000001</v>
      </c>
      <c r="T84" s="18">
        <v>20</v>
      </c>
      <c r="U84" s="19">
        <f t="shared" si="21"/>
        <v>8.6847061125411944</v>
      </c>
      <c r="V84" s="16">
        <f t="shared" si="22"/>
        <v>4.4046432567609699</v>
      </c>
      <c r="W84" s="16"/>
      <c r="X84" s="16"/>
      <c r="Y84" s="16">
        <f>VLOOKUP(A:A,[1]TDSheet!$A:$Y,25,0)</f>
        <v>48.820399999999999</v>
      </c>
      <c r="Z84" s="16">
        <f>VLOOKUP(A:A,[1]TDSheet!$A:$Z,26,0)</f>
        <v>25.707600000000003</v>
      </c>
      <c r="AA84" s="16">
        <f>VLOOKUP(A:A,[1]TDSheet!$A:$AA,27,0)</f>
        <v>32.507199999999997</v>
      </c>
      <c r="AB84" s="16">
        <f>VLOOKUP(A:A,[3]TDSheet!$A:$D,4,0)</f>
        <v>16.024999999999999</v>
      </c>
      <c r="AC84" s="16" t="str">
        <f>VLOOKUP(A:A,[1]TDSheet!$A:$AC,29,0)</f>
        <v>увел</v>
      </c>
      <c r="AD84" s="16" t="e">
        <f>VLOOKUP(A:A,[1]TDSheet!$A:$AD,30,0)</f>
        <v>#N/A</v>
      </c>
      <c r="AE84" s="16">
        <f t="shared" si="23"/>
        <v>20</v>
      </c>
      <c r="AF84" s="16">
        <f t="shared" si="24"/>
        <v>20</v>
      </c>
      <c r="AG84" s="16">
        <f t="shared" si="25"/>
        <v>20</v>
      </c>
      <c r="AH84" s="16">
        <f t="shared" si="26"/>
        <v>0</v>
      </c>
      <c r="AI84" s="16">
        <f t="shared" si="27"/>
        <v>20</v>
      </c>
      <c r="AJ84" s="16"/>
    </row>
    <row r="85" spans="1:36" s="1" customFormat="1" ht="11.1" customHeight="1" outlineLevel="1" x14ac:dyDescent="0.2">
      <c r="A85" s="7" t="s">
        <v>87</v>
      </c>
      <c r="B85" s="7" t="s">
        <v>8</v>
      </c>
      <c r="C85" s="8">
        <v>976</v>
      </c>
      <c r="D85" s="8">
        <v>1471</v>
      </c>
      <c r="E85" s="8">
        <v>1439</v>
      </c>
      <c r="F85" s="8">
        <v>986</v>
      </c>
      <c r="G85" s="1">
        <f>VLOOKUP(A:A,[1]TDSheet!$A:$G,7,0)</f>
        <v>0.4</v>
      </c>
      <c r="H85" s="1" t="e">
        <f>VLOOKUP(A:A,[1]TDSheet!$A:$H,8,0)</f>
        <v>#N/A</v>
      </c>
      <c r="I85" s="16">
        <f>VLOOKUP(A:A,[2]TDSheet!$A:$F,6,0)</f>
        <v>1421</v>
      </c>
      <c r="J85" s="16">
        <f t="shared" si="19"/>
        <v>18</v>
      </c>
      <c r="K85" s="23">
        <v>0</v>
      </c>
      <c r="L85" s="16"/>
      <c r="M85" s="18">
        <v>240</v>
      </c>
      <c r="N85" s="16"/>
      <c r="O85" s="16"/>
      <c r="P85" s="16"/>
      <c r="Q85" s="18">
        <v>120</v>
      </c>
      <c r="R85" s="18">
        <v>480</v>
      </c>
      <c r="S85" s="16">
        <f t="shared" si="20"/>
        <v>287.8</v>
      </c>
      <c r="T85" s="18">
        <v>480</v>
      </c>
      <c r="U85" s="19">
        <f t="shared" si="21"/>
        <v>8.0125086865879087</v>
      </c>
      <c r="V85" s="16">
        <f t="shared" si="22"/>
        <v>3.4259902710215426</v>
      </c>
      <c r="W85" s="16"/>
      <c r="X85" s="16"/>
      <c r="Y85" s="16">
        <f>VLOOKUP(A:A,[1]TDSheet!$A:$Y,25,0)</f>
        <v>268.39999999999998</v>
      </c>
      <c r="Z85" s="16">
        <f>VLOOKUP(A:A,[1]TDSheet!$A:$Z,26,0)</f>
        <v>251.4</v>
      </c>
      <c r="AA85" s="16">
        <f>VLOOKUP(A:A,[1]TDSheet!$A:$AA,27,0)</f>
        <v>248.4</v>
      </c>
      <c r="AB85" s="16">
        <f>VLOOKUP(A:A,[3]TDSheet!$A:$D,4,0)</f>
        <v>263</v>
      </c>
      <c r="AC85" s="24" t="s">
        <v>143</v>
      </c>
      <c r="AD85" s="16" t="e">
        <f>VLOOKUP(A:A,[1]TDSheet!$A:$AD,30,0)</f>
        <v>#N/A</v>
      </c>
      <c r="AE85" s="16">
        <f t="shared" si="23"/>
        <v>48</v>
      </c>
      <c r="AF85" s="16">
        <f t="shared" si="24"/>
        <v>192</v>
      </c>
      <c r="AG85" s="16">
        <f t="shared" si="25"/>
        <v>192</v>
      </c>
      <c r="AH85" s="16">
        <f t="shared" si="26"/>
        <v>0</v>
      </c>
      <c r="AI85" s="16">
        <f t="shared" si="27"/>
        <v>96</v>
      </c>
      <c r="AJ85" s="16"/>
    </row>
    <row r="86" spans="1:36" s="1" customFormat="1" ht="11.1" customHeight="1" outlineLevel="1" x14ac:dyDescent="0.2">
      <c r="A86" s="7" t="s">
        <v>88</v>
      </c>
      <c r="B86" s="7" t="s">
        <v>8</v>
      </c>
      <c r="C86" s="8">
        <v>1798</v>
      </c>
      <c r="D86" s="8">
        <v>6681</v>
      </c>
      <c r="E86" s="8">
        <v>3637</v>
      </c>
      <c r="F86" s="8">
        <v>4752</v>
      </c>
      <c r="G86" s="1">
        <f>VLOOKUP(A:A,[1]TDSheet!$A:$G,7,0)</f>
        <v>0.41</v>
      </c>
      <c r="H86" s="1" t="e">
        <f>VLOOKUP(A:A,[1]TDSheet!$A:$H,8,0)</f>
        <v>#N/A</v>
      </c>
      <c r="I86" s="16">
        <f>VLOOKUP(A:A,[2]TDSheet!$A:$F,6,0)</f>
        <v>3685</v>
      </c>
      <c r="J86" s="16">
        <f t="shared" si="19"/>
        <v>-48</v>
      </c>
      <c r="K86" s="23">
        <v>0</v>
      </c>
      <c r="L86" s="16"/>
      <c r="M86" s="18">
        <v>600</v>
      </c>
      <c r="N86" s="16"/>
      <c r="O86" s="16"/>
      <c r="P86" s="16"/>
      <c r="Q86" s="18"/>
      <c r="R86" s="18">
        <v>300</v>
      </c>
      <c r="S86" s="16">
        <f t="shared" si="20"/>
        <v>727.4</v>
      </c>
      <c r="T86" s="18">
        <v>400</v>
      </c>
      <c r="U86" s="19">
        <f t="shared" si="21"/>
        <v>8.3200439923013469</v>
      </c>
      <c r="V86" s="16">
        <f t="shared" si="22"/>
        <v>6.5328567500687384</v>
      </c>
      <c r="W86" s="16"/>
      <c r="X86" s="16"/>
      <c r="Y86" s="16">
        <f>VLOOKUP(A:A,[1]TDSheet!$A:$Y,25,0)</f>
        <v>643.4</v>
      </c>
      <c r="Z86" s="16">
        <f>VLOOKUP(A:A,[1]TDSheet!$A:$Z,26,0)</f>
        <v>670.6</v>
      </c>
      <c r="AA86" s="16">
        <f>VLOOKUP(A:A,[1]TDSheet!$A:$AA,27,0)</f>
        <v>861.6</v>
      </c>
      <c r="AB86" s="16">
        <f>VLOOKUP(A:A,[3]TDSheet!$A:$D,4,0)</f>
        <v>602</v>
      </c>
      <c r="AC86" s="24" t="s">
        <v>140</v>
      </c>
      <c r="AD86" s="16" t="e">
        <f>VLOOKUP(A:A,[1]TDSheet!$A:$AD,30,0)</f>
        <v>#N/A</v>
      </c>
      <c r="AE86" s="16">
        <f t="shared" si="23"/>
        <v>0</v>
      </c>
      <c r="AF86" s="16">
        <f t="shared" si="24"/>
        <v>122.99999999999999</v>
      </c>
      <c r="AG86" s="16">
        <f t="shared" si="25"/>
        <v>164</v>
      </c>
      <c r="AH86" s="16">
        <f t="shared" si="26"/>
        <v>0</v>
      </c>
      <c r="AI86" s="16">
        <f t="shared" si="27"/>
        <v>245.99999999999997</v>
      </c>
      <c r="AJ86" s="16"/>
    </row>
    <row r="87" spans="1:36" s="1" customFormat="1" ht="11.1" customHeight="1" outlineLevel="1" x14ac:dyDescent="0.2">
      <c r="A87" s="7" t="s">
        <v>89</v>
      </c>
      <c r="B87" s="7" t="s">
        <v>9</v>
      </c>
      <c r="C87" s="8">
        <v>159.988</v>
      </c>
      <c r="D87" s="8">
        <v>98.153000000000006</v>
      </c>
      <c r="E87" s="8">
        <v>134.96700000000001</v>
      </c>
      <c r="F87" s="8">
        <v>118.46299999999999</v>
      </c>
      <c r="G87" s="1">
        <f>VLOOKUP(A:A,[1]TDSheet!$A:$G,7,0)</f>
        <v>1</v>
      </c>
      <c r="H87" s="1" t="e">
        <f>VLOOKUP(A:A,[1]TDSheet!$A:$H,8,0)</f>
        <v>#N/A</v>
      </c>
      <c r="I87" s="16">
        <f>VLOOKUP(A:A,[2]TDSheet!$A:$F,6,0)</f>
        <v>132.80000000000001</v>
      </c>
      <c r="J87" s="16">
        <f t="shared" si="19"/>
        <v>2.1670000000000016</v>
      </c>
      <c r="K87" s="16">
        <f>VLOOKUP(A:A,[1]TDSheet!$A:$T,20,0)</f>
        <v>50</v>
      </c>
      <c r="L87" s="16"/>
      <c r="M87" s="18">
        <v>20</v>
      </c>
      <c r="N87" s="16"/>
      <c r="O87" s="16"/>
      <c r="P87" s="16"/>
      <c r="Q87" s="18"/>
      <c r="R87" s="18">
        <v>20</v>
      </c>
      <c r="S87" s="16">
        <f t="shared" si="20"/>
        <v>26.993400000000001</v>
      </c>
      <c r="T87" s="18">
        <v>20</v>
      </c>
      <c r="U87" s="19">
        <f t="shared" si="21"/>
        <v>8.4636614876229004</v>
      </c>
      <c r="V87" s="16">
        <f t="shared" si="22"/>
        <v>4.3885912852771414</v>
      </c>
      <c r="W87" s="16"/>
      <c r="X87" s="16"/>
      <c r="Y87" s="16">
        <f>VLOOKUP(A:A,[1]TDSheet!$A:$Y,25,0)</f>
        <v>22.765799999999999</v>
      </c>
      <c r="Z87" s="16">
        <f>VLOOKUP(A:A,[1]TDSheet!$A:$Z,26,0)</f>
        <v>29.666399999999999</v>
      </c>
      <c r="AA87" s="16">
        <f>VLOOKUP(A:A,[1]TDSheet!$A:$AA,27,0)</f>
        <v>24.562999999999999</v>
      </c>
      <c r="AB87" s="16">
        <f>VLOOKUP(A:A,[3]TDSheet!$A:$D,4,0)</f>
        <v>10.702</v>
      </c>
      <c r="AC87" s="16" t="e">
        <f>VLOOKUP(A:A,[1]TDSheet!$A:$AC,29,0)</f>
        <v>#N/A</v>
      </c>
      <c r="AD87" s="16" t="e">
        <f>VLOOKUP(A:A,[1]TDSheet!$A:$AD,30,0)</f>
        <v>#N/A</v>
      </c>
      <c r="AE87" s="16">
        <f t="shared" si="23"/>
        <v>0</v>
      </c>
      <c r="AF87" s="16">
        <f t="shared" si="24"/>
        <v>20</v>
      </c>
      <c r="AG87" s="16">
        <f t="shared" si="25"/>
        <v>20</v>
      </c>
      <c r="AH87" s="16">
        <f t="shared" si="26"/>
        <v>0</v>
      </c>
      <c r="AI87" s="16">
        <f t="shared" si="27"/>
        <v>20</v>
      </c>
      <c r="AJ87" s="16"/>
    </row>
    <row r="88" spans="1:36" s="1" customFormat="1" ht="11.1" customHeight="1" outlineLevel="1" x14ac:dyDescent="0.2">
      <c r="A88" s="7" t="s">
        <v>90</v>
      </c>
      <c r="B88" s="7" t="s">
        <v>8</v>
      </c>
      <c r="C88" s="8">
        <v>97</v>
      </c>
      <c r="D88" s="8">
        <v>440</v>
      </c>
      <c r="E88" s="8">
        <v>169</v>
      </c>
      <c r="F88" s="8">
        <v>291</v>
      </c>
      <c r="G88" s="1">
        <f>VLOOKUP(A:A,[1]TDSheet!$A:$G,7,0)</f>
        <v>0.3</v>
      </c>
      <c r="H88" s="1" t="e">
        <f>VLOOKUP(A:A,[1]TDSheet!$A:$H,8,0)</f>
        <v>#N/A</v>
      </c>
      <c r="I88" s="16">
        <f>VLOOKUP(A:A,[2]TDSheet!$A:$F,6,0)</f>
        <v>185</v>
      </c>
      <c r="J88" s="16">
        <f t="shared" si="19"/>
        <v>-16</v>
      </c>
      <c r="K88" s="16">
        <f>VLOOKUP(A:A,[1]TDSheet!$A:$T,20,0)</f>
        <v>24</v>
      </c>
      <c r="L88" s="16"/>
      <c r="M88" s="18"/>
      <c r="N88" s="16"/>
      <c r="O88" s="16"/>
      <c r="P88" s="16"/>
      <c r="Q88" s="18"/>
      <c r="R88" s="18"/>
      <c r="S88" s="16">
        <f t="shared" si="20"/>
        <v>33.799999999999997</v>
      </c>
      <c r="T88" s="18"/>
      <c r="U88" s="19">
        <f t="shared" si="21"/>
        <v>9.3195266272189361</v>
      </c>
      <c r="V88" s="16">
        <f t="shared" si="22"/>
        <v>8.6094674556213029</v>
      </c>
      <c r="W88" s="16"/>
      <c r="X88" s="16"/>
      <c r="Y88" s="16">
        <f>VLOOKUP(A:A,[1]TDSheet!$A:$Y,25,0)</f>
        <v>18.2</v>
      </c>
      <c r="Z88" s="16">
        <f>VLOOKUP(A:A,[1]TDSheet!$A:$Z,26,0)</f>
        <v>35.4</v>
      </c>
      <c r="AA88" s="16">
        <f>VLOOKUP(A:A,[1]TDSheet!$A:$AA,27,0)</f>
        <v>46.8</v>
      </c>
      <c r="AB88" s="16">
        <f>VLOOKUP(A:A,[3]TDSheet!$A:$D,4,0)</f>
        <v>11</v>
      </c>
      <c r="AC88" s="16" t="str">
        <f>VLOOKUP(A:A,[1]TDSheet!$A:$AC,29,0)</f>
        <v>увел</v>
      </c>
      <c r="AD88" s="16" t="e">
        <f>VLOOKUP(A:A,[1]TDSheet!$A:$AD,30,0)</f>
        <v>#N/A</v>
      </c>
      <c r="AE88" s="16">
        <f t="shared" si="23"/>
        <v>0</v>
      </c>
      <c r="AF88" s="16">
        <f t="shared" si="24"/>
        <v>0</v>
      </c>
      <c r="AG88" s="16">
        <f t="shared" si="25"/>
        <v>0</v>
      </c>
      <c r="AH88" s="16">
        <f t="shared" si="26"/>
        <v>0</v>
      </c>
      <c r="AI88" s="16">
        <f t="shared" si="27"/>
        <v>0</v>
      </c>
      <c r="AJ88" s="16"/>
    </row>
    <row r="89" spans="1:36" s="1" customFormat="1" ht="11.1" customHeight="1" outlineLevel="1" x14ac:dyDescent="0.2">
      <c r="A89" s="7" t="s">
        <v>91</v>
      </c>
      <c r="B89" s="7" t="s">
        <v>8</v>
      </c>
      <c r="C89" s="8">
        <v>371</v>
      </c>
      <c r="D89" s="8">
        <v>1225</v>
      </c>
      <c r="E89" s="8">
        <v>735</v>
      </c>
      <c r="F89" s="8">
        <v>487</v>
      </c>
      <c r="G89" s="1">
        <f>VLOOKUP(A:A,[1]TDSheet!$A:$G,7,0)</f>
        <v>0.3</v>
      </c>
      <c r="H89" s="1" t="e">
        <f>VLOOKUP(A:A,[1]TDSheet!$A:$H,8,0)</f>
        <v>#N/A</v>
      </c>
      <c r="I89" s="16">
        <f>VLOOKUP(A:A,[2]TDSheet!$A:$F,6,0)</f>
        <v>780</v>
      </c>
      <c r="J89" s="16">
        <f t="shared" si="19"/>
        <v>-45</v>
      </c>
      <c r="K89" s="16">
        <f>VLOOKUP(A:A,[1]TDSheet!$A:$T,20,0)</f>
        <v>240</v>
      </c>
      <c r="L89" s="16"/>
      <c r="M89" s="18">
        <v>120</v>
      </c>
      <c r="N89" s="16"/>
      <c r="O89" s="16"/>
      <c r="P89" s="16"/>
      <c r="Q89" s="18">
        <v>120</v>
      </c>
      <c r="R89" s="18">
        <v>120</v>
      </c>
      <c r="S89" s="16">
        <f t="shared" si="20"/>
        <v>147</v>
      </c>
      <c r="T89" s="18">
        <v>120</v>
      </c>
      <c r="U89" s="19">
        <f t="shared" si="21"/>
        <v>8.2108843537414966</v>
      </c>
      <c r="V89" s="16">
        <f t="shared" si="22"/>
        <v>3.3129251700680271</v>
      </c>
      <c r="W89" s="16"/>
      <c r="X89" s="16"/>
      <c r="Y89" s="16">
        <f>VLOOKUP(A:A,[1]TDSheet!$A:$Y,25,0)</f>
        <v>121.8</v>
      </c>
      <c r="Z89" s="16">
        <f>VLOOKUP(A:A,[1]TDSheet!$A:$Z,26,0)</f>
        <v>104.2</v>
      </c>
      <c r="AA89" s="16">
        <f>VLOOKUP(A:A,[1]TDSheet!$A:$AA,27,0)</f>
        <v>127.2</v>
      </c>
      <c r="AB89" s="16">
        <f>VLOOKUP(A:A,[3]TDSheet!$A:$D,4,0)</f>
        <v>149</v>
      </c>
      <c r="AC89" s="16" t="e">
        <f>VLOOKUP(A:A,[1]TDSheet!$A:$AC,29,0)</f>
        <v>#N/A</v>
      </c>
      <c r="AD89" s="16" t="e">
        <f>VLOOKUP(A:A,[1]TDSheet!$A:$AD,30,0)</f>
        <v>#N/A</v>
      </c>
      <c r="AE89" s="16">
        <f t="shared" si="23"/>
        <v>36</v>
      </c>
      <c r="AF89" s="16">
        <f t="shared" si="24"/>
        <v>36</v>
      </c>
      <c r="AG89" s="16">
        <f t="shared" si="25"/>
        <v>36</v>
      </c>
      <c r="AH89" s="16">
        <f t="shared" si="26"/>
        <v>0</v>
      </c>
      <c r="AI89" s="16">
        <f t="shared" si="27"/>
        <v>36</v>
      </c>
      <c r="AJ89" s="16"/>
    </row>
    <row r="90" spans="1:36" s="1" customFormat="1" ht="11.1" customHeight="1" outlineLevel="1" x14ac:dyDescent="0.2">
      <c r="A90" s="7" t="s">
        <v>92</v>
      </c>
      <c r="B90" s="7" t="s">
        <v>8</v>
      </c>
      <c r="C90" s="8">
        <v>1129</v>
      </c>
      <c r="D90" s="8">
        <v>811</v>
      </c>
      <c r="E90" s="8">
        <v>1392</v>
      </c>
      <c r="F90" s="8">
        <v>294</v>
      </c>
      <c r="G90" s="1">
        <f>VLOOKUP(A:A,[1]TDSheet!$A:$G,7,0)</f>
        <v>0.14000000000000001</v>
      </c>
      <c r="H90" s="1" t="e">
        <f>VLOOKUP(A:A,[1]TDSheet!$A:$H,8,0)</f>
        <v>#N/A</v>
      </c>
      <c r="I90" s="16">
        <f>VLOOKUP(A:A,[2]TDSheet!$A:$F,6,0)</f>
        <v>1442</v>
      </c>
      <c r="J90" s="16">
        <f t="shared" si="19"/>
        <v>-50</v>
      </c>
      <c r="K90" s="16">
        <f>VLOOKUP(A:A,[1]TDSheet!$A:$T,20,0)</f>
        <v>840</v>
      </c>
      <c r="L90" s="16"/>
      <c r="M90" s="18">
        <v>320</v>
      </c>
      <c r="N90" s="16"/>
      <c r="O90" s="16"/>
      <c r="P90" s="16"/>
      <c r="Q90" s="18">
        <v>360</v>
      </c>
      <c r="R90" s="18">
        <v>240</v>
      </c>
      <c r="S90" s="16">
        <f t="shared" si="20"/>
        <v>278.39999999999998</v>
      </c>
      <c r="T90" s="18">
        <v>240</v>
      </c>
      <c r="U90" s="19">
        <f t="shared" si="21"/>
        <v>8.2399425287356323</v>
      </c>
      <c r="V90" s="16">
        <f t="shared" si="22"/>
        <v>1.0560344827586208</v>
      </c>
      <c r="W90" s="16"/>
      <c r="X90" s="16"/>
      <c r="Y90" s="16">
        <f>VLOOKUP(A:A,[1]TDSheet!$A:$Y,25,0)</f>
        <v>170.6</v>
      </c>
      <c r="Z90" s="16">
        <f>VLOOKUP(A:A,[1]TDSheet!$A:$Z,26,0)</f>
        <v>213</v>
      </c>
      <c r="AA90" s="16">
        <f>VLOOKUP(A:A,[1]TDSheet!$A:$AA,27,0)</f>
        <v>172</v>
      </c>
      <c r="AB90" s="16">
        <f>VLOOKUP(A:A,[3]TDSheet!$A:$D,4,0)</f>
        <v>178</v>
      </c>
      <c r="AC90" s="16" t="e">
        <f>VLOOKUP(A:A,[1]TDSheet!$A:$AC,29,0)</f>
        <v>#N/A</v>
      </c>
      <c r="AD90" s="16" t="e">
        <f>VLOOKUP(A:A,[1]TDSheet!$A:$AD,30,0)</f>
        <v>#N/A</v>
      </c>
      <c r="AE90" s="16">
        <f t="shared" si="23"/>
        <v>50.400000000000006</v>
      </c>
      <c r="AF90" s="16">
        <f t="shared" si="24"/>
        <v>33.6</v>
      </c>
      <c r="AG90" s="16">
        <f t="shared" si="25"/>
        <v>33.6</v>
      </c>
      <c r="AH90" s="16">
        <f t="shared" si="26"/>
        <v>0</v>
      </c>
      <c r="AI90" s="16">
        <f t="shared" si="27"/>
        <v>44.800000000000004</v>
      </c>
      <c r="AJ90" s="16"/>
    </row>
    <row r="91" spans="1:36" s="1" customFormat="1" ht="11.1" customHeight="1" outlineLevel="1" x14ac:dyDescent="0.2">
      <c r="A91" s="7" t="s">
        <v>93</v>
      </c>
      <c r="B91" s="7" t="s">
        <v>8</v>
      </c>
      <c r="C91" s="8">
        <v>12</v>
      </c>
      <c r="D91" s="8">
        <v>3</v>
      </c>
      <c r="E91" s="8">
        <v>0</v>
      </c>
      <c r="F91" s="8"/>
      <c r="G91" s="1">
        <f>VLOOKUP(A:A,[1]TDSheet!$A:$G,7,0)</f>
        <v>0</v>
      </c>
      <c r="H91" s="1" t="e">
        <f>VLOOKUP(A:A,[1]TDSheet!$A:$H,8,0)</f>
        <v>#N/A</v>
      </c>
      <c r="I91" s="16">
        <f>VLOOKUP(A:A,[2]TDSheet!$A:$F,6,0)</f>
        <v>2</v>
      </c>
      <c r="J91" s="16">
        <f t="shared" si="19"/>
        <v>-2</v>
      </c>
      <c r="K91" s="16">
        <f>VLOOKUP(A:A,[1]TDSheet!$A:$T,20,0)</f>
        <v>0</v>
      </c>
      <c r="L91" s="16"/>
      <c r="M91" s="18"/>
      <c r="N91" s="16"/>
      <c r="O91" s="16"/>
      <c r="P91" s="16"/>
      <c r="Q91" s="18"/>
      <c r="R91" s="18"/>
      <c r="S91" s="16">
        <f t="shared" si="20"/>
        <v>0</v>
      </c>
      <c r="T91" s="18"/>
      <c r="U91" s="19" t="e">
        <f t="shared" si="21"/>
        <v>#DIV/0!</v>
      </c>
      <c r="V91" s="16" t="e">
        <f t="shared" si="22"/>
        <v>#DIV/0!</v>
      </c>
      <c r="W91" s="16"/>
      <c r="X91" s="16"/>
      <c r="Y91" s="16">
        <f>VLOOKUP(A:A,[1]TDSheet!$A:$Y,25,0)</f>
        <v>0</v>
      </c>
      <c r="Z91" s="16">
        <f>VLOOKUP(A:A,[1]TDSheet!$A:$Z,26,0)</f>
        <v>0.6</v>
      </c>
      <c r="AA91" s="16">
        <f>VLOOKUP(A:A,[1]TDSheet!$A:$AA,27,0)</f>
        <v>0</v>
      </c>
      <c r="AB91" s="16">
        <v>0</v>
      </c>
      <c r="AC91" s="16" t="str">
        <f>VLOOKUP(A:A,[1]TDSheet!$A:$AC,29,0)</f>
        <v>вывод</v>
      </c>
      <c r="AD91" s="16" t="e">
        <f>VLOOKUP(A:A,[1]TDSheet!$A:$AD,30,0)</f>
        <v>#N/A</v>
      </c>
      <c r="AE91" s="16">
        <f t="shared" si="23"/>
        <v>0</v>
      </c>
      <c r="AF91" s="16">
        <f t="shared" si="24"/>
        <v>0</v>
      </c>
      <c r="AG91" s="16">
        <f t="shared" si="25"/>
        <v>0</v>
      </c>
      <c r="AH91" s="16">
        <f t="shared" si="26"/>
        <v>0</v>
      </c>
      <c r="AI91" s="16">
        <f t="shared" si="27"/>
        <v>0</v>
      </c>
      <c r="AJ91" s="16"/>
    </row>
    <row r="92" spans="1:36" s="1" customFormat="1" ht="11.1" customHeight="1" outlineLevel="1" x14ac:dyDescent="0.2">
      <c r="A92" s="7" t="s">
        <v>94</v>
      </c>
      <c r="B92" s="7" t="s">
        <v>8</v>
      </c>
      <c r="C92" s="8">
        <v>189</v>
      </c>
      <c r="D92" s="8">
        <v>5</v>
      </c>
      <c r="E92" s="8">
        <v>177</v>
      </c>
      <c r="F92" s="8">
        <v>13</v>
      </c>
      <c r="G92" s="1">
        <f>VLOOKUP(A:A,[1]TDSheet!$A:$G,7,0)</f>
        <v>0.09</v>
      </c>
      <c r="H92" s="1">
        <f>VLOOKUP(A:A,[1]TDSheet!$A:$H,8,0)</f>
        <v>60</v>
      </c>
      <c r="I92" s="16">
        <f>VLOOKUP(A:A,[2]TDSheet!$A:$F,6,0)</f>
        <v>180</v>
      </c>
      <c r="J92" s="16">
        <f t="shared" si="19"/>
        <v>-3</v>
      </c>
      <c r="K92" s="16">
        <f>VLOOKUP(A:A,[1]TDSheet!$A:$T,20,0)</f>
        <v>180</v>
      </c>
      <c r="L92" s="16"/>
      <c r="M92" s="18"/>
      <c r="N92" s="16"/>
      <c r="O92" s="16"/>
      <c r="P92" s="16"/>
      <c r="Q92" s="18">
        <v>80</v>
      </c>
      <c r="R92" s="18"/>
      <c r="S92" s="16">
        <f t="shared" si="20"/>
        <v>35.4</v>
      </c>
      <c r="T92" s="18">
        <v>40</v>
      </c>
      <c r="U92" s="19">
        <f t="shared" si="21"/>
        <v>8.8418079096045208</v>
      </c>
      <c r="V92" s="16">
        <f t="shared" si="22"/>
        <v>0.3672316384180791</v>
      </c>
      <c r="W92" s="16"/>
      <c r="X92" s="16"/>
      <c r="Y92" s="16">
        <f>VLOOKUP(A:A,[1]TDSheet!$A:$Y,25,0)</f>
        <v>17.8</v>
      </c>
      <c r="Z92" s="16">
        <f>VLOOKUP(A:A,[1]TDSheet!$A:$Z,26,0)</f>
        <v>18</v>
      </c>
      <c r="AA92" s="16">
        <f>VLOOKUP(A:A,[1]TDSheet!$A:$AA,27,0)</f>
        <v>17.600000000000001</v>
      </c>
      <c r="AB92" s="16">
        <f>VLOOKUP(A:A,[3]TDSheet!$A:$D,4,0)</f>
        <v>13</v>
      </c>
      <c r="AC92" s="16" t="e">
        <f>VLOOKUP(A:A,[1]TDSheet!$A:$AC,29,0)</f>
        <v>#N/A</v>
      </c>
      <c r="AD92" s="16" t="e">
        <f>VLOOKUP(A:A,[1]TDSheet!$A:$AD,30,0)</f>
        <v>#N/A</v>
      </c>
      <c r="AE92" s="16">
        <f t="shared" si="23"/>
        <v>7.1999999999999993</v>
      </c>
      <c r="AF92" s="16">
        <f t="shared" si="24"/>
        <v>0</v>
      </c>
      <c r="AG92" s="16">
        <f t="shared" si="25"/>
        <v>3.5999999999999996</v>
      </c>
      <c r="AH92" s="16">
        <f t="shared" si="26"/>
        <v>0</v>
      </c>
      <c r="AI92" s="16">
        <f t="shared" si="27"/>
        <v>0</v>
      </c>
      <c r="AJ92" s="16"/>
    </row>
    <row r="93" spans="1:36" s="1" customFormat="1" ht="11.1" customHeight="1" outlineLevel="1" x14ac:dyDescent="0.2">
      <c r="A93" s="7" t="s">
        <v>95</v>
      </c>
      <c r="B93" s="7" t="s">
        <v>8</v>
      </c>
      <c r="C93" s="8">
        <v>84</v>
      </c>
      <c r="D93" s="8">
        <v>405</v>
      </c>
      <c r="E93" s="8">
        <v>255</v>
      </c>
      <c r="F93" s="8">
        <v>164</v>
      </c>
      <c r="G93" s="1">
        <f>VLOOKUP(A:A,[1]TDSheet!$A:$G,7,0)</f>
        <v>0.09</v>
      </c>
      <c r="H93" s="1">
        <f>VLOOKUP(A:A,[1]TDSheet!$A:$H,8,0)</f>
        <v>60</v>
      </c>
      <c r="I93" s="16">
        <f>VLOOKUP(A:A,[2]TDSheet!$A:$F,6,0)</f>
        <v>253</v>
      </c>
      <c r="J93" s="16">
        <f t="shared" si="19"/>
        <v>2</v>
      </c>
      <c r="K93" s="16">
        <f>VLOOKUP(A:A,[1]TDSheet!$A:$T,20,0)</f>
        <v>180</v>
      </c>
      <c r="L93" s="16"/>
      <c r="M93" s="18"/>
      <c r="N93" s="16"/>
      <c r="O93" s="16"/>
      <c r="P93" s="16"/>
      <c r="Q93" s="18">
        <v>80</v>
      </c>
      <c r="R93" s="18"/>
      <c r="S93" s="16">
        <f t="shared" si="20"/>
        <v>51</v>
      </c>
      <c r="T93" s="18">
        <v>40</v>
      </c>
      <c r="U93" s="19">
        <f t="shared" si="21"/>
        <v>9.0980392156862742</v>
      </c>
      <c r="V93" s="16">
        <f t="shared" si="22"/>
        <v>3.215686274509804</v>
      </c>
      <c r="W93" s="16"/>
      <c r="X93" s="16"/>
      <c r="Y93" s="16">
        <f>VLOOKUP(A:A,[1]TDSheet!$A:$Y,25,0)</f>
        <v>34.6</v>
      </c>
      <c r="Z93" s="16">
        <f>VLOOKUP(A:A,[1]TDSheet!$A:$Z,26,0)</f>
        <v>23.8</v>
      </c>
      <c r="AA93" s="16">
        <f>VLOOKUP(A:A,[1]TDSheet!$A:$AA,27,0)</f>
        <v>44.4</v>
      </c>
      <c r="AB93" s="16">
        <f>VLOOKUP(A:A,[3]TDSheet!$A:$D,4,0)</f>
        <v>25</v>
      </c>
      <c r="AC93" s="16" t="str">
        <f>VLOOKUP(A:A,[1]TDSheet!$A:$AC,29,0)</f>
        <v>Витал</v>
      </c>
      <c r="AD93" s="16" t="e">
        <f>VLOOKUP(A:A,[1]TDSheet!$A:$AD,30,0)</f>
        <v>#N/A</v>
      </c>
      <c r="AE93" s="16">
        <f t="shared" si="23"/>
        <v>7.1999999999999993</v>
      </c>
      <c r="AF93" s="16">
        <f t="shared" si="24"/>
        <v>0</v>
      </c>
      <c r="AG93" s="16">
        <f t="shared" si="25"/>
        <v>3.5999999999999996</v>
      </c>
      <c r="AH93" s="16">
        <f t="shared" si="26"/>
        <v>0</v>
      </c>
      <c r="AI93" s="16">
        <f t="shared" si="27"/>
        <v>0</v>
      </c>
      <c r="AJ93" s="16"/>
    </row>
    <row r="94" spans="1:36" s="1" customFormat="1" ht="11.1" customHeight="1" outlineLevel="1" x14ac:dyDescent="0.2">
      <c r="A94" s="7" t="s">
        <v>96</v>
      </c>
      <c r="B94" s="7" t="s">
        <v>8</v>
      </c>
      <c r="C94" s="8">
        <v>96</v>
      </c>
      <c r="D94" s="8">
        <v>196</v>
      </c>
      <c r="E94" s="8">
        <v>171</v>
      </c>
      <c r="F94" s="8">
        <v>111</v>
      </c>
      <c r="G94" s="1">
        <f>VLOOKUP(A:A,[1]TDSheet!$A:$G,7,0)</f>
        <v>0.09</v>
      </c>
      <c r="H94" s="1">
        <f>VLOOKUP(A:A,[1]TDSheet!$A:$H,8,0)</f>
        <v>60</v>
      </c>
      <c r="I94" s="16">
        <f>VLOOKUP(A:A,[2]TDSheet!$A:$F,6,0)</f>
        <v>228</v>
      </c>
      <c r="J94" s="16">
        <f t="shared" si="19"/>
        <v>-57</v>
      </c>
      <c r="K94" s="16">
        <f>VLOOKUP(A:A,[1]TDSheet!$A:$T,20,0)</f>
        <v>60</v>
      </c>
      <c r="L94" s="16"/>
      <c r="M94" s="18"/>
      <c r="N94" s="16"/>
      <c r="O94" s="16"/>
      <c r="P94" s="16"/>
      <c r="Q94" s="18">
        <v>80</v>
      </c>
      <c r="R94" s="18"/>
      <c r="S94" s="16">
        <f t="shared" si="20"/>
        <v>34.200000000000003</v>
      </c>
      <c r="T94" s="18">
        <v>40</v>
      </c>
      <c r="U94" s="19">
        <f t="shared" si="21"/>
        <v>8.5087719298245599</v>
      </c>
      <c r="V94" s="16">
        <f t="shared" si="22"/>
        <v>3.2456140350877192</v>
      </c>
      <c r="W94" s="16"/>
      <c r="X94" s="16"/>
      <c r="Y94" s="16">
        <f>VLOOKUP(A:A,[1]TDSheet!$A:$Y,25,0)</f>
        <v>35.799999999999997</v>
      </c>
      <c r="Z94" s="16">
        <f>VLOOKUP(A:A,[1]TDSheet!$A:$Z,26,0)</f>
        <v>11</v>
      </c>
      <c r="AA94" s="16">
        <f>VLOOKUP(A:A,[1]TDSheet!$A:$AA,27,0)</f>
        <v>21.8</v>
      </c>
      <c r="AB94" s="16">
        <f>VLOOKUP(A:A,[3]TDSheet!$A:$D,4,0)</f>
        <v>40</v>
      </c>
      <c r="AC94" s="16" t="str">
        <f>VLOOKUP(A:A,[1]TDSheet!$A:$AC,29,0)</f>
        <v>Витал</v>
      </c>
      <c r="AD94" s="16" t="e">
        <f>VLOOKUP(A:A,[1]TDSheet!$A:$AD,30,0)</f>
        <v>#N/A</v>
      </c>
      <c r="AE94" s="16">
        <f t="shared" si="23"/>
        <v>7.1999999999999993</v>
      </c>
      <c r="AF94" s="16">
        <f t="shared" si="24"/>
        <v>0</v>
      </c>
      <c r="AG94" s="16">
        <f t="shared" si="25"/>
        <v>3.5999999999999996</v>
      </c>
      <c r="AH94" s="16">
        <f t="shared" si="26"/>
        <v>0</v>
      </c>
      <c r="AI94" s="16">
        <f t="shared" si="27"/>
        <v>0</v>
      </c>
      <c r="AJ94" s="16"/>
    </row>
    <row r="95" spans="1:36" s="1" customFormat="1" ht="11.1" customHeight="1" outlineLevel="1" x14ac:dyDescent="0.2">
      <c r="A95" s="22" t="s">
        <v>106</v>
      </c>
      <c r="B95" s="7" t="s">
        <v>8</v>
      </c>
      <c r="C95" s="8">
        <v>132</v>
      </c>
      <c r="D95" s="8">
        <v>1</v>
      </c>
      <c r="E95" s="8">
        <v>31</v>
      </c>
      <c r="F95" s="8">
        <v>102</v>
      </c>
      <c r="G95" s="1">
        <f>VLOOKUP(A:A,[1]TDSheet!$A:$G,7,0)</f>
        <v>0.4</v>
      </c>
      <c r="H95" s="1" t="e">
        <f>VLOOKUP(A:A,[1]TDSheet!$A:$H,8,0)</f>
        <v>#N/A</v>
      </c>
      <c r="I95" s="16">
        <f>VLOOKUP(A:A,[2]TDSheet!$A:$F,6,0)</f>
        <v>31</v>
      </c>
      <c r="J95" s="16">
        <f t="shared" si="19"/>
        <v>0</v>
      </c>
      <c r="K95" s="16">
        <f>VLOOKUP(A:A,[1]TDSheet!$A:$T,20,0)</f>
        <v>0</v>
      </c>
      <c r="L95" s="16"/>
      <c r="M95" s="18"/>
      <c r="N95" s="16"/>
      <c r="O95" s="16"/>
      <c r="P95" s="16"/>
      <c r="Q95" s="18"/>
      <c r="R95" s="18"/>
      <c r="S95" s="16">
        <f t="shared" si="20"/>
        <v>6.2</v>
      </c>
      <c r="T95" s="18"/>
      <c r="U95" s="19">
        <f t="shared" si="21"/>
        <v>16.451612903225804</v>
      </c>
      <c r="V95" s="16">
        <f t="shared" si="22"/>
        <v>16.451612903225804</v>
      </c>
      <c r="W95" s="16"/>
      <c r="X95" s="16"/>
      <c r="Y95" s="16">
        <f>VLOOKUP(A:A,[1]TDSheet!$A:$Y,25,0)</f>
        <v>1.2</v>
      </c>
      <c r="Z95" s="16">
        <f>VLOOKUP(A:A,[1]TDSheet!$A:$Z,26,0)</f>
        <v>6.4</v>
      </c>
      <c r="AA95" s="16">
        <f>VLOOKUP(A:A,[1]TDSheet!$A:$AA,27,0)</f>
        <v>8.6</v>
      </c>
      <c r="AB95" s="16">
        <f>VLOOKUP(A:A,[3]TDSheet!$A:$D,4,0)</f>
        <v>27</v>
      </c>
      <c r="AC95" s="23" t="str">
        <f>VLOOKUP(A:A,[1]TDSheet!$A:$AC,29,0)</f>
        <v>увел</v>
      </c>
      <c r="AD95" s="16" t="e">
        <f>VLOOKUP(A:A,[1]TDSheet!$A:$AD,30,0)</f>
        <v>#N/A</v>
      </c>
      <c r="AE95" s="16">
        <f t="shared" si="23"/>
        <v>0</v>
      </c>
      <c r="AF95" s="16">
        <f t="shared" si="24"/>
        <v>0</v>
      </c>
      <c r="AG95" s="16">
        <f t="shared" si="25"/>
        <v>0</v>
      </c>
      <c r="AH95" s="16">
        <f t="shared" si="26"/>
        <v>0</v>
      </c>
      <c r="AI95" s="16">
        <f t="shared" si="27"/>
        <v>0</v>
      </c>
      <c r="AJ95" s="16"/>
    </row>
    <row r="96" spans="1:36" s="1" customFormat="1" ht="11.1" customHeight="1" outlineLevel="1" x14ac:dyDescent="0.2">
      <c r="A96" s="22" t="s">
        <v>107</v>
      </c>
      <c r="B96" s="7" t="s">
        <v>9</v>
      </c>
      <c r="C96" s="8">
        <v>29.753</v>
      </c>
      <c r="D96" s="8"/>
      <c r="E96" s="8">
        <v>0</v>
      </c>
      <c r="F96" s="8">
        <v>29.753</v>
      </c>
      <c r="G96" s="1">
        <f>VLOOKUP(A:A,[1]TDSheet!$A:$G,7,0)</f>
        <v>0</v>
      </c>
      <c r="H96" s="1" t="e">
        <f>VLOOKUP(A:A,[1]TDSheet!$A:$H,8,0)</f>
        <v>#N/A</v>
      </c>
      <c r="I96" s="16">
        <v>0</v>
      </c>
      <c r="J96" s="16">
        <f t="shared" si="19"/>
        <v>0</v>
      </c>
      <c r="K96" s="16">
        <f>VLOOKUP(A:A,[1]TDSheet!$A:$T,20,0)</f>
        <v>0</v>
      </c>
      <c r="L96" s="16"/>
      <c r="M96" s="18"/>
      <c r="N96" s="16"/>
      <c r="O96" s="16"/>
      <c r="P96" s="16"/>
      <c r="Q96" s="18"/>
      <c r="R96" s="18"/>
      <c r="S96" s="16">
        <f t="shared" si="20"/>
        <v>0</v>
      </c>
      <c r="T96" s="18"/>
      <c r="U96" s="19" t="e">
        <f t="shared" si="21"/>
        <v>#DIV/0!</v>
      </c>
      <c r="V96" s="16" t="e">
        <f t="shared" si="22"/>
        <v>#DIV/0!</v>
      </c>
      <c r="W96" s="16"/>
      <c r="X96" s="16"/>
      <c r="Y96" s="16">
        <f>VLOOKUP(A:A,[1]TDSheet!$A:$Y,25,0)</f>
        <v>4.7628000000000004</v>
      </c>
      <c r="Z96" s="16">
        <f>VLOOKUP(A:A,[1]TDSheet!$A:$Z,26,0)</f>
        <v>0</v>
      </c>
      <c r="AA96" s="16">
        <f>VLOOKUP(A:A,[1]TDSheet!$A:$AA,27,0)</f>
        <v>0</v>
      </c>
      <c r="AB96" s="16">
        <v>0</v>
      </c>
      <c r="AC96" s="23" t="str">
        <f>VLOOKUP(A:A,[1]TDSheet!$A:$AC,29,0)</f>
        <v>Витал</v>
      </c>
      <c r="AD96" s="16" t="e">
        <f>VLOOKUP(A:A,[1]TDSheet!$A:$AD,30,0)</f>
        <v>#N/A</v>
      </c>
      <c r="AE96" s="16">
        <f t="shared" si="23"/>
        <v>0</v>
      </c>
      <c r="AF96" s="16">
        <f t="shared" si="24"/>
        <v>0</v>
      </c>
      <c r="AG96" s="16">
        <f t="shared" si="25"/>
        <v>0</v>
      </c>
      <c r="AH96" s="16">
        <f t="shared" si="26"/>
        <v>0</v>
      </c>
      <c r="AI96" s="16">
        <f t="shared" si="27"/>
        <v>0</v>
      </c>
      <c r="AJ96" s="16"/>
    </row>
    <row r="97" spans="1:36" s="1" customFormat="1" ht="11.1" customHeight="1" outlineLevel="1" x14ac:dyDescent="0.2">
      <c r="A97" s="7" t="s">
        <v>108</v>
      </c>
      <c r="B97" s="7" t="s">
        <v>8</v>
      </c>
      <c r="C97" s="8">
        <v>146</v>
      </c>
      <c r="D97" s="8">
        <v>3</v>
      </c>
      <c r="E97" s="8">
        <v>11</v>
      </c>
      <c r="F97" s="8">
        <v>135</v>
      </c>
      <c r="G97" s="1">
        <f>VLOOKUP(A:A,[1]TDSheet!$A:$G,7,0)</f>
        <v>0</v>
      </c>
      <c r="H97" s="1" t="str">
        <f>VLOOKUP(A:A,[1]TDSheet!$A:$H,8,0)</f>
        <v>?</v>
      </c>
      <c r="I97" s="16">
        <f>VLOOKUP(A:A,[2]TDSheet!$A:$F,6,0)</f>
        <v>14</v>
      </c>
      <c r="J97" s="16">
        <f t="shared" si="19"/>
        <v>-3</v>
      </c>
      <c r="K97" s="16">
        <f>VLOOKUP(A:A,[1]TDSheet!$A:$T,20,0)</f>
        <v>0</v>
      </c>
      <c r="L97" s="16"/>
      <c r="M97" s="18"/>
      <c r="N97" s="16"/>
      <c r="O97" s="16"/>
      <c r="P97" s="16"/>
      <c r="Q97" s="18"/>
      <c r="R97" s="18"/>
      <c r="S97" s="16">
        <f t="shared" si="20"/>
        <v>2.2000000000000002</v>
      </c>
      <c r="T97" s="18"/>
      <c r="U97" s="19">
        <f t="shared" si="21"/>
        <v>61.36363636363636</v>
      </c>
      <c r="V97" s="16">
        <f t="shared" si="22"/>
        <v>61.36363636363636</v>
      </c>
      <c r="W97" s="16"/>
      <c r="X97" s="16"/>
      <c r="Y97" s="16">
        <f>VLOOKUP(A:A,[1]TDSheet!$A:$Y,25,0)</f>
        <v>0</v>
      </c>
      <c r="Z97" s="16">
        <f>VLOOKUP(A:A,[1]TDSheet!$A:$Z,26,0)</f>
        <v>0</v>
      </c>
      <c r="AA97" s="16">
        <f>VLOOKUP(A:A,[1]TDSheet!$A:$AA,27,0)</f>
        <v>1.2</v>
      </c>
      <c r="AB97" s="16">
        <f>VLOOKUP(A:A,[3]TDSheet!$A:$D,4,0)</f>
        <v>1</v>
      </c>
      <c r="AC97" s="16" t="str">
        <f>VLOOKUP(A:A,[1]TDSheet!$A:$AC,29,0)</f>
        <v>Витал</v>
      </c>
      <c r="AD97" s="16" t="e">
        <f>VLOOKUP(A:A,[1]TDSheet!$A:$AD,30,0)</f>
        <v>#N/A</v>
      </c>
      <c r="AE97" s="16">
        <f t="shared" si="23"/>
        <v>0</v>
      </c>
      <c r="AF97" s="16">
        <f t="shared" si="24"/>
        <v>0</v>
      </c>
      <c r="AG97" s="16">
        <f t="shared" si="25"/>
        <v>0</v>
      </c>
      <c r="AH97" s="16">
        <f t="shared" si="26"/>
        <v>0</v>
      </c>
      <c r="AI97" s="16">
        <f t="shared" si="27"/>
        <v>0</v>
      </c>
      <c r="AJ97" s="16"/>
    </row>
    <row r="98" spans="1:36" s="1" customFormat="1" ht="11.1" customHeight="1" outlineLevel="1" x14ac:dyDescent="0.2">
      <c r="A98" s="7" t="s">
        <v>97</v>
      </c>
      <c r="B98" s="7" t="s">
        <v>8</v>
      </c>
      <c r="C98" s="8">
        <v>111</v>
      </c>
      <c r="D98" s="8">
        <v>2</v>
      </c>
      <c r="E98" s="8">
        <v>59</v>
      </c>
      <c r="F98" s="8">
        <v>53</v>
      </c>
      <c r="G98" s="1">
        <f>VLOOKUP(A:A,[1]TDSheet!$A:$G,7,0)</f>
        <v>0.84</v>
      </c>
      <c r="H98" s="1" t="e">
        <f>VLOOKUP(A:A,[1]TDSheet!$A:$H,8,0)</f>
        <v>#N/A</v>
      </c>
      <c r="I98" s="16">
        <f>VLOOKUP(A:A,[2]TDSheet!$A:$F,6,0)</f>
        <v>60</v>
      </c>
      <c r="J98" s="16">
        <f t="shared" si="19"/>
        <v>-1</v>
      </c>
      <c r="K98" s="16">
        <f>VLOOKUP(A:A,[1]TDSheet!$A:$T,20,0)</f>
        <v>30</v>
      </c>
      <c r="L98" s="16"/>
      <c r="M98" s="18"/>
      <c r="N98" s="16"/>
      <c r="O98" s="16"/>
      <c r="P98" s="16"/>
      <c r="Q98" s="18"/>
      <c r="R98" s="18"/>
      <c r="S98" s="16">
        <f t="shared" si="20"/>
        <v>11.8</v>
      </c>
      <c r="T98" s="18"/>
      <c r="U98" s="19">
        <f t="shared" si="21"/>
        <v>7.0338983050847457</v>
      </c>
      <c r="V98" s="16">
        <f t="shared" si="22"/>
        <v>4.4915254237288131</v>
      </c>
      <c r="W98" s="16"/>
      <c r="X98" s="16"/>
      <c r="Y98" s="16">
        <f>VLOOKUP(A:A,[1]TDSheet!$A:$Y,25,0)</f>
        <v>8.8000000000000007</v>
      </c>
      <c r="Z98" s="16">
        <f>VLOOKUP(A:A,[1]TDSheet!$A:$Z,26,0)</f>
        <v>4.2</v>
      </c>
      <c r="AA98" s="16">
        <f>VLOOKUP(A:A,[1]TDSheet!$A:$AA,27,0)</f>
        <v>7.4</v>
      </c>
      <c r="AB98" s="16">
        <f>VLOOKUP(A:A,[3]TDSheet!$A:$D,4,0)</f>
        <v>6</v>
      </c>
      <c r="AC98" s="16" t="str">
        <f>VLOOKUP(A:A,[1]TDSheet!$A:$AC,29,0)</f>
        <v>увел</v>
      </c>
      <c r="AD98" s="16" t="e">
        <f>VLOOKUP(A:A,[1]TDSheet!$A:$AD,30,0)</f>
        <v>#N/A</v>
      </c>
      <c r="AE98" s="16">
        <f t="shared" si="23"/>
        <v>0</v>
      </c>
      <c r="AF98" s="16">
        <f t="shared" si="24"/>
        <v>0</v>
      </c>
      <c r="AG98" s="16">
        <f t="shared" si="25"/>
        <v>0</v>
      </c>
      <c r="AH98" s="16">
        <f t="shared" si="26"/>
        <v>0</v>
      </c>
      <c r="AI98" s="16">
        <f t="shared" si="27"/>
        <v>0</v>
      </c>
      <c r="AJ98" s="16"/>
    </row>
    <row r="99" spans="1:36" s="1" customFormat="1" ht="11.1" customHeight="1" outlineLevel="1" x14ac:dyDescent="0.2">
      <c r="A99" s="7" t="s">
        <v>98</v>
      </c>
      <c r="B99" s="7" t="s">
        <v>8</v>
      </c>
      <c r="C99" s="8">
        <v>2117</v>
      </c>
      <c r="D99" s="8">
        <v>4504</v>
      </c>
      <c r="E99" s="8">
        <v>3861</v>
      </c>
      <c r="F99" s="8">
        <v>2659</v>
      </c>
      <c r="G99" s="1">
        <f>VLOOKUP(A:A,[1]TDSheet!$A:$G,7,0)</f>
        <v>0.35</v>
      </c>
      <c r="H99" s="1" t="e">
        <f>VLOOKUP(A:A,[1]TDSheet!$A:$H,8,0)</f>
        <v>#N/A</v>
      </c>
      <c r="I99" s="16">
        <f>VLOOKUP(A:A,[2]TDSheet!$A:$F,6,0)</f>
        <v>3925</v>
      </c>
      <c r="J99" s="16">
        <f t="shared" si="19"/>
        <v>-64</v>
      </c>
      <c r="K99" s="25">
        <v>3200</v>
      </c>
      <c r="L99" s="16"/>
      <c r="M99" s="18"/>
      <c r="N99" s="16"/>
      <c r="O99" s="16"/>
      <c r="P99" s="16"/>
      <c r="Q99" s="18">
        <v>600</v>
      </c>
      <c r="R99" s="18"/>
      <c r="S99" s="16">
        <f t="shared" si="20"/>
        <v>772.2</v>
      </c>
      <c r="T99" s="18"/>
      <c r="U99" s="19">
        <f t="shared" si="21"/>
        <v>8.3644133644133642</v>
      </c>
      <c r="V99" s="16">
        <f t="shared" si="22"/>
        <v>3.4434084434084431</v>
      </c>
      <c r="W99" s="16"/>
      <c r="X99" s="16"/>
      <c r="Y99" s="16">
        <f>VLOOKUP(A:A,[1]TDSheet!$A:$Y,25,0)</f>
        <v>537.6</v>
      </c>
      <c r="Z99" s="16">
        <f>VLOOKUP(A:A,[1]TDSheet!$A:$Z,26,0)</f>
        <v>591.4</v>
      </c>
      <c r="AA99" s="16">
        <f>VLOOKUP(A:A,[1]TDSheet!$A:$AA,27,0)</f>
        <v>644</v>
      </c>
      <c r="AB99" s="16">
        <f>VLOOKUP(A:A,[3]TDSheet!$A:$D,4,0)</f>
        <v>520</v>
      </c>
      <c r="AC99" s="16" t="e">
        <f>VLOOKUP(A:A,[1]TDSheet!$A:$AC,29,0)</f>
        <v>#N/A</v>
      </c>
      <c r="AD99" s="16" t="e">
        <f>VLOOKUP(A:A,[1]TDSheet!$A:$AD,30,0)</f>
        <v>#N/A</v>
      </c>
      <c r="AE99" s="16">
        <f t="shared" si="23"/>
        <v>210</v>
      </c>
      <c r="AF99" s="16">
        <f t="shared" si="24"/>
        <v>0</v>
      </c>
      <c r="AG99" s="16">
        <f t="shared" si="25"/>
        <v>0</v>
      </c>
      <c r="AH99" s="16">
        <f t="shared" si="26"/>
        <v>0</v>
      </c>
      <c r="AI99" s="16">
        <f t="shared" si="27"/>
        <v>0</v>
      </c>
      <c r="AJ99" s="16"/>
    </row>
    <row r="100" spans="1:36" s="1" customFormat="1" ht="11.1" customHeight="1" outlineLevel="1" x14ac:dyDescent="0.2">
      <c r="A100" s="7" t="s">
        <v>99</v>
      </c>
      <c r="B100" s="7" t="s">
        <v>9</v>
      </c>
      <c r="C100" s="8">
        <v>291.96699999999998</v>
      </c>
      <c r="D100" s="8">
        <v>769.77599999999995</v>
      </c>
      <c r="E100" s="8">
        <v>688.45600000000002</v>
      </c>
      <c r="F100" s="8">
        <v>356.55200000000002</v>
      </c>
      <c r="G100" s="1">
        <f>VLOOKUP(A:A,[1]TDSheet!$A:$G,7,0)</f>
        <v>1</v>
      </c>
      <c r="H100" s="1" t="e">
        <f>VLOOKUP(A:A,[1]TDSheet!$A:$H,8,0)</f>
        <v>#N/A</v>
      </c>
      <c r="I100" s="16">
        <f>VLOOKUP(A:A,[2]TDSheet!$A:$F,6,0)</f>
        <v>675.9</v>
      </c>
      <c r="J100" s="16">
        <f t="shared" si="19"/>
        <v>12.55600000000004</v>
      </c>
      <c r="K100" s="25">
        <v>700</v>
      </c>
      <c r="L100" s="16"/>
      <c r="M100" s="18"/>
      <c r="N100" s="16"/>
      <c r="O100" s="16"/>
      <c r="P100" s="16"/>
      <c r="Q100" s="18">
        <v>100</v>
      </c>
      <c r="R100" s="18"/>
      <c r="S100" s="16">
        <f t="shared" si="20"/>
        <v>137.69120000000001</v>
      </c>
      <c r="T100" s="18"/>
      <c r="U100" s="19">
        <f t="shared" si="21"/>
        <v>8.3996072370638064</v>
      </c>
      <c r="V100" s="16">
        <f t="shared" si="22"/>
        <v>2.5895046306517773</v>
      </c>
      <c r="W100" s="16"/>
      <c r="X100" s="16"/>
      <c r="Y100" s="16">
        <f>VLOOKUP(A:A,[1]TDSheet!$A:$Y,25,0)</f>
        <v>92.426400000000001</v>
      </c>
      <c r="Z100" s="16">
        <f>VLOOKUP(A:A,[1]TDSheet!$A:$Z,26,0)</f>
        <v>86.150400000000005</v>
      </c>
      <c r="AA100" s="16">
        <f>VLOOKUP(A:A,[1]TDSheet!$A:$AA,27,0)</f>
        <v>105.62539999999998</v>
      </c>
      <c r="AB100" s="16">
        <f>VLOOKUP(A:A,[3]TDSheet!$A:$D,4,0)</f>
        <v>86.486000000000004</v>
      </c>
      <c r="AC100" s="16" t="e">
        <f>VLOOKUP(A:A,[1]TDSheet!$A:$AC,29,0)</f>
        <v>#N/A</v>
      </c>
      <c r="AD100" s="16" t="e">
        <f>VLOOKUP(A:A,[1]TDSheet!$A:$AD,30,0)</f>
        <v>#N/A</v>
      </c>
      <c r="AE100" s="16">
        <f t="shared" si="23"/>
        <v>100</v>
      </c>
      <c r="AF100" s="16">
        <f t="shared" si="24"/>
        <v>0</v>
      </c>
      <c r="AG100" s="16">
        <f t="shared" si="25"/>
        <v>0</v>
      </c>
      <c r="AH100" s="16">
        <f t="shared" si="26"/>
        <v>0</v>
      </c>
      <c r="AI100" s="16">
        <f t="shared" si="27"/>
        <v>0</v>
      </c>
      <c r="AJ100" s="16"/>
    </row>
    <row r="101" spans="1:36" s="1" customFormat="1" ht="11.1" customHeight="1" outlineLevel="1" x14ac:dyDescent="0.2">
      <c r="A101" s="7" t="s">
        <v>100</v>
      </c>
      <c r="B101" s="7" t="s">
        <v>8</v>
      </c>
      <c r="C101" s="8">
        <v>2464</v>
      </c>
      <c r="D101" s="8">
        <v>5918</v>
      </c>
      <c r="E101" s="8">
        <v>4487</v>
      </c>
      <c r="F101" s="8">
        <v>3797</v>
      </c>
      <c r="G101" s="1">
        <f>VLOOKUP(A:A,[1]TDSheet!$A:$G,7,0)</f>
        <v>0.35</v>
      </c>
      <c r="H101" s="1" t="e">
        <f>VLOOKUP(A:A,[1]TDSheet!$A:$H,8,0)</f>
        <v>#N/A</v>
      </c>
      <c r="I101" s="16">
        <f>VLOOKUP(A:A,[2]TDSheet!$A:$F,6,0)</f>
        <v>4545</v>
      </c>
      <c r="J101" s="16">
        <f t="shared" si="19"/>
        <v>-58</v>
      </c>
      <c r="K101" s="25">
        <v>3000</v>
      </c>
      <c r="L101" s="16"/>
      <c r="M101" s="18">
        <v>400</v>
      </c>
      <c r="N101" s="16"/>
      <c r="O101" s="16"/>
      <c r="P101" s="16"/>
      <c r="Q101" s="18">
        <v>200</v>
      </c>
      <c r="R101" s="18"/>
      <c r="S101" s="16">
        <f t="shared" si="20"/>
        <v>897.4</v>
      </c>
      <c r="T101" s="18"/>
      <c r="U101" s="19">
        <f t="shared" si="21"/>
        <v>8.2427011366168941</v>
      </c>
      <c r="V101" s="16">
        <f t="shared" si="22"/>
        <v>4.2311121016269224</v>
      </c>
      <c r="W101" s="16"/>
      <c r="X101" s="16"/>
      <c r="Y101" s="16">
        <f>VLOOKUP(A:A,[1]TDSheet!$A:$Y,25,0)</f>
        <v>712.8</v>
      </c>
      <c r="Z101" s="16">
        <f>VLOOKUP(A:A,[1]TDSheet!$A:$Z,26,0)</f>
        <v>723.8</v>
      </c>
      <c r="AA101" s="16">
        <f>VLOOKUP(A:A,[1]TDSheet!$A:$AA,27,0)</f>
        <v>764.2</v>
      </c>
      <c r="AB101" s="16">
        <f>VLOOKUP(A:A,[3]TDSheet!$A:$D,4,0)</f>
        <v>644</v>
      </c>
      <c r="AC101" s="16" t="e">
        <f>VLOOKUP(A:A,[1]TDSheet!$A:$AC,29,0)</f>
        <v>#N/A</v>
      </c>
      <c r="AD101" s="16" t="e">
        <f>VLOOKUP(A:A,[1]TDSheet!$A:$AD,30,0)</f>
        <v>#N/A</v>
      </c>
      <c r="AE101" s="16">
        <f t="shared" si="23"/>
        <v>70</v>
      </c>
      <c r="AF101" s="16">
        <f t="shared" si="24"/>
        <v>0</v>
      </c>
      <c r="AG101" s="16">
        <f t="shared" si="25"/>
        <v>0</v>
      </c>
      <c r="AH101" s="16">
        <f t="shared" si="26"/>
        <v>0</v>
      </c>
      <c r="AI101" s="16">
        <f t="shared" si="27"/>
        <v>140</v>
      </c>
      <c r="AJ101" s="16"/>
    </row>
    <row r="102" spans="1:36" s="1" customFormat="1" ht="11.1" customHeight="1" outlineLevel="1" x14ac:dyDescent="0.2">
      <c r="A102" s="7" t="s">
        <v>101</v>
      </c>
      <c r="B102" s="7" t="s">
        <v>8</v>
      </c>
      <c r="C102" s="8">
        <v>882</v>
      </c>
      <c r="D102" s="8">
        <v>862</v>
      </c>
      <c r="E102" s="21">
        <v>1536</v>
      </c>
      <c r="F102" s="21">
        <v>1256</v>
      </c>
      <c r="G102" s="1">
        <f>VLOOKUP(A:A,[1]TDSheet!$A:$G,7,0)</f>
        <v>0.28000000000000003</v>
      </c>
      <c r="H102" s="1" t="e">
        <f>VLOOKUP(A:A,[1]TDSheet!$A:$H,8,0)</f>
        <v>#N/A</v>
      </c>
      <c r="I102" s="16">
        <f>VLOOKUP(A:A,[2]TDSheet!$A:$F,6,0)</f>
        <v>1171</v>
      </c>
      <c r="J102" s="16">
        <f t="shared" si="19"/>
        <v>365</v>
      </c>
      <c r="K102" s="16">
        <f>VLOOKUP(A:A,[1]TDSheet!$A:$T,20,0)</f>
        <v>800</v>
      </c>
      <c r="L102" s="16"/>
      <c r="M102" s="18">
        <v>200</v>
      </c>
      <c r="N102" s="16"/>
      <c r="O102" s="16"/>
      <c r="P102" s="16"/>
      <c r="Q102" s="18"/>
      <c r="R102" s="18"/>
      <c r="S102" s="16">
        <f t="shared" si="20"/>
        <v>307.2</v>
      </c>
      <c r="T102" s="18">
        <v>280</v>
      </c>
      <c r="U102" s="19">
        <f t="shared" si="21"/>
        <v>8.2552083333333339</v>
      </c>
      <c r="V102" s="16">
        <f t="shared" si="22"/>
        <v>4.088541666666667</v>
      </c>
      <c r="W102" s="16"/>
      <c r="X102" s="16"/>
      <c r="Y102" s="16">
        <f>VLOOKUP(A:A,[1]TDSheet!$A:$Y,25,0)</f>
        <v>283.8</v>
      </c>
      <c r="Z102" s="16">
        <f>VLOOKUP(A:A,[1]TDSheet!$A:$Z,26,0)</f>
        <v>254.8</v>
      </c>
      <c r="AA102" s="16">
        <f>VLOOKUP(A:A,[1]TDSheet!$A:$AA,27,0)</f>
        <v>285.39999999999998</v>
      </c>
      <c r="AB102" s="16">
        <f>VLOOKUP(A:A,[3]TDSheet!$A:$D,4,0)</f>
        <v>7</v>
      </c>
      <c r="AC102" s="16" t="e">
        <f>VLOOKUP(A:A,[1]TDSheet!$A:$AC,29,0)</f>
        <v>#N/A</v>
      </c>
      <c r="AD102" s="16" t="e">
        <f>VLOOKUP(A:A,[1]TDSheet!$A:$AD,30,0)</f>
        <v>#N/A</v>
      </c>
      <c r="AE102" s="16">
        <f t="shared" si="23"/>
        <v>0</v>
      </c>
      <c r="AF102" s="16">
        <f t="shared" si="24"/>
        <v>0</v>
      </c>
      <c r="AG102" s="16">
        <f t="shared" si="25"/>
        <v>78.400000000000006</v>
      </c>
      <c r="AH102" s="16">
        <f t="shared" si="26"/>
        <v>0</v>
      </c>
      <c r="AI102" s="16">
        <f t="shared" si="27"/>
        <v>56.000000000000007</v>
      </c>
      <c r="AJ102" s="16"/>
    </row>
    <row r="103" spans="1:36" s="1" customFormat="1" ht="11.1" customHeight="1" outlineLevel="1" x14ac:dyDescent="0.2">
      <c r="A103" s="7" t="s">
        <v>102</v>
      </c>
      <c r="B103" s="7" t="s">
        <v>8</v>
      </c>
      <c r="C103" s="8">
        <v>202</v>
      </c>
      <c r="D103" s="8">
        <v>660</v>
      </c>
      <c r="E103" s="8">
        <v>416</v>
      </c>
      <c r="F103" s="8">
        <v>391</v>
      </c>
      <c r="G103" s="1">
        <f>VLOOKUP(A:A,[1]TDSheet!$A:$G,7,0)</f>
        <v>0.3</v>
      </c>
      <c r="H103" s="1" t="e">
        <f>VLOOKUP(A:A,[1]TDSheet!$A:$H,8,0)</f>
        <v>#N/A</v>
      </c>
      <c r="I103" s="16">
        <f>VLOOKUP(A:A,[2]TDSheet!$A:$F,6,0)</f>
        <v>505</v>
      </c>
      <c r="J103" s="16">
        <f t="shared" si="19"/>
        <v>-89</v>
      </c>
      <c r="K103" s="16">
        <f>VLOOKUP(A:A,[1]TDSheet!$A:$T,20,0)</f>
        <v>120</v>
      </c>
      <c r="L103" s="16"/>
      <c r="M103" s="18">
        <v>120</v>
      </c>
      <c r="N103" s="16"/>
      <c r="O103" s="16"/>
      <c r="P103" s="16"/>
      <c r="Q103" s="18"/>
      <c r="R103" s="18"/>
      <c r="S103" s="16">
        <f t="shared" si="20"/>
        <v>83.2</v>
      </c>
      <c r="T103" s="18">
        <v>120</v>
      </c>
      <c r="U103" s="19">
        <f t="shared" si="21"/>
        <v>9.0264423076923066</v>
      </c>
      <c r="V103" s="16">
        <f t="shared" si="22"/>
        <v>4.6995192307692308</v>
      </c>
      <c r="W103" s="16"/>
      <c r="X103" s="16"/>
      <c r="Y103" s="16">
        <f>VLOOKUP(A:A,[1]TDSheet!$A:$Y,25,0)</f>
        <v>89</v>
      </c>
      <c r="Z103" s="16">
        <f>VLOOKUP(A:A,[1]TDSheet!$A:$Z,26,0)</f>
        <v>72.8</v>
      </c>
      <c r="AA103" s="16">
        <f>VLOOKUP(A:A,[1]TDSheet!$A:$AA,27,0)</f>
        <v>90.8</v>
      </c>
      <c r="AB103" s="16">
        <f>VLOOKUP(A:A,[3]TDSheet!$A:$D,4,0)</f>
        <v>134</v>
      </c>
      <c r="AC103" s="16" t="e">
        <f>VLOOKUP(A:A,[1]TDSheet!$A:$AC,29,0)</f>
        <v>#N/A</v>
      </c>
      <c r="AD103" s="16" t="e">
        <f>VLOOKUP(A:A,[1]TDSheet!$A:$AD,30,0)</f>
        <v>#N/A</v>
      </c>
      <c r="AE103" s="16">
        <f t="shared" si="23"/>
        <v>0</v>
      </c>
      <c r="AF103" s="16">
        <f t="shared" si="24"/>
        <v>0</v>
      </c>
      <c r="AG103" s="16">
        <f t="shared" si="25"/>
        <v>36</v>
      </c>
      <c r="AH103" s="16">
        <f t="shared" si="26"/>
        <v>0</v>
      </c>
      <c r="AI103" s="16">
        <f t="shared" si="27"/>
        <v>36</v>
      </c>
      <c r="AJ103" s="16"/>
    </row>
    <row r="104" spans="1:36" s="1" customFormat="1" ht="11.1" customHeight="1" outlineLevel="1" x14ac:dyDescent="0.2">
      <c r="A104" s="7" t="s">
        <v>109</v>
      </c>
      <c r="B104" s="7" t="s">
        <v>8</v>
      </c>
      <c r="C104" s="8"/>
      <c r="D104" s="8">
        <v>360</v>
      </c>
      <c r="E104" s="8">
        <v>0</v>
      </c>
      <c r="F104" s="21">
        <v>360</v>
      </c>
      <c r="G104" s="15">
        <v>0</v>
      </c>
      <c r="H104" s="1" t="e">
        <f>VLOOKUP(A:A,[1]TDSheet!$A:$H,8,0)</f>
        <v>#N/A</v>
      </c>
      <c r="I104" s="16">
        <v>0</v>
      </c>
      <c r="J104" s="16">
        <f t="shared" si="19"/>
        <v>0</v>
      </c>
      <c r="K104" s="16">
        <v>0</v>
      </c>
      <c r="L104" s="16"/>
      <c r="M104" s="18"/>
      <c r="N104" s="16"/>
      <c r="O104" s="16"/>
      <c r="P104" s="16"/>
      <c r="Q104" s="18"/>
      <c r="R104" s="18"/>
      <c r="S104" s="16">
        <f t="shared" si="20"/>
        <v>0</v>
      </c>
      <c r="T104" s="18"/>
      <c r="U104" s="19" t="e">
        <f t="shared" si="21"/>
        <v>#DIV/0!</v>
      </c>
      <c r="V104" s="16" t="e">
        <f t="shared" si="22"/>
        <v>#DIV/0!</v>
      </c>
      <c r="W104" s="16"/>
      <c r="X104" s="16"/>
      <c r="Y104" s="16">
        <v>0</v>
      </c>
      <c r="Z104" s="16">
        <v>0</v>
      </c>
      <c r="AA104" s="16">
        <v>0</v>
      </c>
      <c r="AB104" s="16">
        <v>0</v>
      </c>
      <c r="AC104" s="16" t="e">
        <f>VLOOKUP(A:A,[1]TDSheet!$A:$AC,29,0)</f>
        <v>#N/A</v>
      </c>
      <c r="AD104" s="16" t="e">
        <f>VLOOKUP(A:A,[1]TDSheet!$A:$AD,30,0)</f>
        <v>#N/A</v>
      </c>
      <c r="AE104" s="16">
        <f t="shared" si="23"/>
        <v>0</v>
      </c>
      <c r="AF104" s="16">
        <f t="shared" si="24"/>
        <v>0</v>
      </c>
      <c r="AG104" s="16">
        <f t="shared" si="25"/>
        <v>0</v>
      </c>
      <c r="AH104" s="16">
        <f t="shared" si="26"/>
        <v>0</v>
      </c>
      <c r="AI104" s="16">
        <f t="shared" si="27"/>
        <v>0</v>
      </c>
      <c r="AJ104" s="16"/>
    </row>
    <row r="105" spans="1:36" s="1" customFormat="1" ht="11.1" customHeight="1" outlineLevel="1" x14ac:dyDescent="0.2">
      <c r="A105" s="7" t="s">
        <v>103</v>
      </c>
      <c r="B105" s="7" t="s">
        <v>8</v>
      </c>
      <c r="C105" s="8"/>
      <c r="D105" s="8">
        <v>1789</v>
      </c>
      <c r="E105" s="21">
        <v>409</v>
      </c>
      <c r="F105" s="21">
        <v>1258</v>
      </c>
      <c r="G105" s="1">
        <f>VLOOKUP(A:A,[1]TDSheet!$A:$G,7,0)</f>
        <v>0</v>
      </c>
      <c r="H105" s="1" t="e">
        <f>VLOOKUP(A:A,[1]TDSheet!$A:$H,8,0)</f>
        <v>#N/A</v>
      </c>
      <c r="I105" s="16">
        <f>VLOOKUP(A:A,[2]TDSheet!$A:$F,6,0)</f>
        <v>414</v>
      </c>
      <c r="J105" s="16">
        <f t="shared" si="19"/>
        <v>-5</v>
      </c>
      <c r="K105" s="16">
        <f>VLOOKUP(A:A,[1]TDSheet!$A:$T,20,0)</f>
        <v>0</v>
      </c>
      <c r="L105" s="16"/>
      <c r="M105" s="18"/>
      <c r="N105" s="16"/>
      <c r="O105" s="16"/>
      <c r="P105" s="16"/>
      <c r="Q105" s="18"/>
      <c r="R105" s="18"/>
      <c r="S105" s="16">
        <f t="shared" si="20"/>
        <v>81.8</v>
      </c>
      <c r="T105" s="18"/>
      <c r="U105" s="19">
        <f t="shared" si="21"/>
        <v>15.378973105134476</v>
      </c>
      <c r="V105" s="16">
        <f t="shared" si="22"/>
        <v>15.378973105134476</v>
      </c>
      <c r="W105" s="16"/>
      <c r="X105" s="16"/>
      <c r="Y105" s="16">
        <f>VLOOKUP(A:A,[1]TDSheet!$A:$Y,25,0)</f>
        <v>0</v>
      </c>
      <c r="Z105" s="16">
        <f>VLOOKUP(A:A,[1]TDSheet!$A:$Z,26,0)</f>
        <v>0</v>
      </c>
      <c r="AA105" s="16">
        <f>VLOOKUP(A:A,[1]TDSheet!$A:$AA,27,0)</f>
        <v>0</v>
      </c>
      <c r="AB105" s="16">
        <f>VLOOKUP(A:A,[3]TDSheet!$A:$D,4,0)</f>
        <v>242</v>
      </c>
      <c r="AC105" s="16" t="e">
        <f>VLOOKUP(A:A,[1]TDSheet!$A:$AC,29,0)</f>
        <v>#N/A</v>
      </c>
      <c r="AD105" s="16" t="e">
        <f>VLOOKUP(A:A,[1]TDSheet!$A:$AD,30,0)</f>
        <v>#N/A</v>
      </c>
      <c r="AE105" s="16">
        <f t="shared" si="23"/>
        <v>0</v>
      </c>
      <c r="AF105" s="16">
        <f t="shared" si="24"/>
        <v>0</v>
      </c>
      <c r="AG105" s="16">
        <f t="shared" si="25"/>
        <v>0</v>
      </c>
      <c r="AH105" s="16">
        <f t="shared" si="26"/>
        <v>0</v>
      </c>
      <c r="AI105" s="16">
        <f t="shared" si="27"/>
        <v>0</v>
      </c>
      <c r="AJ105" s="16"/>
    </row>
    <row r="106" spans="1:36" s="1" customFormat="1" ht="11.1" customHeight="1" outlineLevel="1" x14ac:dyDescent="0.2">
      <c r="A106" s="7" t="s">
        <v>110</v>
      </c>
      <c r="B106" s="7" t="s">
        <v>8</v>
      </c>
      <c r="C106" s="8"/>
      <c r="D106" s="8">
        <v>760</v>
      </c>
      <c r="E106" s="21">
        <v>12</v>
      </c>
      <c r="F106" s="21">
        <v>748</v>
      </c>
      <c r="G106" s="1">
        <f>VLOOKUP(A:A,[1]TDSheet!$A:$G,7,0)</f>
        <v>0</v>
      </c>
      <c r="H106" s="1" t="e">
        <f>VLOOKUP(A:A,[1]TDSheet!$A:$H,8,0)</f>
        <v>#N/A</v>
      </c>
      <c r="I106" s="16">
        <f>VLOOKUP(A:A,[2]TDSheet!$A:$F,6,0)</f>
        <v>12</v>
      </c>
      <c r="J106" s="16">
        <f t="shared" si="19"/>
        <v>0</v>
      </c>
      <c r="K106" s="16">
        <f>VLOOKUP(A:A,[1]TDSheet!$A:$T,20,0)</f>
        <v>0</v>
      </c>
      <c r="L106" s="16"/>
      <c r="M106" s="18"/>
      <c r="N106" s="16"/>
      <c r="O106" s="16"/>
      <c r="P106" s="16"/>
      <c r="Q106" s="18"/>
      <c r="R106" s="18"/>
      <c r="S106" s="16">
        <f t="shared" si="20"/>
        <v>2.4</v>
      </c>
      <c r="T106" s="18"/>
      <c r="U106" s="19">
        <f t="shared" si="21"/>
        <v>311.66666666666669</v>
      </c>
      <c r="V106" s="16">
        <f t="shared" si="22"/>
        <v>311.66666666666669</v>
      </c>
      <c r="W106" s="16"/>
      <c r="X106" s="16"/>
      <c r="Y106" s="16">
        <f>VLOOKUP(A:A,[1]TDSheet!$A:$Y,25,0)</f>
        <v>0</v>
      </c>
      <c r="Z106" s="16">
        <f>VLOOKUP(A:A,[1]TDSheet!$A:$Z,26,0)</f>
        <v>0</v>
      </c>
      <c r="AA106" s="16">
        <f>VLOOKUP(A:A,[1]TDSheet!$A:$AA,27,0)</f>
        <v>0</v>
      </c>
      <c r="AB106" s="16">
        <f>VLOOKUP(A:A,[3]TDSheet!$A:$D,4,0)</f>
        <v>74</v>
      </c>
      <c r="AC106" s="16" t="e">
        <f>VLOOKUP(A:A,[1]TDSheet!$A:$AC,29,0)</f>
        <v>#N/A</v>
      </c>
      <c r="AD106" s="16" t="e">
        <f>VLOOKUP(A:A,[1]TDSheet!$A:$AD,30,0)</f>
        <v>#N/A</v>
      </c>
      <c r="AE106" s="16">
        <f t="shared" si="23"/>
        <v>0</v>
      </c>
      <c r="AF106" s="16">
        <f t="shared" si="24"/>
        <v>0</v>
      </c>
      <c r="AG106" s="16">
        <f t="shared" si="25"/>
        <v>0</v>
      </c>
      <c r="AH106" s="16">
        <f t="shared" si="26"/>
        <v>0</v>
      </c>
      <c r="AI106" s="16">
        <f t="shared" si="27"/>
        <v>0</v>
      </c>
      <c r="AJ106" s="16"/>
    </row>
    <row r="107" spans="1:36" s="1" customFormat="1" ht="11.1" customHeight="1" outlineLevel="1" x14ac:dyDescent="0.2">
      <c r="A107" s="7" t="s">
        <v>111</v>
      </c>
      <c r="B107" s="7" t="s">
        <v>8</v>
      </c>
      <c r="C107" s="8">
        <v>113</v>
      </c>
      <c r="D107" s="8">
        <v>1</v>
      </c>
      <c r="E107" s="21">
        <v>50</v>
      </c>
      <c r="F107" s="21">
        <v>64</v>
      </c>
      <c r="G107" s="1">
        <f>VLOOKUP(A:A,[1]TDSheet!$A:$G,7,0)</f>
        <v>0</v>
      </c>
      <c r="H107" s="1" t="e">
        <f>VLOOKUP(A:A,[1]TDSheet!$A:$H,8,0)</f>
        <v>#N/A</v>
      </c>
      <c r="I107" s="16">
        <f>VLOOKUP(A:A,[2]TDSheet!$A:$F,6,0)</f>
        <v>52</v>
      </c>
      <c r="J107" s="16">
        <f t="shared" si="19"/>
        <v>-2</v>
      </c>
      <c r="K107" s="16">
        <f>VLOOKUP(A:A,[1]TDSheet!$A:$T,20,0)</f>
        <v>0</v>
      </c>
      <c r="L107" s="16"/>
      <c r="M107" s="18"/>
      <c r="N107" s="16"/>
      <c r="O107" s="16"/>
      <c r="P107" s="16"/>
      <c r="Q107" s="18"/>
      <c r="R107" s="18"/>
      <c r="S107" s="16">
        <f t="shared" si="20"/>
        <v>10</v>
      </c>
      <c r="T107" s="18"/>
      <c r="U107" s="19">
        <f t="shared" si="21"/>
        <v>6.4</v>
      </c>
      <c r="V107" s="16">
        <f t="shared" si="22"/>
        <v>6.4</v>
      </c>
      <c r="W107" s="16"/>
      <c r="X107" s="16"/>
      <c r="Y107" s="16">
        <f>VLOOKUP(A:A,[1]TDSheet!$A:$Y,25,0)</f>
        <v>7.8</v>
      </c>
      <c r="Z107" s="16">
        <f>VLOOKUP(A:A,[1]TDSheet!$A:$Z,26,0)</f>
        <v>6.6</v>
      </c>
      <c r="AA107" s="16">
        <f>VLOOKUP(A:A,[1]TDSheet!$A:$AA,27,0)</f>
        <v>10.8</v>
      </c>
      <c r="AB107" s="16">
        <f>VLOOKUP(A:A,[3]TDSheet!$A:$D,4,0)</f>
        <v>6</v>
      </c>
      <c r="AC107" s="16" t="e">
        <f>VLOOKUP(A:A,[1]TDSheet!$A:$AC,29,0)</f>
        <v>#N/A</v>
      </c>
      <c r="AD107" s="16" t="e">
        <f>VLOOKUP(A:A,[1]TDSheet!$A:$AD,30,0)</f>
        <v>#N/A</v>
      </c>
      <c r="AE107" s="16">
        <f t="shared" si="23"/>
        <v>0</v>
      </c>
      <c r="AF107" s="16">
        <f t="shared" si="24"/>
        <v>0</v>
      </c>
      <c r="AG107" s="16">
        <f t="shared" si="25"/>
        <v>0</v>
      </c>
      <c r="AH107" s="16">
        <f t="shared" si="26"/>
        <v>0</v>
      </c>
      <c r="AI107" s="16">
        <f t="shared" si="27"/>
        <v>0</v>
      </c>
      <c r="AJ107" s="16"/>
    </row>
    <row r="108" spans="1:36" s="1" customFormat="1" ht="11.1" customHeight="1" outlineLevel="1" x14ac:dyDescent="0.2">
      <c r="A108" s="7" t="s">
        <v>112</v>
      </c>
      <c r="B108" s="7" t="s">
        <v>9</v>
      </c>
      <c r="C108" s="8">
        <v>170.602</v>
      </c>
      <c r="D108" s="8"/>
      <c r="E108" s="21">
        <v>27.515999999999998</v>
      </c>
      <c r="F108" s="21">
        <v>143.08600000000001</v>
      </c>
      <c r="G108" s="1">
        <f>VLOOKUP(A:A,[1]TDSheet!$A:$G,7,0)</f>
        <v>0</v>
      </c>
      <c r="H108" s="1" t="e">
        <f>VLOOKUP(A:A,[1]TDSheet!$A:$H,8,0)</f>
        <v>#N/A</v>
      </c>
      <c r="I108" s="16">
        <f>VLOOKUP(A:A,[2]TDSheet!$A:$F,6,0)</f>
        <v>26</v>
      </c>
      <c r="J108" s="16">
        <f t="shared" si="19"/>
        <v>1.5159999999999982</v>
      </c>
      <c r="K108" s="16">
        <f>VLOOKUP(A:A,[1]TDSheet!$A:$T,20,0)</f>
        <v>0</v>
      </c>
      <c r="L108" s="16"/>
      <c r="M108" s="18"/>
      <c r="N108" s="16"/>
      <c r="O108" s="16"/>
      <c r="P108" s="16"/>
      <c r="Q108" s="18"/>
      <c r="R108" s="18"/>
      <c r="S108" s="16">
        <f t="shared" si="20"/>
        <v>5.5031999999999996</v>
      </c>
      <c r="T108" s="18"/>
      <c r="U108" s="19">
        <f t="shared" si="21"/>
        <v>26.000508794882982</v>
      </c>
      <c r="V108" s="16">
        <f t="shared" si="22"/>
        <v>26.000508794882982</v>
      </c>
      <c r="W108" s="16"/>
      <c r="X108" s="16"/>
      <c r="Y108" s="16">
        <f>VLOOKUP(A:A,[1]TDSheet!$A:$Y,25,0)</f>
        <v>1.6850000000000001</v>
      </c>
      <c r="Z108" s="16">
        <f>VLOOKUP(A:A,[1]TDSheet!$A:$Z,26,0)</f>
        <v>1.6783999999999999</v>
      </c>
      <c r="AA108" s="16">
        <f>VLOOKUP(A:A,[1]TDSheet!$A:$AA,27,0)</f>
        <v>3.3719999999999999</v>
      </c>
      <c r="AB108" s="16">
        <f>VLOOKUP(A:A,[3]TDSheet!$A:$D,4,0)</f>
        <v>2.0230000000000001</v>
      </c>
      <c r="AC108" s="16" t="e">
        <f>VLOOKUP(A:A,[1]TDSheet!$A:$AC,29,0)</f>
        <v>#N/A</v>
      </c>
      <c r="AD108" s="16" t="e">
        <f>VLOOKUP(A:A,[1]TDSheet!$A:$AD,30,0)</f>
        <v>#N/A</v>
      </c>
      <c r="AE108" s="16">
        <f t="shared" si="23"/>
        <v>0</v>
      </c>
      <c r="AF108" s="16">
        <f t="shared" si="24"/>
        <v>0</v>
      </c>
      <c r="AG108" s="16">
        <f t="shared" si="25"/>
        <v>0</v>
      </c>
      <c r="AH108" s="16">
        <f t="shared" si="26"/>
        <v>0</v>
      </c>
      <c r="AI108" s="16">
        <f t="shared" si="27"/>
        <v>0</v>
      </c>
      <c r="AJ108" s="16"/>
    </row>
    <row r="109" spans="1:36" s="1" customFormat="1" ht="11.1" customHeight="1" outlineLevel="1" x14ac:dyDescent="0.2">
      <c r="A109" s="7" t="s">
        <v>113</v>
      </c>
      <c r="B109" s="7" t="s">
        <v>9</v>
      </c>
      <c r="C109" s="8">
        <v>24.756</v>
      </c>
      <c r="D109" s="8">
        <v>500</v>
      </c>
      <c r="E109" s="21">
        <v>376.76299999999998</v>
      </c>
      <c r="F109" s="21">
        <v>147.99299999999999</v>
      </c>
      <c r="G109" s="1">
        <f>VLOOKUP(A:A,[1]TDSheet!$A:$G,7,0)</f>
        <v>0</v>
      </c>
      <c r="H109" s="1" t="e">
        <f>VLOOKUP(A:A,[1]TDSheet!$A:$H,8,0)</f>
        <v>#N/A</v>
      </c>
      <c r="I109" s="16">
        <f>VLOOKUP(A:A,[2]TDSheet!$A:$F,6,0)</f>
        <v>371</v>
      </c>
      <c r="J109" s="16">
        <f t="shared" si="19"/>
        <v>5.7629999999999768</v>
      </c>
      <c r="K109" s="16">
        <f>VLOOKUP(A:A,[1]TDSheet!$A:$T,20,0)</f>
        <v>0</v>
      </c>
      <c r="L109" s="16"/>
      <c r="M109" s="18"/>
      <c r="N109" s="16"/>
      <c r="O109" s="16"/>
      <c r="P109" s="16"/>
      <c r="Q109" s="18"/>
      <c r="R109" s="18"/>
      <c r="S109" s="16">
        <f t="shared" si="20"/>
        <v>75.352599999999995</v>
      </c>
      <c r="T109" s="18"/>
      <c r="U109" s="19">
        <f t="shared" si="21"/>
        <v>1.9640065505370752</v>
      </c>
      <c r="V109" s="16">
        <f t="shared" si="22"/>
        <v>1.9640065505370752</v>
      </c>
      <c r="W109" s="16"/>
      <c r="X109" s="16"/>
      <c r="Y109" s="16">
        <f>VLOOKUP(A:A,[1]TDSheet!$A:$Y,25,0)</f>
        <v>74.775199999999998</v>
      </c>
      <c r="Z109" s="16">
        <f>VLOOKUP(A:A,[1]TDSheet!$A:$Z,26,0)</f>
        <v>72.5458</v>
      </c>
      <c r="AA109" s="16">
        <f>VLOOKUP(A:A,[1]TDSheet!$A:$AA,27,0)</f>
        <v>44.3202</v>
      </c>
      <c r="AB109" s="16">
        <f>VLOOKUP(A:A,[3]TDSheet!$A:$D,4,0)</f>
        <v>26.344999999999999</v>
      </c>
      <c r="AC109" s="16" t="e">
        <f>VLOOKUP(A:A,[1]TDSheet!$A:$AC,29,0)</f>
        <v>#N/A</v>
      </c>
      <c r="AD109" s="16" t="e">
        <f>VLOOKUP(A:A,[1]TDSheet!$A:$AD,30,0)</f>
        <v>#N/A</v>
      </c>
      <c r="AE109" s="16">
        <f t="shared" si="23"/>
        <v>0</v>
      </c>
      <c r="AF109" s="16">
        <f t="shared" si="24"/>
        <v>0</v>
      </c>
      <c r="AG109" s="16">
        <f t="shared" si="25"/>
        <v>0</v>
      </c>
      <c r="AH109" s="16">
        <f t="shared" si="26"/>
        <v>0</v>
      </c>
      <c r="AI109" s="16">
        <f t="shared" si="27"/>
        <v>0</v>
      </c>
      <c r="AJ109" s="16"/>
    </row>
    <row r="110" spans="1:36" s="1" customFormat="1" ht="11.1" customHeight="1" outlineLevel="1" x14ac:dyDescent="0.2">
      <c r="A110" s="7" t="s">
        <v>104</v>
      </c>
      <c r="B110" s="7" t="s">
        <v>8</v>
      </c>
      <c r="C110" s="8">
        <v>1671</v>
      </c>
      <c r="D110" s="8">
        <v>1</v>
      </c>
      <c r="E110" s="21">
        <v>127</v>
      </c>
      <c r="F110" s="21">
        <v>1544</v>
      </c>
      <c r="G110" s="1">
        <f>VLOOKUP(A:A,[1]TDSheet!$A:$G,7,0)</f>
        <v>0</v>
      </c>
      <c r="H110" s="1">
        <f>VLOOKUP(A:A,[1]TDSheet!$A:$H,8,0)</f>
        <v>0</v>
      </c>
      <c r="I110" s="16">
        <f>VLOOKUP(A:A,[2]TDSheet!$A:$F,6,0)</f>
        <v>128</v>
      </c>
      <c r="J110" s="16">
        <f t="shared" si="19"/>
        <v>-1</v>
      </c>
      <c r="K110" s="16">
        <f>VLOOKUP(A:A,[1]TDSheet!$A:$T,20,0)</f>
        <v>0</v>
      </c>
      <c r="L110" s="16"/>
      <c r="M110" s="18"/>
      <c r="N110" s="16"/>
      <c r="O110" s="16"/>
      <c r="P110" s="16"/>
      <c r="Q110" s="18"/>
      <c r="R110" s="18"/>
      <c r="S110" s="16">
        <f t="shared" si="20"/>
        <v>25.4</v>
      </c>
      <c r="T110" s="18"/>
      <c r="U110" s="19">
        <f t="shared" si="21"/>
        <v>60.787401574803155</v>
      </c>
      <c r="V110" s="16">
        <f t="shared" si="22"/>
        <v>60.787401574803155</v>
      </c>
      <c r="W110" s="16"/>
      <c r="X110" s="16"/>
      <c r="Y110" s="16">
        <f>VLOOKUP(A:A,[1]TDSheet!$A:$Y,25,0)</f>
        <v>18.2</v>
      </c>
      <c r="Z110" s="16">
        <f>VLOOKUP(A:A,[1]TDSheet!$A:$Z,26,0)</f>
        <v>16.600000000000001</v>
      </c>
      <c r="AA110" s="16">
        <f>VLOOKUP(A:A,[1]TDSheet!$A:$AA,27,0)</f>
        <v>16</v>
      </c>
      <c r="AB110" s="16">
        <f>VLOOKUP(A:A,[3]TDSheet!$A:$D,4,0)</f>
        <v>9</v>
      </c>
      <c r="AC110" s="16">
        <f>VLOOKUP(A:A,[1]TDSheet!$A:$AC,29,0)</f>
        <v>0</v>
      </c>
      <c r="AD110" s="16">
        <f>VLOOKUP(A:A,[1]TDSheet!$A:$AD,30,0)</f>
        <v>0</v>
      </c>
      <c r="AE110" s="16">
        <f t="shared" si="23"/>
        <v>0</v>
      </c>
      <c r="AF110" s="16">
        <f t="shared" si="24"/>
        <v>0</v>
      </c>
      <c r="AG110" s="16">
        <f t="shared" si="25"/>
        <v>0</v>
      </c>
      <c r="AH110" s="16">
        <f t="shared" si="26"/>
        <v>0</v>
      </c>
      <c r="AI110" s="16">
        <f t="shared" si="27"/>
        <v>0</v>
      </c>
      <c r="AJ110" s="16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2025-04-21T11:23:42Z</dcterms:modified>
</cp:coreProperties>
</file>