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4,04,25 Ост СЫРЫ филиалы\"/>
    </mc:Choice>
  </mc:AlternateContent>
  <xr:revisionPtr revIDLastSave="0" documentId="13_ncr:1_{492C4BA2-ED9A-4ED2-8A2A-51C85E33837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Sheet!$A$3:$AF$38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33" i="1" l="1"/>
  <c r="AF23" i="1"/>
  <c r="O41" i="1"/>
  <c r="T41" i="1" s="1"/>
  <c r="O40" i="1"/>
  <c r="T40" i="1" s="1"/>
  <c r="AF30" i="1"/>
  <c r="AF10" i="1"/>
  <c r="K10" i="1"/>
  <c r="O10" i="1"/>
  <c r="T10" i="1" s="1"/>
  <c r="O7" i="1"/>
  <c r="T7" i="1" s="1"/>
  <c r="O8" i="1"/>
  <c r="T8" i="1" s="1"/>
  <c r="O9" i="1"/>
  <c r="T9" i="1" s="1"/>
  <c r="O13" i="1"/>
  <c r="T13" i="1" s="1"/>
  <c r="O11" i="1"/>
  <c r="T11" i="1" s="1"/>
  <c r="O12" i="1"/>
  <c r="S12" i="1" s="1"/>
  <c r="O14" i="1"/>
  <c r="T14" i="1" s="1"/>
  <c r="O15" i="1"/>
  <c r="T15" i="1" s="1"/>
  <c r="O16" i="1"/>
  <c r="T16" i="1" s="1"/>
  <c r="O17" i="1"/>
  <c r="T17" i="1" s="1"/>
  <c r="O18" i="1"/>
  <c r="T18" i="1" s="1"/>
  <c r="O19" i="1"/>
  <c r="T19" i="1" s="1"/>
  <c r="O20" i="1"/>
  <c r="T20" i="1" s="1"/>
  <c r="O21" i="1"/>
  <c r="T21" i="1" s="1"/>
  <c r="O23" i="1"/>
  <c r="T23" i="1" s="1"/>
  <c r="O25" i="1"/>
  <c r="T25" i="1" s="1"/>
  <c r="O27" i="1"/>
  <c r="T27" i="1" s="1"/>
  <c r="O28" i="1"/>
  <c r="S28" i="1" s="1"/>
  <c r="O29" i="1"/>
  <c r="T29" i="1" s="1"/>
  <c r="O30" i="1"/>
  <c r="T30" i="1" s="1"/>
  <c r="O22" i="1"/>
  <c r="T22" i="1" s="1"/>
  <c r="O24" i="1"/>
  <c r="T24" i="1" s="1"/>
  <c r="O26" i="1"/>
  <c r="T26" i="1" s="1"/>
  <c r="O31" i="1"/>
  <c r="T31" i="1" s="1"/>
  <c r="O32" i="1"/>
  <c r="T32" i="1" s="1"/>
  <c r="O33" i="1"/>
  <c r="T33" i="1" s="1"/>
  <c r="O34" i="1"/>
  <c r="T34" i="1" s="1"/>
  <c r="O35" i="1"/>
  <c r="T35" i="1" s="1"/>
  <c r="O36" i="1"/>
  <c r="T36" i="1" s="1"/>
  <c r="O37" i="1"/>
  <c r="T37" i="1" s="1"/>
  <c r="O38" i="1"/>
  <c r="T38" i="1" s="1"/>
  <c r="O6" i="1"/>
  <c r="T6" i="1" s="1"/>
  <c r="AF38" i="1"/>
  <c r="K38" i="1"/>
  <c r="K37" i="1"/>
  <c r="K36" i="1"/>
  <c r="AF35" i="1"/>
  <c r="K35" i="1"/>
  <c r="K34" i="1"/>
  <c r="AF33" i="1"/>
  <c r="K33" i="1"/>
  <c r="AF32" i="1"/>
  <c r="K32" i="1"/>
  <c r="K31" i="1"/>
  <c r="K26" i="1"/>
  <c r="K24" i="1"/>
  <c r="K22" i="1"/>
  <c r="K30" i="1"/>
  <c r="K29" i="1"/>
  <c r="AF28" i="1"/>
  <c r="K28" i="1"/>
  <c r="K27" i="1"/>
  <c r="AF25" i="1"/>
  <c r="K25" i="1"/>
  <c r="K23" i="1"/>
  <c r="AF21" i="1"/>
  <c r="K21" i="1"/>
  <c r="K20" i="1"/>
  <c r="K19" i="1"/>
  <c r="K18" i="1"/>
  <c r="K17" i="1"/>
  <c r="K16" i="1"/>
  <c r="K15" i="1"/>
  <c r="AF14" i="1"/>
  <c r="K14" i="1"/>
  <c r="AF12" i="1"/>
  <c r="K12" i="1"/>
  <c r="K11" i="1"/>
  <c r="K13" i="1"/>
  <c r="K9" i="1"/>
  <c r="K41" i="1"/>
  <c r="K40" i="1"/>
  <c r="K8" i="1"/>
  <c r="AF7" i="1"/>
  <c r="K7" i="1"/>
  <c r="AF6" i="1"/>
  <c r="K6" i="1"/>
  <c r="AD5" i="1"/>
  <c r="AC5" i="1"/>
  <c r="AB5" i="1"/>
  <c r="AA5" i="1"/>
  <c r="Z5" i="1"/>
  <c r="Y5" i="1"/>
  <c r="X5" i="1"/>
  <c r="W5" i="1"/>
  <c r="V5" i="1"/>
  <c r="U5" i="1"/>
  <c r="Q5" i="1"/>
  <c r="N5" i="1"/>
  <c r="M5" i="1"/>
  <c r="L5" i="1"/>
  <c r="J5" i="1"/>
  <c r="F5" i="1"/>
  <c r="E5" i="1"/>
  <c r="P9" i="1" l="1"/>
  <c r="AF9" i="1" s="1"/>
  <c r="P11" i="1"/>
  <c r="AF11" i="1" s="1"/>
  <c r="P16" i="1"/>
  <c r="AF16" i="1" s="1"/>
  <c r="P18" i="1"/>
  <c r="AF18" i="1" s="1"/>
  <c r="P20" i="1"/>
  <c r="AF20" i="1" s="1"/>
  <c r="P36" i="1"/>
  <c r="AF36" i="1" s="1"/>
  <c r="P8" i="1"/>
  <c r="P15" i="1"/>
  <c r="AF15" i="1" s="1"/>
  <c r="P17" i="1"/>
  <c r="AF17" i="1" s="1"/>
  <c r="P19" i="1"/>
  <c r="AF19" i="1" s="1"/>
  <c r="P29" i="1"/>
  <c r="AF29" i="1" s="1"/>
  <c r="P31" i="1"/>
  <c r="AF31" i="1" s="1"/>
  <c r="P37" i="1"/>
  <c r="AF37" i="1" s="1"/>
  <c r="P27" i="1"/>
  <c r="AF27" i="1" s="1"/>
  <c r="P34" i="1"/>
  <c r="AF34" i="1" s="1"/>
  <c r="S40" i="1"/>
  <c r="S41" i="1"/>
  <c r="S30" i="1"/>
  <c r="S24" i="1"/>
  <c r="T28" i="1"/>
  <c r="T12" i="1"/>
  <c r="S6" i="1"/>
  <c r="S38" i="1"/>
  <c r="S36" i="1"/>
  <c r="S32" i="1"/>
  <c r="S26" i="1"/>
  <c r="S22" i="1"/>
  <c r="S18" i="1"/>
  <c r="S14" i="1"/>
  <c r="S10" i="1"/>
  <c r="S37" i="1"/>
  <c r="S35" i="1"/>
  <c r="S33" i="1"/>
  <c r="S31" i="1"/>
  <c r="S29" i="1"/>
  <c r="S27" i="1"/>
  <c r="S25" i="1"/>
  <c r="S23" i="1"/>
  <c r="S21" i="1"/>
  <c r="S19" i="1"/>
  <c r="S17" i="1"/>
  <c r="S15" i="1"/>
  <c r="S13" i="1"/>
  <c r="S11" i="1"/>
  <c r="S9" i="1"/>
  <c r="S7" i="1"/>
  <c r="O5" i="1"/>
  <c r="K5" i="1"/>
  <c r="P5" i="1" l="1"/>
  <c r="AF8" i="1"/>
  <c r="AF5" i="1" s="1"/>
  <c r="S16" i="1"/>
  <c r="S20" i="1"/>
  <c r="S34" i="1"/>
  <c r="S8" i="1"/>
</calcChain>
</file>

<file path=xl/sharedStrings.xml><?xml version="1.0" encoding="utf-8"?>
<sst xmlns="http://schemas.openxmlformats.org/spreadsheetml/2006/main" count="140" uniqueCount="79">
  <si>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</si>
  <si>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</si>
  <si>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</si>
  <si>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</si>
  <si>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</si>
  <si>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</si>
  <si>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</si>
  <si>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</si>
  <si>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</si>
  <si>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</si>
  <si>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</si>
  <si>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</si>
  <si>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</si>
  <si>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</si>
  <si>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</si>
  <si>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</si>
  <si>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</si>
  <si>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</si>
  <si>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</si>
  <si>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</si>
  <si>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</si>
  <si>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</si>
  <si>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07,04,</t>
  </si>
  <si>
    <t>14,04,</t>
  </si>
  <si>
    <t>31,03,</t>
  </si>
  <si>
    <t>24,03,</t>
  </si>
  <si>
    <t>17,03,</t>
  </si>
  <si>
    <t>10,03,</t>
  </si>
  <si>
    <t>03,03,</t>
  </si>
  <si>
    <t>24,02,</t>
  </si>
  <si>
    <t>17,02,</t>
  </si>
  <si>
    <t>10,02,</t>
  </si>
  <si>
    <t>03,02,</t>
  </si>
  <si>
    <t>9988421 Творожный Сыр 60 % С маринованными огурчиками и укропом  Останкино</t>
  </si>
  <si>
    <t>шт</t>
  </si>
  <si>
    <t>нужно увеличить продажи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</si>
  <si>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</si>
  <si>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</si>
  <si>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Масло "Папа может" 82,5% 180гр  Останкино</t>
  </si>
  <si>
    <t>Масло сливочное 72,5 % 180 гр.(10 шт) СЛАВЯНА  Останкино</t>
  </si>
  <si>
    <t>Плавленый Сыр колбасный копченый 40% СТМ"ПапаМожет"400гр  Останкино</t>
  </si>
  <si>
    <t>нужно увеличить продажи!!!</t>
  </si>
  <si>
    <t>Плавленый продукт с Сыром колбасный копченый 40% СТМ "Коровино" 400гр  Останкино</t>
  </si>
  <si>
    <t>кг</t>
  </si>
  <si>
    <t>дубль</t>
  </si>
  <si>
    <t>Сыр "Пармезан" (срок созревания 3 месяцев) м.д.ж. в с.в. 40%  ОСТАНКИНО</t>
  </si>
  <si>
    <t>Сыр "Пармезан" 40% кусок 180 гр  ОСТАНКИНО</t>
  </si>
  <si>
    <t>Сыр "Пармезан" с массовой долей жира в сухом веществе 40%  Останкино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</si>
  <si>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</si>
  <si>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</si>
  <si>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</si>
  <si>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</si>
  <si>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</si>
  <si>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</si>
  <si>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</si>
  <si>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</si>
  <si>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Сыр Папа Может "Голландский традиционный" 45% (2,5кг)(6шт)  Останкино</t>
  </si>
  <si>
    <t>Сыр Папа Может "Российский традиционный"  50%, вакуум  Останкино</t>
  </si>
  <si>
    <t>ПО ПРЕДЗАКАЗУ</t>
  </si>
  <si>
    <t>Сыр Скаморца свежий 100 гр.  ОСТАНКИНО</t>
  </si>
  <si>
    <t>Сыр Сливочный со вкусом топленого молока 45% ти Папа Может, брус (2 шт)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</si>
  <si>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</si>
  <si>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</si>
  <si>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"Гауда" с массовой долей жира в пересчете на сухое вещество 45%,   Останкино</t>
  </si>
  <si>
    <t>Сыр полутвердый "Голландский" с массовой долей жира в пересчете на сухое  Останкино</t>
  </si>
  <si>
    <t>Сыр полутвердый "Российский" с массовой долей жира 50%  Останкино</t>
  </si>
  <si>
    <t>Сыр полутвердый "Сметанковый", с масс долей жира в пересчете на сухое вещес50%, брус  Останкино</t>
  </si>
  <si>
    <t>Сыр полутвердый "Тильзитер" с массовой долей жира в пересчете на сухое вещество 45%. 1/5  Останкино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</si>
  <si>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</si>
  <si>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</si>
  <si>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</si>
  <si>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Сыч/Прод Коровино Российский Оригин 50% ВЕС (3,5 кг)  Останкино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</si>
  <si>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</si>
  <si>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</si>
  <si>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07,04,25 завод не отгрузил / 31,03,25 завод не отгрузил / 24,03,25 завод не отгрузил</t>
  </si>
  <si>
    <t>нужно увеличить продажи / 24,02,25 завод не отгрузил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</si>
  <si>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17,02,25 завод не отгрузил</t>
    </r>
  </si>
  <si>
    <t>заказ</t>
  </si>
  <si>
    <t>21,04,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</si>
</sst>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34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0" borderId="3" xfId="1" applyNumberFormat="1" applyFill="1" applyBorder="1"/>
    <xf numFmtId="164" fontId="1" fillId="0" borderId="4" xfId="1" applyNumberFormat="1" applyFill="1" applyBorder="1"/>
    <xf numFmtId="164" fontId="1" fillId="0" borderId="5" xfId="1" applyNumberFormat="1" applyFill="1" applyBorder="1"/>
    <xf numFmtId="164" fontId="1" fillId="0" borderId="3" xfId="1" applyNumberFormat="1" applyBorder="1"/>
    <xf numFmtId="164" fontId="1" fillId="0" borderId="4" xfId="1" applyNumberFormat="1" applyBorder="1"/>
    <xf numFmtId="164" fontId="1" fillId="0" borderId="5" xfId="1" applyNumberFormat="1" applyBorder="1"/>
    <xf numFmtId="164" fontId="1" fillId="6" borderId="3" xfId="1" applyNumberFormat="1" applyFill="1" applyBorder="1"/>
    <xf numFmtId="164" fontId="1" fillId="6" borderId="4" xfId="1" applyNumberFormat="1" applyFill="1" applyBorder="1"/>
    <xf numFmtId="164" fontId="1" fillId="6" borderId="5" xfId="1" applyNumberFormat="1" applyFill="1" applyBorder="1"/>
    <xf numFmtId="164" fontId="1" fillId="7" borderId="6" xfId="1" applyNumberFormat="1" applyFill="1" applyBorder="1"/>
    <xf numFmtId="164" fontId="1" fillId="7" borderId="7" xfId="1" applyNumberFormat="1" applyFill="1" applyBorder="1"/>
    <xf numFmtId="164" fontId="1" fillId="7" borderId="8" xfId="1" applyNumberFormat="1" applyFill="1" applyBorder="1"/>
    <xf numFmtId="2" fontId="1" fillId="7" borderId="1" xfId="1" applyNumberFormat="1" applyFill="1"/>
    <xf numFmtId="164" fontId="1" fillId="7" borderId="1" xfId="1" applyNumberFormat="1" applyFill="1"/>
    <xf numFmtId="164" fontId="1" fillId="7" borderId="2" xfId="1" applyNumberFormat="1" applyFill="1" applyBorder="1"/>
    <xf numFmtId="164" fontId="1" fillId="8" borderId="1" xfId="1" applyNumberFormat="1" applyFill="1"/>
    <xf numFmtId="164" fontId="4" fillId="8" borderId="1" xfId="1" applyNumberFormat="1" applyFont="1" applyFill="1"/>
    <xf numFmtId="164" fontId="5" fillId="8" borderId="1" xfId="1" applyNumberFormat="1" applyFont="1" applyFill="1"/>
    <xf numFmtId="164" fontId="5" fillId="0" borderId="1" xfId="1" applyNumberFormat="1" applyFont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7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R18" sqref="R18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5703125" customWidth="1"/>
    <col min="14" max="17" width="7" customWidth="1"/>
    <col min="18" max="18" width="21" customWidth="1"/>
    <col min="19" max="20" width="5" customWidth="1"/>
    <col min="21" max="30" width="6" customWidth="1"/>
    <col min="31" max="31" width="48.42578125" customWidth="1"/>
    <col min="32" max="32" width="7" customWidth="1"/>
    <col min="33" max="50" width="8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77</v>
      </c>
      <c r="Q3" s="6" t="s">
        <v>15</v>
      </c>
      <c r="R3" s="6" t="s">
        <v>16</v>
      </c>
      <c r="S3" s="2" t="s">
        <v>17</v>
      </c>
      <c r="T3" s="2" t="s">
        <v>18</v>
      </c>
      <c r="U3" s="2" t="s">
        <v>19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19</v>
      </c>
      <c r="AB3" s="2" t="s">
        <v>19</v>
      </c>
      <c r="AC3" s="2" t="s">
        <v>19</v>
      </c>
      <c r="AD3" s="2" t="s">
        <v>19</v>
      </c>
      <c r="AE3" s="2" t="s">
        <v>20</v>
      </c>
      <c r="AF3" s="2" t="s">
        <v>21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23</v>
      </c>
      <c r="P4" s="1" t="s">
        <v>78</v>
      </c>
      <c r="Q4" s="1"/>
      <c r="R4" s="1"/>
      <c r="S4" s="1"/>
      <c r="T4" s="1"/>
      <c r="U4" s="1" t="s">
        <v>22</v>
      </c>
      <c r="V4" s="1" t="s">
        <v>24</v>
      </c>
      <c r="W4" s="1" t="s">
        <v>25</v>
      </c>
      <c r="X4" s="1" t="s">
        <v>26</v>
      </c>
      <c r="Y4" s="1" t="s">
        <v>27</v>
      </c>
      <c r="Z4" s="1" t="s">
        <v>28</v>
      </c>
      <c r="AA4" s="1" t="s">
        <v>29</v>
      </c>
      <c r="AB4" s="1" t="s">
        <v>30</v>
      </c>
      <c r="AC4" s="1" t="s">
        <v>31</v>
      </c>
      <c r="AD4" s="1" t="s">
        <v>32</v>
      </c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SUM(E6:E497)</f>
        <v>4234.5169999999998</v>
      </c>
      <c r="F5" s="4">
        <f>SUM(F6:F497)</f>
        <v>8417.0820000000003</v>
      </c>
      <c r="G5" s="7"/>
      <c r="H5" s="1"/>
      <c r="I5" s="1"/>
      <c r="J5" s="4">
        <f t="shared" ref="J5:Q5" si="0">SUM(J6:J497)</f>
        <v>4344.4229999999998</v>
      </c>
      <c r="K5" s="4">
        <f t="shared" si="0"/>
        <v>-109.90599999999999</v>
      </c>
      <c r="L5" s="4">
        <f t="shared" si="0"/>
        <v>0</v>
      </c>
      <c r="M5" s="4">
        <f t="shared" si="0"/>
        <v>0</v>
      </c>
      <c r="N5" s="4">
        <f t="shared" si="0"/>
        <v>4071.5539999999996</v>
      </c>
      <c r="O5" s="4">
        <f t="shared" si="0"/>
        <v>846.90340000000003</v>
      </c>
      <c r="P5" s="4">
        <f>SUM(P6:P38)</f>
        <v>1928.6212</v>
      </c>
      <c r="Q5" s="4">
        <f t="shared" si="0"/>
        <v>0</v>
      </c>
      <c r="R5" s="1"/>
      <c r="S5" s="1"/>
      <c r="T5" s="1"/>
      <c r="U5" s="4">
        <f t="shared" ref="U5:AD5" si="1">SUM(U6:U497)</f>
        <v>703.77199999999993</v>
      </c>
      <c r="V5" s="4">
        <f t="shared" si="1"/>
        <v>717.73980000000006</v>
      </c>
      <c r="W5" s="4">
        <f t="shared" si="1"/>
        <v>711.53520000000003</v>
      </c>
      <c r="X5" s="4">
        <f t="shared" si="1"/>
        <v>770.22679999999991</v>
      </c>
      <c r="Y5" s="4">
        <f t="shared" si="1"/>
        <v>804.48880000000008</v>
      </c>
      <c r="Z5" s="4">
        <f t="shared" si="1"/>
        <v>793.36079999999993</v>
      </c>
      <c r="AA5" s="4">
        <f t="shared" si="1"/>
        <v>524.36799999999994</v>
      </c>
      <c r="AB5" s="4">
        <f t="shared" si="1"/>
        <v>966.12860000000001</v>
      </c>
      <c r="AC5" s="4">
        <f t="shared" si="1"/>
        <v>813.5136</v>
      </c>
      <c r="AD5" s="4">
        <f t="shared" si="1"/>
        <v>689.94160000000011</v>
      </c>
      <c r="AE5" s="1"/>
      <c r="AF5" s="4">
        <f>SUM(AF6:AF497)</f>
        <v>460.84119999999996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33</v>
      </c>
      <c r="B6" s="1" t="s">
        <v>34</v>
      </c>
      <c r="C6" s="1">
        <v>59</v>
      </c>
      <c r="D6" s="1"/>
      <c r="E6" s="1">
        <v>8</v>
      </c>
      <c r="F6" s="1">
        <v>49</v>
      </c>
      <c r="G6" s="7">
        <v>0.14000000000000001</v>
      </c>
      <c r="H6" s="1">
        <v>180</v>
      </c>
      <c r="I6" s="1">
        <v>9988421</v>
      </c>
      <c r="J6" s="1">
        <v>10</v>
      </c>
      <c r="K6" s="1">
        <f t="shared" ref="K6:K38" si="2">E6-J6</f>
        <v>-2</v>
      </c>
      <c r="L6" s="1"/>
      <c r="M6" s="1"/>
      <c r="N6" s="1">
        <v>19.600000000000009</v>
      </c>
      <c r="O6" s="1">
        <f t="shared" ref="O6:O38" si="3">E6/5</f>
        <v>1.6</v>
      </c>
      <c r="P6" s="5"/>
      <c r="Q6" s="5"/>
      <c r="R6" s="1"/>
      <c r="S6" s="1">
        <f>(F6+N6+P6)/O6</f>
        <v>42.875</v>
      </c>
      <c r="T6" s="1">
        <f>(F6+N6)/O6</f>
        <v>42.875</v>
      </c>
      <c r="U6" s="1">
        <v>3.6</v>
      </c>
      <c r="V6" s="1">
        <v>2.2000000000000002</v>
      </c>
      <c r="W6" s="1">
        <v>1</v>
      </c>
      <c r="X6" s="1">
        <v>5</v>
      </c>
      <c r="Y6" s="1">
        <v>1.2</v>
      </c>
      <c r="Z6" s="1">
        <v>1.8</v>
      </c>
      <c r="AA6" s="1">
        <v>1.125</v>
      </c>
      <c r="AB6" s="1">
        <v>1.6</v>
      </c>
      <c r="AC6" s="1">
        <v>3.8</v>
      </c>
      <c r="AD6" s="1">
        <v>2.6</v>
      </c>
      <c r="AE6" s="31" t="s">
        <v>41</v>
      </c>
      <c r="AF6" s="1">
        <f t="shared" ref="AF6:AF12" si="4">G6*P6</f>
        <v>0</v>
      </c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36</v>
      </c>
      <c r="B7" s="1" t="s">
        <v>34</v>
      </c>
      <c r="C7" s="1">
        <v>82</v>
      </c>
      <c r="D7" s="1">
        <v>76</v>
      </c>
      <c r="E7" s="1">
        <v>33</v>
      </c>
      <c r="F7" s="1">
        <v>109</v>
      </c>
      <c r="G7" s="7">
        <v>0.18</v>
      </c>
      <c r="H7" s="1">
        <v>270</v>
      </c>
      <c r="I7" s="1">
        <v>9988438</v>
      </c>
      <c r="J7" s="1">
        <v>33</v>
      </c>
      <c r="K7" s="1">
        <f t="shared" si="2"/>
        <v>0</v>
      </c>
      <c r="L7" s="1"/>
      <c r="M7" s="1"/>
      <c r="N7" s="1">
        <v>51.399999999999977</v>
      </c>
      <c r="O7" s="1">
        <f t="shared" si="3"/>
        <v>6.6</v>
      </c>
      <c r="P7" s="5"/>
      <c r="Q7" s="5"/>
      <c r="R7" s="1"/>
      <c r="S7" s="1">
        <f t="shared" ref="S7:S38" si="5">(F7+N7+P7)/O7</f>
        <v>24.303030303030301</v>
      </c>
      <c r="T7" s="1">
        <f t="shared" ref="T7:T38" si="6">(F7+N7)/O7</f>
        <v>24.303030303030301</v>
      </c>
      <c r="U7" s="1">
        <v>9.1999999999999993</v>
      </c>
      <c r="V7" s="1">
        <v>9.1999999999999993</v>
      </c>
      <c r="W7" s="1">
        <v>7.6</v>
      </c>
      <c r="X7" s="1">
        <v>5.4</v>
      </c>
      <c r="Y7" s="1">
        <v>9.4</v>
      </c>
      <c r="Z7" s="1">
        <v>10.8</v>
      </c>
      <c r="AA7" s="1">
        <v>4.75</v>
      </c>
      <c r="AB7" s="1">
        <v>9.6</v>
      </c>
      <c r="AC7" s="1">
        <v>10.8</v>
      </c>
      <c r="AD7" s="1">
        <v>9.8000000000000007</v>
      </c>
      <c r="AE7" s="30" t="s">
        <v>35</v>
      </c>
      <c r="AF7" s="1">
        <f t="shared" si="4"/>
        <v>0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37</v>
      </c>
      <c r="B8" s="1" t="s">
        <v>34</v>
      </c>
      <c r="C8" s="1">
        <v>65</v>
      </c>
      <c r="D8" s="1">
        <v>51</v>
      </c>
      <c r="E8" s="1">
        <v>33</v>
      </c>
      <c r="F8" s="1">
        <v>75</v>
      </c>
      <c r="G8" s="7">
        <v>0.18</v>
      </c>
      <c r="H8" s="1">
        <v>270</v>
      </c>
      <c r="I8" s="1">
        <v>9988445</v>
      </c>
      <c r="J8" s="1">
        <v>34</v>
      </c>
      <c r="K8" s="1">
        <f t="shared" si="2"/>
        <v>-1</v>
      </c>
      <c r="L8" s="1"/>
      <c r="M8" s="1"/>
      <c r="N8" s="1">
        <v>59.799999999999983</v>
      </c>
      <c r="O8" s="1">
        <f t="shared" si="3"/>
        <v>6.6</v>
      </c>
      <c r="P8" s="5">
        <f t="shared" ref="P8:P11" si="7">22*O8-N8-F8</f>
        <v>10.400000000000006</v>
      </c>
      <c r="Q8" s="5"/>
      <c r="R8" s="1"/>
      <c r="S8" s="1">
        <f t="shared" si="5"/>
        <v>22</v>
      </c>
      <c r="T8" s="1">
        <f t="shared" si="6"/>
        <v>20.424242424242422</v>
      </c>
      <c r="U8" s="1">
        <v>7.8</v>
      </c>
      <c r="V8" s="1">
        <v>7.6</v>
      </c>
      <c r="W8" s="1">
        <v>5</v>
      </c>
      <c r="X8" s="1">
        <v>5.8</v>
      </c>
      <c r="Y8" s="1">
        <v>8.8000000000000007</v>
      </c>
      <c r="Z8" s="1">
        <v>8.8000000000000007</v>
      </c>
      <c r="AA8" s="1">
        <v>0.5</v>
      </c>
      <c r="AB8" s="1">
        <v>5</v>
      </c>
      <c r="AC8" s="1">
        <v>8.4</v>
      </c>
      <c r="AD8" s="1">
        <v>2.4</v>
      </c>
      <c r="AE8" s="30" t="s">
        <v>35</v>
      </c>
      <c r="AF8" s="1">
        <f t="shared" si="4"/>
        <v>1.872000000000001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40</v>
      </c>
      <c r="B9" s="1" t="s">
        <v>34</v>
      </c>
      <c r="C9" s="1">
        <v>137</v>
      </c>
      <c r="D9" s="1"/>
      <c r="E9" s="1">
        <v>32</v>
      </c>
      <c r="F9" s="1">
        <v>95</v>
      </c>
      <c r="G9" s="7">
        <v>0.4</v>
      </c>
      <c r="H9" s="1">
        <v>270</v>
      </c>
      <c r="I9" s="1">
        <v>9988452</v>
      </c>
      <c r="J9" s="1">
        <v>32</v>
      </c>
      <c r="K9" s="1">
        <f t="shared" si="2"/>
        <v>0</v>
      </c>
      <c r="L9" s="1"/>
      <c r="M9" s="1"/>
      <c r="N9" s="1"/>
      <c r="O9" s="1">
        <f t="shared" si="3"/>
        <v>6.4</v>
      </c>
      <c r="P9" s="5">
        <f t="shared" si="7"/>
        <v>45.800000000000011</v>
      </c>
      <c r="Q9" s="5"/>
      <c r="R9" s="1"/>
      <c r="S9" s="1">
        <f t="shared" si="5"/>
        <v>22</v>
      </c>
      <c r="T9" s="1">
        <f t="shared" si="6"/>
        <v>14.84375</v>
      </c>
      <c r="U9" s="1">
        <v>3.2</v>
      </c>
      <c r="V9" s="1">
        <v>0.4</v>
      </c>
      <c r="W9" s="1">
        <v>7</v>
      </c>
      <c r="X9" s="1">
        <v>9.1999999999999993</v>
      </c>
      <c r="Y9" s="1">
        <v>0.6</v>
      </c>
      <c r="Z9" s="1">
        <v>0.4</v>
      </c>
      <c r="AA9" s="1">
        <v>2.25</v>
      </c>
      <c r="AB9" s="1">
        <v>5.2</v>
      </c>
      <c r="AC9" s="1">
        <v>0.4</v>
      </c>
      <c r="AD9" s="1">
        <v>2.8</v>
      </c>
      <c r="AE9" s="30" t="s">
        <v>35</v>
      </c>
      <c r="AF9" s="1">
        <f t="shared" si="4"/>
        <v>18.320000000000004</v>
      </c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42</v>
      </c>
      <c r="B10" s="1" t="s">
        <v>34</v>
      </c>
      <c r="C10" s="1">
        <v>102</v>
      </c>
      <c r="D10" s="1"/>
      <c r="E10" s="1">
        <v>5</v>
      </c>
      <c r="F10" s="1">
        <v>97</v>
      </c>
      <c r="G10" s="7">
        <v>0.4</v>
      </c>
      <c r="H10" s="1">
        <v>270</v>
      </c>
      <c r="I10" s="1">
        <v>9988476</v>
      </c>
      <c r="J10" s="1">
        <v>5</v>
      </c>
      <c r="K10" s="1">
        <f t="shared" si="2"/>
        <v>0</v>
      </c>
      <c r="L10" s="1"/>
      <c r="M10" s="1"/>
      <c r="N10" s="1"/>
      <c r="O10" s="1">
        <f t="shared" si="3"/>
        <v>1</v>
      </c>
      <c r="P10" s="5"/>
      <c r="Q10" s="5"/>
      <c r="R10" s="1"/>
      <c r="S10" s="1">
        <f t="shared" si="5"/>
        <v>97</v>
      </c>
      <c r="T10" s="1">
        <f t="shared" si="6"/>
        <v>97</v>
      </c>
      <c r="U10" s="1">
        <v>0.4</v>
      </c>
      <c r="V10" s="1">
        <v>0.6</v>
      </c>
      <c r="W10" s="1">
        <v>4.8</v>
      </c>
      <c r="X10" s="1">
        <v>4.8</v>
      </c>
      <c r="Y10" s="1">
        <v>0.8</v>
      </c>
      <c r="Z10" s="1">
        <v>0</v>
      </c>
      <c r="AA10" s="1">
        <v>2.25</v>
      </c>
      <c r="AB10" s="1">
        <v>5.4</v>
      </c>
      <c r="AC10" s="1">
        <v>0.6</v>
      </c>
      <c r="AD10" s="1">
        <v>2.2000000000000002</v>
      </c>
      <c r="AE10" s="31" t="s">
        <v>41</v>
      </c>
      <c r="AF10" s="1">
        <f t="shared" si="4"/>
        <v>0</v>
      </c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ht="15.75" thickBot="1" x14ac:dyDescent="0.3">
      <c r="A11" s="1" t="s">
        <v>46</v>
      </c>
      <c r="B11" s="1" t="s">
        <v>34</v>
      </c>
      <c r="C11" s="1">
        <v>65</v>
      </c>
      <c r="D11" s="1">
        <v>2</v>
      </c>
      <c r="E11" s="1">
        <v>53</v>
      </c>
      <c r="F11" s="1"/>
      <c r="G11" s="7">
        <v>0.18</v>
      </c>
      <c r="H11" s="1">
        <v>150</v>
      </c>
      <c r="I11" s="1">
        <v>5034819</v>
      </c>
      <c r="J11" s="1">
        <v>81</v>
      </c>
      <c r="K11" s="1">
        <f t="shared" si="2"/>
        <v>-28</v>
      </c>
      <c r="L11" s="1"/>
      <c r="M11" s="1"/>
      <c r="N11" s="1">
        <v>75.599999999999994</v>
      </c>
      <c r="O11" s="1">
        <f t="shared" si="3"/>
        <v>10.6</v>
      </c>
      <c r="P11" s="5">
        <f t="shared" si="7"/>
        <v>157.6</v>
      </c>
      <c r="Q11" s="5"/>
      <c r="R11" s="1"/>
      <c r="S11" s="1">
        <f t="shared" si="5"/>
        <v>22</v>
      </c>
      <c r="T11" s="1">
        <f t="shared" si="6"/>
        <v>7.132075471698113</v>
      </c>
      <c r="U11" s="1">
        <v>5.8</v>
      </c>
      <c r="V11" s="1">
        <v>12.6</v>
      </c>
      <c r="W11" s="1">
        <v>9</v>
      </c>
      <c r="X11" s="1">
        <v>14.4</v>
      </c>
      <c r="Y11" s="1">
        <v>13.6</v>
      </c>
      <c r="Z11" s="1">
        <v>15.6</v>
      </c>
      <c r="AA11" s="1">
        <v>13.125</v>
      </c>
      <c r="AB11" s="1">
        <v>13.6</v>
      </c>
      <c r="AC11" s="1">
        <v>17.399999999999999</v>
      </c>
      <c r="AD11" s="1">
        <v>22</v>
      </c>
      <c r="AE11" s="33" t="s">
        <v>74</v>
      </c>
      <c r="AF11" s="1">
        <f t="shared" si="4"/>
        <v>28.367999999999999</v>
      </c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5" t="s">
        <v>47</v>
      </c>
      <c r="B12" s="16" t="s">
        <v>43</v>
      </c>
      <c r="C12" s="16"/>
      <c r="D12" s="16"/>
      <c r="E12" s="16"/>
      <c r="F12" s="17"/>
      <c r="G12" s="7">
        <v>1</v>
      </c>
      <c r="H12" s="1">
        <v>150</v>
      </c>
      <c r="I12" s="1">
        <v>5041251</v>
      </c>
      <c r="J12" s="1"/>
      <c r="K12" s="1">
        <f t="shared" si="2"/>
        <v>0</v>
      </c>
      <c r="L12" s="1"/>
      <c r="M12" s="1"/>
      <c r="N12" s="1"/>
      <c r="O12" s="1">
        <f t="shared" si="3"/>
        <v>0</v>
      </c>
      <c r="P12" s="5"/>
      <c r="Q12" s="5"/>
      <c r="R12" s="1"/>
      <c r="S12" s="1" t="e">
        <f t="shared" si="5"/>
        <v>#DIV/0!</v>
      </c>
      <c r="T12" s="1" t="e">
        <f t="shared" si="6"/>
        <v>#DIV/0!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/>
      <c r="AF12" s="1">
        <f t="shared" si="4"/>
        <v>0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ht="15.75" thickBot="1" x14ac:dyDescent="0.3">
      <c r="A13" s="24" t="s">
        <v>45</v>
      </c>
      <c r="B13" s="25" t="s">
        <v>43</v>
      </c>
      <c r="C13" s="25">
        <v>187.41</v>
      </c>
      <c r="D13" s="25"/>
      <c r="E13" s="25"/>
      <c r="F13" s="26">
        <v>187.41</v>
      </c>
      <c r="G13" s="27">
        <v>0</v>
      </c>
      <c r="H13" s="28" t="e">
        <v>#N/A</v>
      </c>
      <c r="I13" s="28" t="s">
        <v>44</v>
      </c>
      <c r="J13" s="28"/>
      <c r="K13" s="28">
        <f>E13-J13</f>
        <v>0</v>
      </c>
      <c r="L13" s="28"/>
      <c r="M13" s="28"/>
      <c r="N13" s="28"/>
      <c r="O13" s="28">
        <f t="shared" si="3"/>
        <v>0</v>
      </c>
      <c r="P13" s="29"/>
      <c r="Q13" s="29"/>
      <c r="R13" s="28"/>
      <c r="S13" s="28" t="e">
        <f t="shared" si="5"/>
        <v>#DIV/0!</v>
      </c>
      <c r="T13" s="28" t="e">
        <f t="shared" si="6"/>
        <v>#DIV/0!</v>
      </c>
      <c r="U13" s="28">
        <v>0.5</v>
      </c>
      <c r="V13" s="28">
        <v>0.90800000000000003</v>
      </c>
      <c r="W13" s="28">
        <v>0.96</v>
      </c>
      <c r="X13" s="28">
        <v>0.98199999999999998</v>
      </c>
      <c r="Y13" s="28">
        <v>0</v>
      </c>
      <c r="Z13" s="28">
        <v>0</v>
      </c>
      <c r="AA13" s="28">
        <v>0</v>
      </c>
      <c r="AB13" s="28">
        <v>0</v>
      </c>
      <c r="AC13" s="28">
        <v>0</v>
      </c>
      <c r="AD13" s="28">
        <v>0</v>
      </c>
      <c r="AE13" s="31" t="s">
        <v>41</v>
      </c>
      <c r="AF13" s="28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48</v>
      </c>
      <c r="B14" s="1" t="s">
        <v>34</v>
      </c>
      <c r="C14" s="1">
        <v>250</v>
      </c>
      <c r="D14" s="1">
        <v>40</v>
      </c>
      <c r="E14" s="1">
        <v>55</v>
      </c>
      <c r="F14" s="1">
        <v>177</v>
      </c>
      <c r="G14" s="7">
        <v>0.1</v>
      </c>
      <c r="H14" s="1">
        <v>90</v>
      </c>
      <c r="I14" s="1">
        <v>8444163</v>
      </c>
      <c r="J14" s="1">
        <v>56</v>
      </c>
      <c r="K14" s="1">
        <f t="shared" si="2"/>
        <v>-1</v>
      </c>
      <c r="L14" s="1"/>
      <c r="M14" s="1"/>
      <c r="N14" s="1">
        <v>60.800000000000011</v>
      </c>
      <c r="O14" s="1">
        <f t="shared" si="3"/>
        <v>11</v>
      </c>
      <c r="P14" s="5"/>
      <c r="Q14" s="5"/>
      <c r="R14" s="1"/>
      <c r="S14" s="1">
        <f t="shared" si="5"/>
        <v>21.618181818181821</v>
      </c>
      <c r="T14" s="1">
        <f t="shared" si="6"/>
        <v>21.618181818181821</v>
      </c>
      <c r="U14" s="1">
        <v>16.2</v>
      </c>
      <c r="V14" s="1">
        <v>7.6</v>
      </c>
      <c r="W14" s="1">
        <v>9.6</v>
      </c>
      <c r="X14" s="1">
        <v>12.8</v>
      </c>
      <c r="Y14" s="1">
        <v>24.4</v>
      </c>
      <c r="Z14" s="1">
        <v>6.6</v>
      </c>
      <c r="AA14" s="1">
        <v>3.125</v>
      </c>
      <c r="AB14" s="1">
        <v>29</v>
      </c>
      <c r="AC14" s="1">
        <v>14.4</v>
      </c>
      <c r="AD14" s="1">
        <v>6.4</v>
      </c>
      <c r="AE14" s="30" t="s">
        <v>35</v>
      </c>
      <c r="AF14" s="1">
        <f t="shared" ref="AF14:AF21" si="8">G14*P14</f>
        <v>0</v>
      </c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49</v>
      </c>
      <c r="B15" s="1" t="s">
        <v>34</v>
      </c>
      <c r="C15" s="1">
        <v>441</v>
      </c>
      <c r="D15" s="1">
        <v>70</v>
      </c>
      <c r="E15" s="1">
        <v>182</v>
      </c>
      <c r="F15" s="1">
        <v>306</v>
      </c>
      <c r="G15" s="7">
        <v>0.18</v>
      </c>
      <c r="H15" s="1">
        <v>150</v>
      </c>
      <c r="I15" s="1">
        <v>5038411</v>
      </c>
      <c r="J15" s="1">
        <v>187</v>
      </c>
      <c r="K15" s="1">
        <f t="shared" si="2"/>
        <v>-5</v>
      </c>
      <c r="L15" s="1"/>
      <c r="M15" s="1"/>
      <c r="N15" s="1">
        <v>71</v>
      </c>
      <c r="O15" s="1">
        <f t="shared" si="3"/>
        <v>36.4</v>
      </c>
      <c r="P15" s="5">
        <f t="shared" ref="P15:P20" si="9">22*O15-N15-F15</f>
        <v>423.79999999999995</v>
      </c>
      <c r="Q15" s="5"/>
      <c r="R15" s="1"/>
      <c r="S15" s="1">
        <f t="shared" si="5"/>
        <v>22</v>
      </c>
      <c r="T15" s="1">
        <f t="shared" si="6"/>
        <v>10.357142857142858</v>
      </c>
      <c r="U15" s="1">
        <v>26</v>
      </c>
      <c r="V15" s="1">
        <v>31.8</v>
      </c>
      <c r="W15" s="1">
        <v>27.2</v>
      </c>
      <c r="X15" s="1">
        <v>39.6</v>
      </c>
      <c r="Y15" s="1">
        <v>30.4</v>
      </c>
      <c r="Z15" s="1">
        <v>47</v>
      </c>
      <c r="AA15" s="1">
        <v>25.625</v>
      </c>
      <c r="AB15" s="1">
        <v>45</v>
      </c>
      <c r="AC15" s="1">
        <v>54.8</v>
      </c>
      <c r="AD15" s="1">
        <v>10.4</v>
      </c>
      <c r="AE15" s="1"/>
      <c r="AF15" s="1">
        <f t="shared" si="8"/>
        <v>76.283999999999992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50</v>
      </c>
      <c r="B16" s="1" t="s">
        <v>34</v>
      </c>
      <c r="C16" s="1">
        <v>484</v>
      </c>
      <c r="D16" s="1">
        <v>302</v>
      </c>
      <c r="E16" s="1">
        <v>140</v>
      </c>
      <c r="F16" s="1">
        <v>510</v>
      </c>
      <c r="G16" s="7">
        <v>0.18</v>
      </c>
      <c r="H16" s="1">
        <v>150</v>
      </c>
      <c r="I16" s="1">
        <v>5038459</v>
      </c>
      <c r="J16" s="1">
        <v>143</v>
      </c>
      <c r="K16" s="1">
        <f t="shared" si="2"/>
        <v>-3</v>
      </c>
      <c r="L16" s="1"/>
      <c r="M16" s="1"/>
      <c r="N16" s="1"/>
      <c r="O16" s="1">
        <f t="shared" si="3"/>
        <v>28</v>
      </c>
      <c r="P16" s="5">
        <f t="shared" si="9"/>
        <v>106</v>
      </c>
      <c r="Q16" s="5"/>
      <c r="R16" s="1"/>
      <c r="S16" s="1">
        <f t="shared" si="5"/>
        <v>22</v>
      </c>
      <c r="T16" s="1">
        <f t="shared" si="6"/>
        <v>18.214285714285715</v>
      </c>
      <c r="U16" s="1">
        <v>28.8</v>
      </c>
      <c r="V16" s="1">
        <v>41.6</v>
      </c>
      <c r="W16" s="1">
        <v>38.6</v>
      </c>
      <c r="X16" s="1">
        <v>18.8</v>
      </c>
      <c r="Y16" s="1">
        <v>25.2</v>
      </c>
      <c r="Z16" s="1">
        <v>58</v>
      </c>
      <c r="AA16" s="1">
        <v>22.5</v>
      </c>
      <c r="AB16" s="1">
        <v>59.8</v>
      </c>
      <c r="AC16" s="1">
        <v>54</v>
      </c>
      <c r="AD16" s="1">
        <v>34</v>
      </c>
      <c r="AE16" s="1"/>
      <c r="AF16" s="1">
        <f t="shared" si="8"/>
        <v>19.079999999999998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51</v>
      </c>
      <c r="B17" s="1" t="s">
        <v>34</v>
      </c>
      <c r="C17" s="1">
        <v>275</v>
      </c>
      <c r="D17" s="1">
        <v>5</v>
      </c>
      <c r="E17" s="1">
        <v>102</v>
      </c>
      <c r="F17" s="1">
        <v>163</v>
      </c>
      <c r="G17" s="7">
        <v>0.18</v>
      </c>
      <c r="H17" s="1">
        <v>150</v>
      </c>
      <c r="I17" s="1">
        <v>5038831</v>
      </c>
      <c r="J17" s="1">
        <v>102</v>
      </c>
      <c r="K17" s="1">
        <f t="shared" si="2"/>
        <v>0</v>
      </c>
      <c r="L17" s="1"/>
      <c r="M17" s="1"/>
      <c r="N17" s="1">
        <v>20.400000000000031</v>
      </c>
      <c r="O17" s="1">
        <f t="shared" si="3"/>
        <v>20.399999999999999</v>
      </c>
      <c r="P17" s="5">
        <f t="shared" si="9"/>
        <v>265.39999999999992</v>
      </c>
      <c r="Q17" s="5"/>
      <c r="R17" s="1"/>
      <c r="S17" s="1">
        <f t="shared" si="5"/>
        <v>22</v>
      </c>
      <c r="T17" s="1">
        <f t="shared" si="6"/>
        <v>8.9901960784313744</v>
      </c>
      <c r="U17" s="1">
        <v>12.4</v>
      </c>
      <c r="V17" s="1">
        <v>15.6</v>
      </c>
      <c r="W17" s="1">
        <v>14.2</v>
      </c>
      <c r="X17" s="1">
        <v>15.6</v>
      </c>
      <c r="Y17" s="1">
        <v>17.399999999999999</v>
      </c>
      <c r="Z17" s="1">
        <v>29.6</v>
      </c>
      <c r="AA17" s="1">
        <v>3.25</v>
      </c>
      <c r="AB17" s="1">
        <v>9.6</v>
      </c>
      <c r="AC17" s="1">
        <v>27</v>
      </c>
      <c r="AD17" s="1">
        <v>5.4</v>
      </c>
      <c r="AE17" s="1"/>
      <c r="AF17" s="1">
        <f t="shared" si="8"/>
        <v>47.771999999999984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52</v>
      </c>
      <c r="B18" s="1" t="s">
        <v>34</v>
      </c>
      <c r="C18" s="1">
        <v>154</v>
      </c>
      <c r="D18" s="1">
        <v>14</v>
      </c>
      <c r="E18" s="1">
        <v>75</v>
      </c>
      <c r="F18" s="1">
        <v>78</v>
      </c>
      <c r="G18" s="7">
        <v>0.18</v>
      </c>
      <c r="H18" s="1">
        <v>120</v>
      </c>
      <c r="I18" s="1">
        <v>5038855</v>
      </c>
      <c r="J18" s="1">
        <v>75</v>
      </c>
      <c r="K18" s="1">
        <f t="shared" si="2"/>
        <v>0</v>
      </c>
      <c r="L18" s="1"/>
      <c r="M18" s="1"/>
      <c r="N18" s="1">
        <v>146</v>
      </c>
      <c r="O18" s="1">
        <f t="shared" si="3"/>
        <v>15</v>
      </c>
      <c r="P18" s="5">
        <f t="shared" si="9"/>
        <v>106</v>
      </c>
      <c r="Q18" s="5"/>
      <c r="R18" s="1"/>
      <c r="S18" s="1">
        <f t="shared" si="5"/>
        <v>22</v>
      </c>
      <c r="T18" s="1">
        <f t="shared" si="6"/>
        <v>14.933333333333334</v>
      </c>
      <c r="U18" s="1">
        <v>15</v>
      </c>
      <c r="V18" s="1">
        <v>13.8</v>
      </c>
      <c r="W18" s="1">
        <v>9.1999999999999993</v>
      </c>
      <c r="X18" s="1">
        <v>12.2</v>
      </c>
      <c r="Y18" s="1">
        <v>18.600000000000001</v>
      </c>
      <c r="Z18" s="1">
        <v>23.6</v>
      </c>
      <c r="AA18" s="1">
        <v>11</v>
      </c>
      <c r="AB18" s="1">
        <v>16.2</v>
      </c>
      <c r="AC18" s="1">
        <v>28.6</v>
      </c>
      <c r="AD18" s="1">
        <v>18.8</v>
      </c>
      <c r="AE18" s="1"/>
      <c r="AF18" s="1">
        <f t="shared" si="8"/>
        <v>19.079999999999998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53</v>
      </c>
      <c r="B19" s="1" t="s">
        <v>34</v>
      </c>
      <c r="C19" s="1">
        <v>902</v>
      </c>
      <c r="D19" s="1">
        <v>272</v>
      </c>
      <c r="E19" s="1">
        <v>225</v>
      </c>
      <c r="F19" s="1">
        <v>672</v>
      </c>
      <c r="G19" s="7">
        <v>0.18</v>
      </c>
      <c r="H19" s="1">
        <v>150</v>
      </c>
      <c r="I19" s="1">
        <v>5038435</v>
      </c>
      <c r="J19" s="1">
        <v>230.5</v>
      </c>
      <c r="K19" s="1">
        <f t="shared" si="2"/>
        <v>-5.5</v>
      </c>
      <c r="L19" s="1"/>
      <c r="M19" s="1"/>
      <c r="N19" s="1">
        <v>149.19999999999999</v>
      </c>
      <c r="O19" s="1">
        <f t="shared" si="3"/>
        <v>45</v>
      </c>
      <c r="P19" s="5">
        <f t="shared" si="9"/>
        <v>168.79999999999995</v>
      </c>
      <c r="Q19" s="5"/>
      <c r="R19" s="1"/>
      <c r="S19" s="1">
        <f t="shared" si="5"/>
        <v>22</v>
      </c>
      <c r="T19" s="1">
        <f t="shared" si="6"/>
        <v>18.248888888888889</v>
      </c>
      <c r="U19" s="1">
        <v>48.2</v>
      </c>
      <c r="V19" s="1">
        <v>48.2</v>
      </c>
      <c r="W19" s="1">
        <v>37.6</v>
      </c>
      <c r="X19" s="1">
        <v>72.2</v>
      </c>
      <c r="Y19" s="1">
        <v>65.599999999999994</v>
      </c>
      <c r="Z19" s="1">
        <v>37.200000000000003</v>
      </c>
      <c r="AA19" s="1">
        <v>42.875</v>
      </c>
      <c r="AB19" s="1">
        <v>83.4</v>
      </c>
      <c r="AC19" s="1">
        <v>52</v>
      </c>
      <c r="AD19" s="1">
        <v>30</v>
      </c>
      <c r="AE19" s="1"/>
      <c r="AF19" s="1">
        <f t="shared" si="8"/>
        <v>30.38399999999999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ht="15.75" thickBot="1" x14ac:dyDescent="0.3">
      <c r="A20" s="1" t="s">
        <v>54</v>
      </c>
      <c r="B20" s="1" t="s">
        <v>34</v>
      </c>
      <c r="C20" s="1">
        <v>390</v>
      </c>
      <c r="D20" s="1">
        <v>5</v>
      </c>
      <c r="E20" s="1">
        <v>134</v>
      </c>
      <c r="F20" s="1">
        <v>246</v>
      </c>
      <c r="G20" s="7">
        <v>0.18</v>
      </c>
      <c r="H20" s="1">
        <v>120</v>
      </c>
      <c r="I20" s="1">
        <v>5038398</v>
      </c>
      <c r="J20" s="1">
        <v>138</v>
      </c>
      <c r="K20" s="1">
        <f t="shared" si="2"/>
        <v>-4</v>
      </c>
      <c r="L20" s="1"/>
      <c r="M20" s="1"/>
      <c r="N20" s="1">
        <v>105.4</v>
      </c>
      <c r="O20" s="1">
        <f t="shared" si="3"/>
        <v>26.8</v>
      </c>
      <c r="P20" s="5">
        <f t="shared" si="9"/>
        <v>238.20000000000005</v>
      </c>
      <c r="Q20" s="5"/>
      <c r="R20" s="1"/>
      <c r="S20" s="1">
        <f t="shared" si="5"/>
        <v>22</v>
      </c>
      <c r="T20" s="1">
        <f t="shared" si="6"/>
        <v>13.111940298507461</v>
      </c>
      <c r="U20" s="1">
        <v>22.4</v>
      </c>
      <c r="V20" s="1">
        <v>20.6</v>
      </c>
      <c r="W20" s="1">
        <v>19</v>
      </c>
      <c r="X20" s="1">
        <v>20</v>
      </c>
      <c r="Y20" s="1">
        <v>20</v>
      </c>
      <c r="Z20" s="1">
        <v>34.4</v>
      </c>
      <c r="AA20" s="1">
        <v>3.875</v>
      </c>
      <c r="AB20" s="1">
        <v>32.6</v>
      </c>
      <c r="AC20" s="1">
        <v>34.4</v>
      </c>
      <c r="AD20" s="1">
        <v>21.6</v>
      </c>
      <c r="AE20" s="1"/>
      <c r="AF20" s="1">
        <f t="shared" si="8"/>
        <v>42.876000000000005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8" t="s">
        <v>55</v>
      </c>
      <c r="B21" s="19" t="s">
        <v>43</v>
      </c>
      <c r="C21" s="19">
        <v>216.45</v>
      </c>
      <c r="D21" s="19"/>
      <c r="E21" s="19">
        <v>9.66</v>
      </c>
      <c r="F21" s="20">
        <v>202.03</v>
      </c>
      <c r="G21" s="7">
        <v>1</v>
      </c>
      <c r="H21" s="1">
        <v>150</v>
      </c>
      <c r="I21" s="1">
        <v>5038572</v>
      </c>
      <c r="J21" s="1">
        <v>11</v>
      </c>
      <c r="K21" s="1">
        <f t="shared" si="2"/>
        <v>-1.3399999999999999</v>
      </c>
      <c r="L21" s="1"/>
      <c r="M21" s="1"/>
      <c r="N21" s="1"/>
      <c r="O21" s="1">
        <f t="shared" si="3"/>
        <v>1.9319999999999999</v>
      </c>
      <c r="P21" s="5"/>
      <c r="Q21" s="5"/>
      <c r="R21" s="1"/>
      <c r="S21" s="1">
        <f t="shared" si="5"/>
        <v>104.5703933747412</v>
      </c>
      <c r="T21" s="1">
        <f t="shared" si="6"/>
        <v>104.5703933747412</v>
      </c>
      <c r="U21" s="1">
        <v>0.998</v>
      </c>
      <c r="V21" s="1">
        <v>4.4960000000000004</v>
      </c>
      <c r="W21" s="1">
        <v>1.9119999999999999</v>
      </c>
      <c r="X21" s="1">
        <v>1.524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31" t="s">
        <v>41</v>
      </c>
      <c r="AF21" s="1">
        <f t="shared" si="8"/>
        <v>0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ht="15.75" thickBot="1" x14ac:dyDescent="0.3">
      <c r="A22" s="24" t="s">
        <v>63</v>
      </c>
      <c r="B22" s="25" t="s">
        <v>43</v>
      </c>
      <c r="C22" s="25">
        <v>34.93</v>
      </c>
      <c r="D22" s="25"/>
      <c r="E22" s="25">
        <v>2.29</v>
      </c>
      <c r="F22" s="26">
        <v>32.64</v>
      </c>
      <c r="G22" s="27">
        <v>0</v>
      </c>
      <c r="H22" s="28" t="e">
        <v>#N/A</v>
      </c>
      <c r="I22" s="28" t="s">
        <v>44</v>
      </c>
      <c r="J22" s="28">
        <v>2.5</v>
      </c>
      <c r="K22" s="28">
        <f>E22-J22</f>
        <v>-0.20999999999999996</v>
      </c>
      <c r="L22" s="28"/>
      <c r="M22" s="28"/>
      <c r="N22" s="28"/>
      <c r="O22" s="28">
        <f t="shared" si="3"/>
        <v>0.45800000000000002</v>
      </c>
      <c r="P22" s="29"/>
      <c r="Q22" s="29"/>
      <c r="R22" s="28"/>
      <c r="S22" s="28">
        <f t="shared" si="5"/>
        <v>71.266375545851531</v>
      </c>
      <c r="T22" s="28">
        <f t="shared" si="6"/>
        <v>71.266375545851531</v>
      </c>
      <c r="U22" s="28">
        <v>0</v>
      </c>
      <c r="V22" s="28">
        <v>0.46079999999999999</v>
      </c>
      <c r="W22" s="28">
        <v>4.4859999999999998</v>
      </c>
      <c r="X22" s="28">
        <v>11.0594</v>
      </c>
      <c r="Y22" s="28">
        <v>0</v>
      </c>
      <c r="Z22" s="28">
        <v>0</v>
      </c>
      <c r="AA22" s="28">
        <v>0</v>
      </c>
      <c r="AB22" s="28">
        <v>0</v>
      </c>
      <c r="AC22" s="28">
        <v>0</v>
      </c>
      <c r="AD22" s="28">
        <v>0</v>
      </c>
      <c r="AE22" s="31" t="s">
        <v>41</v>
      </c>
      <c r="AF22" s="28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8" t="s">
        <v>56</v>
      </c>
      <c r="B23" s="19" t="s">
        <v>43</v>
      </c>
      <c r="C23" s="19">
        <v>49.71</v>
      </c>
      <c r="D23" s="19">
        <v>90.378</v>
      </c>
      <c r="E23" s="19">
        <v>4.0579999999999998</v>
      </c>
      <c r="F23" s="20">
        <v>124.19</v>
      </c>
      <c r="G23" s="7">
        <v>1</v>
      </c>
      <c r="H23" s="1">
        <v>150</v>
      </c>
      <c r="I23" s="1">
        <v>5038596</v>
      </c>
      <c r="J23" s="1">
        <v>5.5</v>
      </c>
      <c r="K23" s="1">
        <f t="shared" si="2"/>
        <v>-1.4420000000000002</v>
      </c>
      <c r="L23" s="1"/>
      <c r="M23" s="1"/>
      <c r="N23" s="1"/>
      <c r="O23" s="1">
        <f t="shared" si="3"/>
        <v>0.81159999999999999</v>
      </c>
      <c r="P23" s="5"/>
      <c r="Q23" s="5"/>
      <c r="R23" s="1"/>
      <c r="S23" s="1">
        <f t="shared" si="5"/>
        <v>153.018728437654</v>
      </c>
      <c r="T23" s="1">
        <f t="shared" si="6"/>
        <v>153.018728437654</v>
      </c>
      <c r="U23" s="1">
        <v>1.6572</v>
      </c>
      <c r="V23" s="1">
        <v>5.55</v>
      </c>
      <c r="W23" s="1">
        <v>12.1554</v>
      </c>
      <c r="X23" s="1">
        <v>10.9246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30" t="s">
        <v>35</v>
      </c>
      <c r="AF23" s="1">
        <f>G23*P23</f>
        <v>0</v>
      </c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ht="15.75" thickBot="1" x14ac:dyDescent="0.3">
      <c r="A24" s="24" t="s">
        <v>64</v>
      </c>
      <c r="B24" s="25" t="s">
        <v>43</v>
      </c>
      <c r="C24" s="25">
        <v>161.90799999999999</v>
      </c>
      <c r="D24" s="25"/>
      <c r="E24" s="25">
        <v>24.905999999999999</v>
      </c>
      <c r="F24" s="26">
        <v>49.781999999999996</v>
      </c>
      <c r="G24" s="27">
        <v>0</v>
      </c>
      <c r="H24" s="28" t="e">
        <v>#N/A</v>
      </c>
      <c r="I24" s="28" t="s">
        <v>44</v>
      </c>
      <c r="J24" s="28">
        <v>24</v>
      </c>
      <c r="K24" s="28">
        <f>E24-J24</f>
        <v>0.90599999999999881</v>
      </c>
      <c r="L24" s="28"/>
      <c r="M24" s="28"/>
      <c r="N24" s="28"/>
      <c r="O24" s="28">
        <f t="shared" si="3"/>
        <v>4.9811999999999994</v>
      </c>
      <c r="P24" s="29"/>
      <c r="Q24" s="29"/>
      <c r="R24" s="28"/>
      <c r="S24" s="28">
        <f t="shared" si="5"/>
        <v>9.9939773548542519</v>
      </c>
      <c r="T24" s="28">
        <f t="shared" si="6"/>
        <v>9.9939773548542519</v>
      </c>
      <c r="U24" s="28">
        <v>4.0671999999999997</v>
      </c>
      <c r="V24" s="28">
        <v>0</v>
      </c>
      <c r="W24" s="28">
        <v>0</v>
      </c>
      <c r="X24" s="28">
        <v>0</v>
      </c>
      <c r="Y24" s="28">
        <v>0</v>
      </c>
      <c r="Z24" s="28">
        <v>0</v>
      </c>
      <c r="AA24" s="28">
        <v>0</v>
      </c>
      <c r="AB24" s="28">
        <v>0</v>
      </c>
      <c r="AC24" s="28">
        <v>0</v>
      </c>
      <c r="AD24" s="28">
        <v>0</v>
      </c>
      <c r="AE24" s="32" t="s">
        <v>35</v>
      </c>
      <c r="AF24" s="28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21" t="s">
        <v>57</v>
      </c>
      <c r="B25" s="22" t="s">
        <v>43</v>
      </c>
      <c r="C25" s="22"/>
      <c r="D25" s="22"/>
      <c r="E25" s="22"/>
      <c r="F25" s="23"/>
      <c r="G25" s="13">
        <v>1</v>
      </c>
      <c r="H25" s="12">
        <v>120</v>
      </c>
      <c r="I25" s="12">
        <v>8785204</v>
      </c>
      <c r="J25" s="12"/>
      <c r="K25" s="12">
        <f t="shared" si="2"/>
        <v>0</v>
      </c>
      <c r="L25" s="12"/>
      <c r="M25" s="12"/>
      <c r="N25" s="12"/>
      <c r="O25" s="12">
        <f t="shared" si="3"/>
        <v>0</v>
      </c>
      <c r="P25" s="14"/>
      <c r="Q25" s="14"/>
      <c r="R25" s="12"/>
      <c r="S25" s="12" t="e">
        <f t="shared" si="5"/>
        <v>#DIV/0!</v>
      </c>
      <c r="T25" s="12" t="e">
        <f t="shared" si="6"/>
        <v>#DIV/0!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 t="s">
        <v>58</v>
      </c>
      <c r="AF25" s="12">
        <f>G25*P25</f>
        <v>0</v>
      </c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ht="15.75" thickBot="1" x14ac:dyDescent="0.3">
      <c r="A26" s="24" t="s">
        <v>65</v>
      </c>
      <c r="B26" s="25" t="s">
        <v>43</v>
      </c>
      <c r="C26" s="25">
        <v>166.142</v>
      </c>
      <c r="D26" s="25">
        <v>3.2839999999999998</v>
      </c>
      <c r="E26" s="25">
        <v>76.597999999999999</v>
      </c>
      <c r="F26" s="26">
        <v>86.378</v>
      </c>
      <c r="G26" s="27">
        <v>0</v>
      </c>
      <c r="H26" s="28" t="e">
        <v>#N/A</v>
      </c>
      <c r="I26" s="28" t="s">
        <v>44</v>
      </c>
      <c r="J26" s="28">
        <v>73.5</v>
      </c>
      <c r="K26" s="28">
        <f>E26-J26</f>
        <v>3.097999999999999</v>
      </c>
      <c r="L26" s="28"/>
      <c r="M26" s="28"/>
      <c r="N26" s="28"/>
      <c r="O26" s="28">
        <f t="shared" si="3"/>
        <v>15.319599999999999</v>
      </c>
      <c r="P26" s="29"/>
      <c r="Q26" s="29"/>
      <c r="R26" s="28"/>
      <c r="S26" s="28">
        <f t="shared" si="5"/>
        <v>5.6383978693960684</v>
      </c>
      <c r="T26" s="28">
        <f t="shared" si="6"/>
        <v>5.6383978693960684</v>
      </c>
      <c r="U26" s="28">
        <v>5.1731999999999996</v>
      </c>
      <c r="V26" s="28">
        <v>6.4308000000000014</v>
      </c>
      <c r="W26" s="28">
        <v>0</v>
      </c>
      <c r="X26" s="28">
        <v>0</v>
      </c>
      <c r="Y26" s="28">
        <v>0</v>
      </c>
      <c r="Z26" s="28">
        <v>0</v>
      </c>
      <c r="AA26" s="28">
        <v>0</v>
      </c>
      <c r="AB26" s="28">
        <v>0</v>
      </c>
      <c r="AC26" s="28">
        <v>0</v>
      </c>
      <c r="AD26" s="28">
        <v>0</v>
      </c>
      <c r="AE26" s="32" t="s">
        <v>35</v>
      </c>
      <c r="AF26" s="28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59</v>
      </c>
      <c r="B27" s="1" t="s">
        <v>34</v>
      </c>
      <c r="C27" s="1">
        <v>156</v>
      </c>
      <c r="D27" s="1">
        <v>54</v>
      </c>
      <c r="E27" s="1">
        <v>78</v>
      </c>
      <c r="F27" s="1">
        <v>75</v>
      </c>
      <c r="G27" s="7">
        <v>0.1</v>
      </c>
      <c r="H27" s="1">
        <v>60</v>
      </c>
      <c r="I27" s="1">
        <v>8444170</v>
      </c>
      <c r="J27" s="1">
        <v>106</v>
      </c>
      <c r="K27" s="1">
        <f t="shared" si="2"/>
        <v>-28</v>
      </c>
      <c r="L27" s="1"/>
      <c r="M27" s="1"/>
      <c r="N27" s="1">
        <v>110.4</v>
      </c>
      <c r="O27" s="1">
        <f t="shared" si="3"/>
        <v>15.6</v>
      </c>
      <c r="P27" s="5">
        <f>18*O27-N27-F27</f>
        <v>95.4</v>
      </c>
      <c r="Q27" s="5"/>
      <c r="R27" s="1"/>
      <c r="S27" s="1">
        <f t="shared" si="5"/>
        <v>18</v>
      </c>
      <c r="T27" s="1">
        <f t="shared" si="6"/>
        <v>11.884615384615385</v>
      </c>
      <c r="U27" s="1">
        <v>14.8</v>
      </c>
      <c r="V27" s="1">
        <v>12.6</v>
      </c>
      <c r="W27" s="1">
        <v>14.6</v>
      </c>
      <c r="X27" s="1">
        <v>9.1999999999999993</v>
      </c>
      <c r="Y27" s="1">
        <v>25.2</v>
      </c>
      <c r="Z27" s="1">
        <v>21.2</v>
      </c>
      <c r="AA27" s="1">
        <v>1</v>
      </c>
      <c r="AB27" s="1">
        <v>16</v>
      </c>
      <c r="AC27" s="1">
        <v>24.6</v>
      </c>
      <c r="AD27" s="1">
        <v>7.4</v>
      </c>
      <c r="AE27" s="1"/>
      <c r="AF27" s="1">
        <f t="shared" ref="AF27:AF38" si="10">G27*P27</f>
        <v>9.5400000000000009</v>
      </c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60</v>
      </c>
      <c r="B28" s="1" t="s">
        <v>43</v>
      </c>
      <c r="C28" s="1">
        <v>296.435</v>
      </c>
      <c r="D28" s="1"/>
      <c r="E28" s="1">
        <v>42.9</v>
      </c>
      <c r="F28" s="1">
        <v>245.166</v>
      </c>
      <c r="G28" s="7">
        <v>1</v>
      </c>
      <c r="H28" s="1">
        <v>120</v>
      </c>
      <c r="I28" s="1">
        <v>5522704</v>
      </c>
      <c r="J28" s="1">
        <v>51.622999999999998</v>
      </c>
      <c r="K28" s="1">
        <f t="shared" si="2"/>
        <v>-8.722999999999999</v>
      </c>
      <c r="L28" s="1"/>
      <c r="M28" s="1"/>
      <c r="N28" s="1"/>
      <c r="O28" s="1">
        <f t="shared" si="3"/>
        <v>8.58</v>
      </c>
      <c r="P28" s="5"/>
      <c r="Q28" s="5"/>
      <c r="R28" s="1"/>
      <c r="S28" s="1">
        <f t="shared" si="5"/>
        <v>28.574125874125873</v>
      </c>
      <c r="T28" s="1">
        <f t="shared" si="6"/>
        <v>28.574125874125873</v>
      </c>
      <c r="U28" s="1">
        <v>3.8332000000000002</v>
      </c>
      <c r="V28" s="1">
        <v>4.5747999999999998</v>
      </c>
      <c r="W28" s="1">
        <v>8.5939999999999994</v>
      </c>
      <c r="X28" s="1">
        <v>15.179600000000001</v>
      </c>
      <c r="Y28" s="1">
        <v>11.458600000000001</v>
      </c>
      <c r="Z28" s="1">
        <v>10.415800000000001</v>
      </c>
      <c r="AA28" s="1">
        <v>21.18525</v>
      </c>
      <c r="AB28" s="1">
        <v>13.692399999999999</v>
      </c>
      <c r="AC28" s="1">
        <v>11.9176</v>
      </c>
      <c r="AD28" s="1">
        <v>21.309799999999999</v>
      </c>
      <c r="AE28" s="31" t="s">
        <v>41</v>
      </c>
      <c r="AF28" s="1">
        <f t="shared" si="10"/>
        <v>0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61</v>
      </c>
      <c r="B29" s="1" t="s">
        <v>34</v>
      </c>
      <c r="C29" s="1">
        <v>51</v>
      </c>
      <c r="D29" s="1">
        <v>41</v>
      </c>
      <c r="E29" s="1">
        <v>24</v>
      </c>
      <c r="F29" s="1">
        <v>58</v>
      </c>
      <c r="G29" s="7">
        <v>0.14000000000000001</v>
      </c>
      <c r="H29" s="1">
        <v>180</v>
      </c>
      <c r="I29" s="1">
        <v>9988391</v>
      </c>
      <c r="J29" s="1">
        <v>25</v>
      </c>
      <c r="K29" s="1">
        <f t="shared" si="2"/>
        <v>-1</v>
      </c>
      <c r="L29" s="1"/>
      <c r="M29" s="1"/>
      <c r="N29" s="1">
        <v>39</v>
      </c>
      <c r="O29" s="1">
        <f t="shared" si="3"/>
        <v>4.8</v>
      </c>
      <c r="P29" s="5">
        <f t="shared" ref="P29:P37" si="11">22*O29-N29-F29</f>
        <v>8.5999999999999943</v>
      </c>
      <c r="Q29" s="5"/>
      <c r="R29" s="1"/>
      <c r="S29" s="1">
        <f t="shared" si="5"/>
        <v>22</v>
      </c>
      <c r="T29" s="1">
        <f t="shared" si="6"/>
        <v>20.208333333333336</v>
      </c>
      <c r="U29" s="1">
        <v>5</v>
      </c>
      <c r="V29" s="1">
        <v>5.2</v>
      </c>
      <c r="W29" s="1">
        <v>4.2</v>
      </c>
      <c r="X29" s="1">
        <v>3.2</v>
      </c>
      <c r="Y29" s="1">
        <v>2.6</v>
      </c>
      <c r="Z29" s="1">
        <v>4</v>
      </c>
      <c r="AA29" s="1">
        <v>4.125</v>
      </c>
      <c r="AB29" s="1">
        <v>9.4</v>
      </c>
      <c r="AC29" s="1">
        <v>5.2</v>
      </c>
      <c r="AD29" s="1">
        <v>4.8</v>
      </c>
      <c r="AE29" s="32" t="s">
        <v>35</v>
      </c>
      <c r="AF29" s="1">
        <f t="shared" si="10"/>
        <v>1.2039999999999993</v>
      </c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62</v>
      </c>
      <c r="B30" s="1" t="s">
        <v>34</v>
      </c>
      <c r="C30" s="1">
        <v>338</v>
      </c>
      <c r="D30" s="1">
        <v>5</v>
      </c>
      <c r="E30" s="1">
        <v>66</v>
      </c>
      <c r="F30" s="1">
        <v>269</v>
      </c>
      <c r="G30" s="7">
        <v>0.18</v>
      </c>
      <c r="H30" s="1">
        <v>270</v>
      </c>
      <c r="I30" s="1">
        <v>9988681</v>
      </c>
      <c r="J30" s="1">
        <v>79</v>
      </c>
      <c r="K30" s="1">
        <f t="shared" si="2"/>
        <v>-13</v>
      </c>
      <c r="L30" s="1"/>
      <c r="M30" s="1"/>
      <c r="N30" s="1">
        <v>15.19999999999999</v>
      </c>
      <c r="O30" s="1">
        <f t="shared" si="3"/>
        <v>13.2</v>
      </c>
      <c r="P30" s="5"/>
      <c r="Q30" s="5"/>
      <c r="R30" s="1"/>
      <c r="S30" s="1">
        <f t="shared" si="5"/>
        <v>21.530303030303031</v>
      </c>
      <c r="T30" s="1">
        <f t="shared" si="6"/>
        <v>21.530303030303031</v>
      </c>
      <c r="U30" s="1">
        <v>15.6</v>
      </c>
      <c r="V30" s="1">
        <v>19.600000000000001</v>
      </c>
      <c r="W30" s="1">
        <v>15.6</v>
      </c>
      <c r="X30" s="1">
        <v>28.4</v>
      </c>
      <c r="Y30" s="1">
        <v>17.399999999999999</v>
      </c>
      <c r="Z30" s="1">
        <v>22.8</v>
      </c>
      <c r="AA30" s="1">
        <v>12.25</v>
      </c>
      <c r="AB30" s="1">
        <v>16.2</v>
      </c>
      <c r="AC30" s="1">
        <v>19.600000000000001</v>
      </c>
      <c r="AD30" s="1">
        <v>21.6</v>
      </c>
      <c r="AE30" s="1"/>
      <c r="AF30" s="1">
        <f t="shared" si="10"/>
        <v>0</v>
      </c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66</v>
      </c>
      <c r="B31" s="1" t="s">
        <v>43</v>
      </c>
      <c r="C31" s="1">
        <v>182.24799999999999</v>
      </c>
      <c r="D31" s="1">
        <v>3.0979999999999999</v>
      </c>
      <c r="E31" s="1">
        <v>53.383000000000003</v>
      </c>
      <c r="F31" s="1">
        <v>122.473</v>
      </c>
      <c r="G31" s="7">
        <v>1</v>
      </c>
      <c r="H31" s="1">
        <v>120</v>
      </c>
      <c r="I31" s="1">
        <v>8785198</v>
      </c>
      <c r="J31" s="1">
        <v>55.1</v>
      </c>
      <c r="K31" s="1">
        <f t="shared" si="2"/>
        <v>-1.7169999999999987</v>
      </c>
      <c r="L31" s="1"/>
      <c r="M31" s="1"/>
      <c r="N31" s="1"/>
      <c r="O31" s="1">
        <f t="shared" si="3"/>
        <v>10.676600000000001</v>
      </c>
      <c r="P31" s="5">
        <f t="shared" si="11"/>
        <v>112.4122</v>
      </c>
      <c r="Q31" s="5"/>
      <c r="R31" s="1"/>
      <c r="S31" s="1">
        <f t="shared" si="5"/>
        <v>22</v>
      </c>
      <c r="T31" s="1">
        <f t="shared" si="6"/>
        <v>11.471161231103535</v>
      </c>
      <c r="U31" s="1">
        <v>6.8372000000000002</v>
      </c>
      <c r="V31" s="1">
        <v>7.5900000000000007</v>
      </c>
      <c r="W31" s="1">
        <v>5.0848000000000004</v>
      </c>
      <c r="X31" s="1">
        <v>0.60199999999999998</v>
      </c>
      <c r="Y31" s="1">
        <v>12.613</v>
      </c>
      <c r="Z31" s="1">
        <v>0</v>
      </c>
      <c r="AA31" s="1">
        <v>3.9649999999999999</v>
      </c>
      <c r="AB31" s="1">
        <v>6.26</v>
      </c>
      <c r="AC31" s="1">
        <v>3.7290000000000001</v>
      </c>
      <c r="AD31" s="1">
        <v>2.5739999999999998</v>
      </c>
      <c r="AE31" s="32" t="s">
        <v>75</v>
      </c>
      <c r="AF31" s="1">
        <f t="shared" si="10"/>
        <v>112.4122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67</v>
      </c>
      <c r="B32" s="1" t="s">
        <v>43</v>
      </c>
      <c r="C32" s="1">
        <v>85.228999999999999</v>
      </c>
      <c r="D32" s="1">
        <v>6.47</v>
      </c>
      <c r="E32" s="1">
        <v>20.292000000000002</v>
      </c>
      <c r="F32" s="1">
        <v>61.606999999999999</v>
      </c>
      <c r="G32" s="7">
        <v>1</v>
      </c>
      <c r="H32" s="1">
        <v>180</v>
      </c>
      <c r="I32" s="1">
        <v>5038619</v>
      </c>
      <c r="J32" s="1">
        <v>16</v>
      </c>
      <c r="K32" s="1">
        <f t="shared" si="2"/>
        <v>4.2920000000000016</v>
      </c>
      <c r="L32" s="1"/>
      <c r="M32" s="1"/>
      <c r="N32" s="1">
        <v>50.503</v>
      </c>
      <c r="O32" s="1">
        <f t="shared" si="3"/>
        <v>4.0584000000000007</v>
      </c>
      <c r="P32" s="5"/>
      <c r="Q32" s="5"/>
      <c r="R32" s="1"/>
      <c r="S32" s="1">
        <f t="shared" si="5"/>
        <v>27.624186871673562</v>
      </c>
      <c r="T32" s="1">
        <f t="shared" si="6"/>
        <v>27.624186871673562</v>
      </c>
      <c r="U32" s="1">
        <v>5.98</v>
      </c>
      <c r="V32" s="1">
        <v>2.0076000000000001</v>
      </c>
      <c r="W32" s="1">
        <v>5.7295999999999996</v>
      </c>
      <c r="X32" s="1">
        <v>5.31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2.0335999999999999</v>
      </c>
      <c r="AE32" s="1"/>
      <c r="AF32" s="1">
        <f t="shared" si="10"/>
        <v>0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68</v>
      </c>
      <c r="B33" s="1" t="s">
        <v>34</v>
      </c>
      <c r="C33" s="1">
        <v>550</v>
      </c>
      <c r="D33" s="1">
        <v>260</v>
      </c>
      <c r="E33" s="1">
        <v>243</v>
      </c>
      <c r="F33" s="1">
        <v>291</v>
      </c>
      <c r="G33" s="7">
        <v>0.1</v>
      </c>
      <c r="H33" s="1">
        <v>60</v>
      </c>
      <c r="I33" s="1">
        <v>8444187</v>
      </c>
      <c r="J33" s="1">
        <v>240</v>
      </c>
      <c r="K33" s="1">
        <f t="shared" si="2"/>
        <v>3</v>
      </c>
      <c r="L33" s="1"/>
      <c r="M33" s="1"/>
      <c r="N33" s="1">
        <v>521</v>
      </c>
      <c r="O33" s="1">
        <f t="shared" si="3"/>
        <v>48.6</v>
      </c>
      <c r="P33" s="5">
        <f>18*O33-N33-F33</f>
        <v>62.800000000000068</v>
      </c>
      <c r="Q33" s="5"/>
      <c r="R33" s="1"/>
      <c r="S33" s="1">
        <f t="shared" si="5"/>
        <v>18</v>
      </c>
      <c r="T33" s="1">
        <f t="shared" si="6"/>
        <v>16.707818930041153</v>
      </c>
      <c r="U33" s="1">
        <v>59.6</v>
      </c>
      <c r="V33" s="1">
        <v>50.8</v>
      </c>
      <c r="W33" s="1">
        <v>61.6</v>
      </c>
      <c r="X33" s="1">
        <v>53</v>
      </c>
      <c r="Y33" s="1">
        <v>78</v>
      </c>
      <c r="Z33" s="1">
        <v>25.8</v>
      </c>
      <c r="AA33" s="1">
        <v>40.375</v>
      </c>
      <c r="AB33" s="1">
        <v>81.599999999999994</v>
      </c>
      <c r="AC33" s="1">
        <v>23.8</v>
      </c>
      <c r="AD33" s="1">
        <v>36.4</v>
      </c>
      <c r="AE33" s="1"/>
      <c r="AF33" s="1">
        <f t="shared" si="10"/>
        <v>6.2800000000000074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69</v>
      </c>
      <c r="B34" s="1" t="s">
        <v>34</v>
      </c>
      <c r="C34" s="1">
        <v>464</v>
      </c>
      <c r="D34" s="1">
        <v>101</v>
      </c>
      <c r="E34" s="1">
        <v>142</v>
      </c>
      <c r="F34" s="1">
        <v>319</v>
      </c>
      <c r="G34" s="7">
        <v>0.1</v>
      </c>
      <c r="H34" s="1">
        <v>90</v>
      </c>
      <c r="I34" s="1">
        <v>8444194</v>
      </c>
      <c r="J34" s="1">
        <v>144</v>
      </c>
      <c r="K34" s="1">
        <f t="shared" si="2"/>
        <v>-2</v>
      </c>
      <c r="L34" s="1"/>
      <c r="M34" s="1"/>
      <c r="N34" s="1">
        <v>170.1999999999999</v>
      </c>
      <c r="O34" s="1">
        <f t="shared" si="3"/>
        <v>28.4</v>
      </c>
      <c r="P34" s="5">
        <f>20*O34-N34-F34</f>
        <v>78.800000000000068</v>
      </c>
      <c r="Q34" s="5"/>
      <c r="R34" s="1"/>
      <c r="S34" s="1">
        <f t="shared" si="5"/>
        <v>20</v>
      </c>
      <c r="T34" s="1">
        <f t="shared" si="6"/>
        <v>17.225352112676056</v>
      </c>
      <c r="U34" s="1">
        <v>32.799999999999997</v>
      </c>
      <c r="V34" s="1">
        <v>19.399999999999999</v>
      </c>
      <c r="W34" s="1">
        <v>36.799999999999997</v>
      </c>
      <c r="X34" s="1">
        <v>32.200000000000003</v>
      </c>
      <c r="Y34" s="1">
        <v>35.6</v>
      </c>
      <c r="Z34" s="1">
        <v>41</v>
      </c>
      <c r="AA34" s="1">
        <v>25.625</v>
      </c>
      <c r="AB34" s="1">
        <v>50</v>
      </c>
      <c r="AC34" s="1">
        <v>12.2</v>
      </c>
      <c r="AD34" s="1">
        <v>23.2</v>
      </c>
      <c r="AE34" s="1"/>
      <c r="AF34" s="1">
        <f t="shared" si="10"/>
        <v>7.880000000000007</v>
      </c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70</v>
      </c>
      <c r="B35" s="1" t="s">
        <v>34</v>
      </c>
      <c r="C35" s="1">
        <v>279</v>
      </c>
      <c r="D35" s="1">
        <v>2</v>
      </c>
      <c r="E35" s="1">
        <v>53</v>
      </c>
      <c r="F35" s="1">
        <v>228</v>
      </c>
      <c r="G35" s="7">
        <v>0.2</v>
      </c>
      <c r="H35" s="1">
        <v>120</v>
      </c>
      <c r="I35" s="1">
        <v>783798</v>
      </c>
      <c r="J35" s="1">
        <v>56.5</v>
      </c>
      <c r="K35" s="1">
        <f t="shared" si="2"/>
        <v>-3.5</v>
      </c>
      <c r="L35" s="1"/>
      <c r="M35" s="1"/>
      <c r="N35" s="1"/>
      <c r="O35" s="1">
        <f t="shared" si="3"/>
        <v>10.6</v>
      </c>
      <c r="P35" s="5"/>
      <c r="Q35" s="5"/>
      <c r="R35" s="1"/>
      <c r="S35" s="1">
        <f t="shared" si="5"/>
        <v>21.509433962264151</v>
      </c>
      <c r="T35" s="1">
        <f t="shared" si="6"/>
        <v>21.509433962264151</v>
      </c>
      <c r="U35" s="1">
        <v>8.1999999999999993</v>
      </c>
      <c r="V35" s="1">
        <v>15.4</v>
      </c>
      <c r="W35" s="1">
        <v>4.5999999999999996</v>
      </c>
      <c r="X35" s="1">
        <v>5.2</v>
      </c>
      <c r="Y35" s="1">
        <v>10.6</v>
      </c>
      <c r="Z35" s="1">
        <v>21.2</v>
      </c>
      <c r="AA35" s="1">
        <v>7.5</v>
      </c>
      <c r="AB35" s="1">
        <v>8</v>
      </c>
      <c r="AC35" s="1">
        <v>13.6</v>
      </c>
      <c r="AD35" s="1">
        <v>21</v>
      </c>
      <c r="AE35" s="32" t="s">
        <v>35</v>
      </c>
      <c r="AF35" s="1">
        <f t="shared" si="10"/>
        <v>0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71</v>
      </c>
      <c r="B36" s="1" t="s">
        <v>43</v>
      </c>
      <c r="C36" s="1">
        <v>377.14499999999998</v>
      </c>
      <c r="D36" s="1">
        <v>9.5350000000000001</v>
      </c>
      <c r="E36" s="1">
        <v>76.11</v>
      </c>
      <c r="F36" s="1">
        <v>297.67500000000001</v>
      </c>
      <c r="G36" s="7">
        <v>1</v>
      </c>
      <c r="H36" s="1">
        <v>120</v>
      </c>
      <c r="I36" s="1">
        <v>783811</v>
      </c>
      <c r="J36" s="1">
        <v>80.5</v>
      </c>
      <c r="K36" s="1">
        <f t="shared" si="2"/>
        <v>-4.3900000000000006</v>
      </c>
      <c r="L36" s="1"/>
      <c r="M36" s="1"/>
      <c r="N36" s="1"/>
      <c r="O36" s="1">
        <f t="shared" si="3"/>
        <v>15.222</v>
      </c>
      <c r="P36" s="5">
        <f t="shared" si="11"/>
        <v>37.209000000000003</v>
      </c>
      <c r="Q36" s="5"/>
      <c r="R36" s="1"/>
      <c r="S36" s="1">
        <f t="shared" si="5"/>
        <v>22</v>
      </c>
      <c r="T36" s="1">
        <f t="shared" si="6"/>
        <v>19.555577453685455</v>
      </c>
      <c r="U36" s="1">
        <v>5.4429999999999996</v>
      </c>
      <c r="V36" s="1">
        <v>6.9769999999999994</v>
      </c>
      <c r="W36" s="1">
        <v>12.372</v>
      </c>
      <c r="X36" s="1">
        <v>21.498000000000001</v>
      </c>
      <c r="Y36" s="1">
        <v>0</v>
      </c>
      <c r="Z36" s="1">
        <v>1.9450000000000001</v>
      </c>
      <c r="AA36" s="1">
        <v>16.227875000000001</v>
      </c>
      <c r="AB36" s="1">
        <v>7.5250000000000004</v>
      </c>
      <c r="AC36" s="1">
        <v>6.3155999999999999</v>
      </c>
      <c r="AD36" s="1">
        <v>12.602600000000001</v>
      </c>
      <c r="AE36" s="32" t="s">
        <v>35</v>
      </c>
      <c r="AF36" s="1">
        <f t="shared" si="10"/>
        <v>37.209000000000003</v>
      </c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72</v>
      </c>
      <c r="B37" s="1" t="s">
        <v>34</v>
      </c>
      <c r="C37" s="1">
        <v>230</v>
      </c>
      <c r="D37" s="1">
        <v>10</v>
      </c>
      <c r="E37" s="1">
        <v>46</v>
      </c>
      <c r="F37" s="1">
        <v>191</v>
      </c>
      <c r="G37" s="7">
        <v>0.2</v>
      </c>
      <c r="H37" s="1">
        <v>120</v>
      </c>
      <c r="I37" s="1">
        <v>783804</v>
      </c>
      <c r="J37" s="1">
        <v>47</v>
      </c>
      <c r="K37" s="1">
        <f t="shared" si="2"/>
        <v>-1</v>
      </c>
      <c r="L37" s="1"/>
      <c r="M37" s="1"/>
      <c r="N37" s="1"/>
      <c r="O37" s="1">
        <f t="shared" si="3"/>
        <v>9.1999999999999993</v>
      </c>
      <c r="P37" s="5">
        <f t="shared" si="11"/>
        <v>11.399999999999977</v>
      </c>
      <c r="Q37" s="5"/>
      <c r="R37" s="1"/>
      <c r="S37" s="1">
        <f t="shared" si="5"/>
        <v>22</v>
      </c>
      <c r="T37" s="1">
        <f t="shared" si="6"/>
        <v>20.760869565217394</v>
      </c>
      <c r="U37" s="1">
        <v>6</v>
      </c>
      <c r="V37" s="1">
        <v>13.6</v>
      </c>
      <c r="W37" s="1">
        <v>5.8</v>
      </c>
      <c r="X37" s="1">
        <v>16</v>
      </c>
      <c r="Y37" s="1">
        <v>10</v>
      </c>
      <c r="Z37" s="1">
        <v>14.4</v>
      </c>
      <c r="AA37" s="1">
        <v>10.75</v>
      </c>
      <c r="AB37" s="1">
        <v>19.2</v>
      </c>
      <c r="AC37" s="1">
        <v>17.8</v>
      </c>
      <c r="AD37" s="1">
        <v>16.8</v>
      </c>
      <c r="AE37" s="32" t="s">
        <v>35</v>
      </c>
      <c r="AF37" s="1">
        <f t="shared" si="10"/>
        <v>2.2799999999999954</v>
      </c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73</v>
      </c>
      <c r="B38" s="1" t="s">
        <v>43</v>
      </c>
      <c r="C38" s="1">
        <v>451.17399999999998</v>
      </c>
      <c r="D38" s="1">
        <v>169.624</v>
      </c>
      <c r="E38" s="1">
        <v>137.32</v>
      </c>
      <c r="F38" s="1">
        <v>307.73099999999999</v>
      </c>
      <c r="G38" s="7">
        <v>1</v>
      </c>
      <c r="H38" s="1">
        <v>120</v>
      </c>
      <c r="I38" s="1">
        <v>783828</v>
      </c>
      <c r="J38" s="1">
        <v>135.69999999999999</v>
      </c>
      <c r="K38" s="1">
        <f t="shared" si="2"/>
        <v>1.6200000000000045</v>
      </c>
      <c r="L38" s="1"/>
      <c r="M38" s="1"/>
      <c r="N38" s="1">
        <v>506.05099999999987</v>
      </c>
      <c r="O38" s="1">
        <f t="shared" si="3"/>
        <v>27.463999999999999</v>
      </c>
      <c r="P38" s="5"/>
      <c r="Q38" s="5"/>
      <c r="R38" s="1"/>
      <c r="S38" s="1">
        <f t="shared" si="5"/>
        <v>29.630862219632974</v>
      </c>
      <c r="T38" s="1">
        <f t="shared" si="6"/>
        <v>29.630862219632974</v>
      </c>
      <c r="U38" s="1">
        <v>43.883000000000003</v>
      </c>
      <c r="V38" s="1">
        <v>18.744800000000001</v>
      </c>
      <c r="W38" s="1">
        <v>15.041399999999999</v>
      </c>
      <c r="X38" s="1">
        <v>8.7471999999999994</v>
      </c>
      <c r="Y38" s="1">
        <v>8.4171999999999993</v>
      </c>
      <c r="Z38" s="1">
        <v>0</v>
      </c>
      <c r="AA38" s="1">
        <v>17.864875000000001</v>
      </c>
      <c r="AB38" s="1">
        <v>28.651199999999999</v>
      </c>
      <c r="AC38" s="1">
        <v>41.551400000000001</v>
      </c>
      <c r="AD38" s="1">
        <v>22.421600000000002</v>
      </c>
      <c r="AE38" s="32" t="s">
        <v>76</v>
      </c>
      <c r="AF38" s="1">
        <f t="shared" si="10"/>
        <v>0</v>
      </c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0"/>
      <c r="B39" s="10"/>
      <c r="C39" s="10"/>
      <c r="D39" s="10"/>
      <c r="E39" s="10"/>
      <c r="F39" s="10"/>
      <c r="G39" s="11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38</v>
      </c>
      <c r="B40" s="1" t="s">
        <v>34</v>
      </c>
      <c r="C40" s="1">
        <v>803</v>
      </c>
      <c r="D40" s="1">
        <v>181</v>
      </c>
      <c r="E40" s="1">
        <v>478</v>
      </c>
      <c r="F40" s="1">
        <v>299</v>
      </c>
      <c r="G40" s="7">
        <v>0.18</v>
      </c>
      <c r="H40" s="1">
        <v>120</v>
      </c>
      <c r="I40" s="1"/>
      <c r="J40" s="1">
        <v>480</v>
      </c>
      <c r="K40" s="1">
        <f>E40-J40</f>
        <v>-2</v>
      </c>
      <c r="L40" s="1"/>
      <c r="M40" s="1"/>
      <c r="N40" s="1">
        <v>600</v>
      </c>
      <c r="O40" s="1">
        <f t="shared" ref="O40:O41" si="12">E40/5</f>
        <v>95.6</v>
      </c>
      <c r="P40" s="5">
        <v>1000</v>
      </c>
      <c r="Q40" s="5"/>
      <c r="R40" s="1"/>
      <c r="S40" s="1">
        <f t="shared" ref="S40:S41" si="13">(F40+N40+P40)/O40</f>
        <v>19.864016736401673</v>
      </c>
      <c r="T40" s="1">
        <f t="shared" ref="T40:T41" si="14">(F40+N40)/O40</f>
        <v>9.4037656903765701</v>
      </c>
      <c r="U40" s="1">
        <v>59</v>
      </c>
      <c r="V40" s="1">
        <v>78.400000000000006</v>
      </c>
      <c r="W40" s="1">
        <v>55.8</v>
      </c>
      <c r="X40" s="1">
        <v>72</v>
      </c>
      <c r="Y40" s="1">
        <v>90.8</v>
      </c>
      <c r="Z40" s="1">
        <v>86.8</v>
      </c>
      <c r="AA40" s="1">
        <v>56.125</v>
      </c>
      <c r="AB40" s="1">
        <v>80.2</v>
      </c>
      <c r="AC40" s="1">
        <v>68.400000000000006</v>
      </c>
      <c r="AD40" s="1">
        <v>104.6</v>
      </c>
      <c r="AE40" s="1">
        <v>2860</v>
      </c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39</v>
      </c>
      <c r="B41" s="1" t="s">
        <v>34</v>
      </c>
      <c r="C41" s="1">
        <v>4089</v>
      </c>
      <c r="D41" s="1">
        <v>1531</v>
      </c>
      <c r="E41" s="1">
        <v>1580</v>
      </c>
      <c r="F41" s="1">
        <v>2393</v>
      </c>
      <c r="G41" s="7">
        <v>0.18</v>
      </c>
      <c r="H41" s="1">
        <v>120</v>
      </c>
      <c r="I41" s="1"/>
      <c r="J41" s="1">
        <v>1585</v>
      </c>
      <c r="K41" s="1">
        <f>E41-J41</f>
        <v>-5</v>
      </c>
      <c r="L41" s="1"/>
      <c r="M41" s="1"/>
      <c r="N41" s="1">
        <v>1300</v>
      </c>
      <c r="O41" s="1">
        <f t="shared" si="12"/>
        <v>316</v>
      </c>
      <c r="P41" s="5">
        <v>2500</v>
      </c>
      <c r="Q41" s="5"/>
      <c r="R41" s="1"/>
      <c r="S41" s="1">
        <f t="shared" si="13"/>
        <v>19.598101265822784</v>
      </c>
      <c r="T41" s="1">
        <f t="shared" si="14"/>
        <v>11.686708860759493</v>
      </c>
      <c r="U41" s="1">
        <v>225.4</v>
      </c>
      <c r="V41" s="1">
        <v>233.2</v>
      </c>
      <c r="W41" s="1">
        <v>256.39999999999998</v>
      </c>
      <c r="X41" s="1">
        <v>239.4</v>
      </c>
      <c r="Y41" s="1">
        <v>265.8</v>
      </c>
      <c r="Z41" s="1">
        <v>270</v>
      </c>
      <c r="AA41" s="1">
        <v>171.125</v>
      </c>
      <c r="AB41" s="1">
        <v>313.39999999999998</v>
      </c>
      <c r="AC41" s="1">
        <v>258.2</v>
      </c>
      <c r="AD41" s="1">
        <v>224.8</v>
      </c>
      <c r="AE41" s="1">
        <v>2860</v>
      </c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/>
      <c r="B42" s="1"/>
      <c r="C42" s="1"/>
      <c r="D42" s="1"/>
      <c r="E42" s="1"/>
      <c r="F42" s="1"/>
      <c r="G42" s="7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/>
      <c r="B43" s="1"/>
      <c r="C43" s="1"/>
      <c r="D43" s="1"/>
      <c r="E43" s="1"/>
      <c r="F43" s="1"/>
      <c r="G43" s="7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/>
      <c r="B44" s="1"/>
      <c r="C44" s="1"/>
      <c r="D44" s="1"/>
      <c r="E44" s="1"/>
      <c r="F44" s="1"/>
      <c r="G44" s="7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/>
      <c r="B45" s="1"/>
      <c r="C45" s="1"/>
      <c r="D45" s="1"/>
      <c r="E45" s="1"/>
      <c r="F45" s="1"/>
      <c r="G45" s="7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/>
      <c r="B46" s="1"/>
      <c r="C46" s="1"/>
      <c r="D46" s="1"/>
      <c r="E46" s="1"/>
      <c r="F46" s="1"/>
      <c r="G46" s="7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/>
      <c r="B47" s="1"/>
      <c r="C47" s="1"/>
      <c r="D47" s="1"/>
      <c r="E47" s="1"/>
      <c r="F47" s="1"/>
      <c r="G47" s="7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/>
      <c r="B48" s="1"/>
      <c r="C48" s="1"/>
      <c r="D48" s="1"/>
      <c r="E48" s="1"/>
      <c r="F48" s="1"/>
      <c r="G48" s="7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/>
      <c r="B49" s="1"/>
      <c r="C49" s="1"/>
      <c r="D49" s="1"/>
      <c r="E49" s="1"/>
      <c r="F49" s="1"/>
      <c r="G49" s="7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/>
      <c r="B50" s="1"/>
      <c r="C50" s="1"/>
      <c r="D50" s="1"/>
      <c r="E50" s="1"/>
      <c r="F50" s="1"/>
      <c r="G50" s="7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/>
      <c r="B51" s="1"/>
      <c r="C51" s="1"/>
      <c r="D51" s="1"/>
      <c r="E51" s="1"/>
      <c r="F51" s="1"/>
      <c r="G51" s="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/>
      <c r="B52" s="1"/>
      <c r="C52" s="1"/>
      <c r="D52" s="1"/>
      <c r="E52" s="1"/>
      <c r="F52" s="1"/>
      <c r="G52" s="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</sheetData>
  <autoFilter ref="A3:AF38" xr:uid="{3F6BC258-AD27-43C5-891D-03197ACEE875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2025-04-14T13:40:26Z</dcterms:created>
  <dcterms:modified xsi:type="dcterms:W3CDTF">2025-04-16T12:08:41Z</dcterms:modified>
</cp:coreProperties>
</file>