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СЫР филиалы\"/>
    </mc:Choice>
  </mc:AlternateContent>
  <xr:revisionPtr revIDLastSave="0" documentId="13_ncr:1_{16F79CEC-117F-42D4-BCB3-431536C237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AF38" i="1" s="1"/>
  <c r="P37" i="1"/>
  <c r="AF41" i="1"/>
  <c r="AF39" i="1"/>
  <c r="AF37" i="1"/>
  <c r="P33" i="1"/>
  <c r="P32" i="1"/>
  <c r="P23" i="1"/>
  <c r="P22" i="1"/>
  <c r="P21" i="1"/>
  <c r="P20" i="1"/>
  <c r="P19" i="1"/>
  <c r="P18" i="1"/>
  <c r="P8" i="1"/>
  <c r="P7" i="1"/>
  <c r="P6" i="1"/>
  <c r="S45" i="1"/>
  <c r="O45" i="1"/>
  <c r="T45" i="1" s="1"/>
  <c r="O44" i="1"/>
  <c r="S44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S6" i="1" s="1"/>
  <c r="AF42" i="1"/>
  <c r="K42" i="1"/>
  <c r="K41" i="1"/>
  <c r="AF40" i="1"/>
  <c r="K40" i="1"/>
  <c r="K39" i="1"/>
  <c r="K38" i="1"/>
  <c r="K37" i="1"/>
  <c r="AF35" i="1"/>
  <c r="K35" i="1"/>
  <c r="AF34" i="1"/>
  <c r="K34" i="1"/>
  <c r="K29" i="1"/>
  <c r="K27" i="1"/>
  <c r="K25" i="1"/>
  <c r="AF33" i="1"/>
  <c r="K33" i="1"/>
  <c r="AF32" i="1"/>
  <c r="K32" i="1"/>
  <c r="AF31" i="1"/>
  <c r="K31" i="1"/>
  <c r="AF30" i="1"/>
  <c r="K30" i="1"/>
  <c r="K36" i="1"/>
  <c r="AF28" i="1"/>
  <c r="K28" i="1"/>
  <c r="AF26" i="1"/>
  <c r="K26" i="1"/>
  <c r="AF24" i="1"/>
  <c r="K24" i="1"/>
  <c r="AF23" i="1"/>
  <c r="K23" i="1"/>
  <c r="AF22" i="1"/>
  <c r="K22" i="1"/>
  <c r="AF21" i="1"/>
  <c r="K21" i="1"/>
  <c r="AF20" i="1"/>
  <c r="K20" i="1"/>
  <c r="AF19" i="1"/>
  <c r="K19" i="1"/>
  <c r="AF18" i="1"/>
  <c r="K18" i="1"/>
  <c r="AF17" i="1"/>
  <c r="K17" i="1"/>
  <c r="AF15" i="1"/>
  <c r="K15" i="1"/>
  <c r="AF14" i="1"/>
  <c r="K14" i="1"/>
  <c r="K16" i="1"/>
  <c r="AF13" i="1"/>
  <c r="K13" i="1"/>
  <c r="AF12" i="1"/>
  <c r="K12" i="1"/>
  <c r="K45" i="1"/>
  <c r="K44" i="1"/>
  <c r="K11" i="1"/>
  <c r="K10" i="1"/>
  <c r="K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T6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4" i="1"/>
  <c r="O5" i="1"/>
  <c r="AF5" i="1"/>
  <c r="K5" i="1"/>
</calcChain>
</file>

<file path=xl/sharedStrings.xml><?xml version="1.0" encoding="utf-8"?>
<sst xmlns="http://schemas.openxmlformats.org/spreadsheetml/2006/main" count="148" uniqueCount="83">
  <si>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</si>
  <si>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</si>
  <si>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</si>
  <si>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</si>
  <si>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</si>
  <si>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</si>
  <si>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</si>
  <si>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</si>
  <si>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</si>
  <si>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</si>
  <si>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</si>
  <si>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</si>
  <si>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</si>
  <si>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</si>
  <si>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</si>
  <si>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</si>
  <si>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</si>
  <si>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</si>
  <si>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</si>
  <si>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</si>
  <si>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</si>
  <si>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</si>
  <si>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</si>
  <si>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14,04,</t>
  </si>
  <si>
    <t>21,04,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</si>
  <si>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</si>
  <si>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</si>
  <si>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</si>
  <si>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</si>
  <si>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</si>
  <si>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</si>
  <si>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</si>
  <si>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</si>
  <si>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10,02,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</si>
  <si>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</si>
  <si>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</si>
  <si>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</si>
  <si>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</si>
  <si>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</si>
  <si>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</si>
  <si>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Cыр Перлини 40% 100гр (8шт)  Останкино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</si>
  <si>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</si>
  <si>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</si>
  <si>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</si>
  <si>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</si>
  <si>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</si>
  <si>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</si>
  <si>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</si>
  <si>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</si>
  <si>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</si>
  <si>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</si>
  <si>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</si>
  <si>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</si>
  <si>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</si>
  <si>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</si>
  <si>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</si>
  <si>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</si>
  <si>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</si>
  <si>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</si>
  <si>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</si>
  <si>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</si>
  <si>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</si>
  <si>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</si>
  <si>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</si>
  <si>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</si>
  <si>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</si>
  <si>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</si>
  <si>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</si>
  <si>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</si>
  <si>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</si>
  <si>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</si>
  <si>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</si>
  <si>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 / 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</si>
  <si>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</si>
  <si>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</si>
  <si>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</si>
  <si>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</si>
  <si>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</si>
  <si>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</si>
  <si>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</si>
  <si>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не в матрице</t>
  </si>
  <si>
    <t>14,04,25 завод не отгрузил / 07,04,25 завод не отгрузил / 31,03,25 завод не отгрузил / 24,03,25 завод не отгрузил</t>
  </si>
  <si>
    <r>
      <t>нужно увеличить продажи</t>
    </r>
    <r>
      <rPr>
        <sz val="10"/>
        <rFont val="Arial"/>
      </rPr>
      <t xml:space="preserve">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</si>
</sst>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3283.877</v>
      </c>
      <c r="F5" s="4">
        <f>SUM(F6:F498)</f>
        <v>9259.7160000000003</v>
      </c>
      <c r="G5" s="7"/>
      <c r="H5" s="1"/>
      <c r="I5" s="1"/>
      <c r="J5" s="4">
        <f>SUM(J6:J498)</f>
        <v>3365</v>
      </c>
      <c r="K5" s="4">
        <f>SUM(K6:K498)</f>
        <v>-81.12299999999999</v>
      </c>
      <c r="L5" s="4">
        <f>SUM(L6:L498)</f>
        <v>0</v>
      </c>
      <c r="M5" s="4">
        <f>SUM(M6:M498)</f>
        <v>0</v>
      </c>
      <c r="N5" s="4">
        <f>SUM(N6:N498)</f>
        <v>5528.6212000000005</v>
      </c>
      <c r="O5" s="4">
        <f>SUM(O6:O498)</f>
        <v>656.7754000000001</v>
      </c>
      <c r="P5" s="4">
        <f>SUM(P6:P498)</f>
        <v>2365.6</v>
      </c>
      <c r="Q5" s="4">
        <f>SUM(Q6:Q498)</f>
        <v>0</v>
      </c>
      <c r="R5" s="1"/>
      <c r="S5" s="1"/>
      <c r="T5" s="1"/>
      <c r="U5" s="4">
        <f>SUM(U6:U498)</f>
        <v>846.90340000000003</v>
      </c>
      <c r="V5" s="4">
        <f>SUM(V6:V498)</f>
        <v>703.77199999999993</v>
      </c>
      <c r="W5" s="4">
        <f>SUM(W6:W498)</f>
        <v>717.73980000000006</v>
      </c>
      <c r="X5" s="4">
        <f>SUM(X6:X498)</f>
        <v>711.53520000000003</v>
      </c>
      <c r="Y5" s="4">
        <f>SUM(Y6:Y498)</f>
        <v>770.22679999999991</v>
      </c>
      <c r="Z5" s="4">
        <f>SUM(Z6:Z498)</f>
        <v>804.48880000000008</v>
      </c>
      <c r="AA5" s="4">
        <f>SUM(AA6:AA498)</f>
        <v>793.36079999999993</v>
      </c>
      <c r="AB5" s="4">
        <f>SUM(AB6:AB498)</f>
        <v>524.36799999999994</v>
      </c>
      <c r="AC5" s="4">
        <f>SUM(AC6:AC498)</f>
        <v>966.12860000000001</v>
      </c>
      <c r="AD5" s="4">
        <f>SUM(AD6:AD498)</f>
        <v>813.5136</v>
      </c>
      <c r="AE5" s="1"/>
      <c r="AF5" s="4">
        <f>SUM(AF6:AF498)</f>
        <v>389.62399999999997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49</v>
      </c>
      <c r="D6" s="1">
        <v>16</v>
      </c>
      <c r="E6" s="1">
        <v>14</v>
      </c>
      <c r="F6" s="1">
        <v>50</v>
      </c>
      <c r="G6" s="7">
        <v>0.14000000000000001</v>
      </c>
      <c r="H6" s="1">
        <v>180</v>
      </c>
      <c r="I6" s="1">
        <v>9988421</v>
      </c>
      <c r="J6" s="1">
        <v>14</v>
      </c>
      <c r="K6" s="1">
        <f t="shared" ref="K6:K42" si="0">E6-J6</f>
        <v>0</v>
      </c>
      <c r="L6" s="1"/>
      <c r="M6" s="1"/>
      <c r="N6" s="1"/>
      <c r="O6" s="1">
        <f>E6/5</f>
        <v>2.8</v>
      </c>
      <c r="P6" s="5">
        <f>22*O6-N6-F6</f>
        <v>11.599999999999994</v>
      </c>
      <c r="Q6" s="5"/>
      <c r="R6" s="1"/>
      <c r="S6" s="1">
        <f>(F6+N6+P6)/O6</f>
        <v>22</v>
      </c>
      <c r="T6" s="1">
        <f>(F6+N6)/O6</f>
        <v>17.857142857142858</v>
      </c>
      <c r="U6" s="1">
        <v>1.6</v>
      </c>
      <c r="V6" s="1">
        <v>3.6</v>
      </c>
      <c r="W6" s="1">
        <v>2.2000000000000002</v>
      </c>
      <c r="X6" s="1">
        <v>1</v>
      </c>
      <c r="Y6" s="1">
        <v>5</v>
      </c>
      <c r="Z6" s="1">
        <v>1.2</v>
      </c>
      <c r="AA6" s="1">
        <v>1.8</v>
      </c>
      <c r="AB6" s="1">
        <v>1.125</v>
      </c>
      <c r="AC6" s="1">
        <v>1.6</v>
      </c>
      <c r="AD6" s="1">
        <v>3.8</v>
      </c>
      <c r="AE6" s="1"/>
      <c r="AF6" s="1">
        <f>G6*P6</f>
        <v>1.6239999999999994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113</v>
      </c>
      <c r="D7" s="1">
        <v>57</v>
      </c>
      <c r="E7" s="1">
        <v>55</v>
      </c>
      <c r="F7" s="1">
        <v>99</v>
      </c>
      <c r="G7" s="7">
        <v>0.18</v>
      </c>
      <c r="H7" s="1">
        <v>270</v>
      </c>
      <c r="I7" s="1">
        <v>9988438</v>
      </c>
      <c r="J7" s="1">
        <v>55</v>
      </c>
      <c r="K7" s="1">
        <f t="shared" si="0"/>
        <v>0</v>
      </c>
      <c r="L7" s="1"/>
      <c r="M7" s="1"/>
      <c r="N7" s="1"/>
      <c r="O7" s="1">
        <f t="shared" ref="O7:O42" si="1">E7/5</f>
        <v>11</v>
      </c>
      <c r="P7" s="5">
        <f t="shared" ref="P7:P8" si="2">22*O7-N7-F7</f>
        <v>143</v>
      </c>
      <c r="Q7" s="5"/>
      <c r="R7" s="1"/>
      <c r="S7" s="1">
        <f t="shared" ref="S7:S42" si="3">(F7+N7+P7)/O7</f>
        <v>22</v>
      </c>
      <c r="T7" s="1">
        <f t="shared" ref="T7:T42" si="4">(F7+N7)/O7</f>
        <v>9</v>
      </c>
      <c r="U7" s="1">
        <v>6.6</v>
      </c>
      <c r="V7" s="1">
        <v>9.1999999999999993</v>
      </c>
      <c r="W7" s="1">
        <v>9.1999999999999993</v>
      </c>
      <c r="X7" s="1">
        <v>7.6</v>
      </c>
      <c r="Y7" s="1">
        <v>5.4</v>
      </c>
      <c r="Z7" s="1">
        <v>9.4</v>
      </c>
      <c r="AA7" s="1">
        <v>10.8</v>
      </c>
      <c r="AB7" s="1">
        <v>4.75</v>
      </c>
      <c r="AC7" s="1">
        <v>9.6</v>
      </c>
      <c r="AD7" s="1">
        <v>10.8</v>
      </c>
      <c r="AE7" s="1"/>
      <c r="AF7" s="1">
        <f>G7*P7</f>
        <v>25.74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79</v>
      </c>
      <c r="D8" s="1">
        <v>65</v>
      </c>
      <c r="E8" s="1">
        <v>42</v>
      </c>
      <c r="F8" s="1">
        <v>95</v>
      </c>
      <c r="G8" s="7">
        <v>0.18</v>
      </c>
      <c r="H8" s="1">
        <v>270</v>
      </c>
      <c r="I8" s="1">
        <v>9988445</v>
      </c>
      <c r="J8" s="1">
        <v>42</v>
      </c>
      <c r="K8" s="1">
        <f t="shared" si="0"/>
        <v>0</v>
      </c>
      <c r="L8" s="1"/>
      <c r="M8" s="1"/>
      <c r="N8" s="1">
        <v>10.400000000000009</v>
      </c>
      <c r="O8" s="1">
        <f t="shared" si="1"/>
        <v>8.4</v>
      </c>
      <c r="P8" s="5">
        <f t="shared" si="2"/>
        <v>79.400000000000006</v>
      </c>
      <c r="Q8" s="5"/>
      <c r="R8" s="1"/>
      <c r="S8" s="1">
        <f t="shared" si="3"/>
        <v>22</v>
      </c>
      <c r="T8" s="1">
        <f t="shared" si="4"/>
        <v>12.547619047619047</v>
      </c>
      <c r="U8" s="1">
        <v>6.6</v>
      </c>
      <c r="V8" s="1">
        <v>7.8</v>
      </c>
      <c r="W8" s="1">
        <v>7.6</v>
      </c>
      <c r="X8" s="1">
        <v>5</v>
      </c>
      <c r="Y8" s="1">
        <v>5.8</v>
      </c>
      <c r="Z8" s="1">
        <v>8.8000000000000007</v>
      </c>
      <c r="AA8" s="1">
        <v>8.8000000000000007</v>
      </c>
      <c r="AB8" s="1">
        <v>0.5</v>
      </c>
      <c r="AC8" s="1">
        <v>5</v>
      </c>
      <c r="AD8" s="1">
        <v>8.4</v>
      </c>
      <c r="AE8" s="1"/>
      <c r="AF8" s="1">
        <f>G8*P8</f>
        <v>14.292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5" t="s">
        <v>40</v>
      </c>
      <c r="B9" s="25" t="s">
        <v>35</v>
      </c>
      <c r="C9" s="25"/>
      <c r="D9" s="25">
        <v>32</v>
      </c>
      <c r="E9" s="25">
        <v>3</v>
      </c>
      <c r="F9" s="25">
        <v>25</v>
      </c>
      <c r="G9" s="26">
        <v>0</v>
      </c>
      <c r="H9" s="25" t="e">
        <v>#N/A</v>
      </c>
      <c r="I9" s="27" t="s">
        <v>80</v>
      </c>
      <c r="J9" s="25">
        <v>3</v>
      </c>
      <c r="K9" s="25">
        <f t="shared" si="0"/>
        <v>0</v>
      </c>
      <c r="L9" s="25"/>
      <c r="M9" s="25"/>
      <c r="N9" s="25"/>
      <c r="O9" s="25">
        <f t="shared" si="1"/>
        <v>0.6</v>
      </c>
      <c r="P9" s="28"/>
      <c r="Q9" s="28"/>
      <c r="R9" s="25"/>
      <c r="S9" s="25">
        <f t="shared" si="3"/>
        <v>41.666666666666671</v>
      </c>
      <c r="T9" s="25">
        <f t="shared" si="4"/>
        <v>41.666666666666671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/>
      <c r="AF9" s="25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5" t="s">
        <v>41</v>
      </c>
      <c r="B10" s="25" t="s">
        <v>35</v>
      </c>
      <c r="C10" s="25"/>
      <c r="D10" s="25">
        <v>32</v>
      </c>
      <c r="E10" s="25">
        <v>3</v>
      </c>
      <c r="F10" s="25">
        <v>28</v>
      </c>
      <c r="G10" s="26">
        <v>0</v>
      </c>
      <c r="H10" s="25" t="e">
        <v>#N/A</v>
      </c>
      <c r="I10" s="27" t="s">
        <v>80</v>
      </c>
      <c r="J10" s="25">
        <v>3</v>
      </c>
      <c r="K10" s="25">
        <f t="shared" si="0"/>
        <v>0</v>
      </c>
      <c r="L10" s="25"/>
      <c r="M10" s="25"/>
      <c r="N10" s="25"/>
      <c r="O10" s="25">
        <f t="shared" si="1"/>
        <v>0.6</v>
      </c>
      <c r="P10" s="28"/>
      <c r="Q10" s="28"/>
      <c r="R10" s="25"/>
      <c r="S10" s="25">
        <f t="shared" si="3"/>
        <v>46.666666666666671</v>
      </c>
      <c r="T10" s="25">
        <f t="shared" si="4"/>
        <v>46.666666666666671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/>
      <c r="AF10" s="25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5" t="s">
        <v>42</v>
      </c>
      <c r="B11" s="25" t="s">
        <v>35</v>
      </c>
      <c r="C11" s="25"/>
      <c r="D11" s="25">
        <v>34</v>
      </c>
      <c r="E11" s="25">
        <v>3</v>
      </c>
      <c r="F11" s="25">
        <v>24</v>
      </c>
      <c r="G11" s="26">
        <v>0</v>
      </c>
      <c r="H11" s="25" t="e">
        <v>#N/A</v>
      </c>
      <c r="I11" s="27" t="s">
        <v>80</v>
      </c>
      <c r="J11" s="25">
        <v>5</v>
      </c>
      <c r="K11" s="25">
        <f t="shared" si="0"/>
        <v>-2</v>
      </c>
      <c r="L11" s="25"/>
      <c r="M11" s="25"/>
      <c r="N11" s="25"/>
      <c r="O11" s="25">
        <f t="shared" si="1"/>
        <v>0.6</v>
      </c>
      <c r="P11" s="28"/>
      <c r="Q11" s="28"/>
      <c r="R11" s="25"/>
      <c r="S11" s="25">
        <f t="shared" si="3"/>
        <v>40</v>
      </c>
      <c r="T11" s="25">
        <f t="shared" si="4"/>
        <v>40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/>
      <c r="AF11" s="2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35</v>
      </c>
      <c r="C12" s="1">
        <v>105</v>
      </c>
      <c r="D12" s="1"/>
      <c r="E12" s="1">
        <v>21</v>
      </c>
      <c r="F12" s="1">
        <v>82</v>
      </c>
      <c r="G12" s="7">
        <v>0.4</v>
      </c>
      <c r="H12" s="1">
        <v>270</v>
      </c>
      <c r="I12" s="1">
        <v>9988452</v>
      </c>
      <c r="J12" s="1">
        <v>22</v>
      </c>
      <c r="K12" s="1">
        <f t="shared" si="0"/>
        <v>-1</v>
      </c>
      <c r="L12" s="1"/>
      <c r="M12" s="1"/>
      <c r="N12" s="1">
        <v>45.800000000000011</v>
      </c>
      <c r="O12" s="1">
        <f t="shared" si="1"/>
        <v>4.2</v>
      </c>
      <c r="P12" s="5"/>
      <c r="Q12" s="5"/>
      <c r="R12" s="1"/>
      <c r="S12" s="1">
        <f t="shared" si="3"/>
        <v>30.428571428571431</v>
      </c>
      <c r="T12" s="1">
        <f t="shared" si="4"/>
        <v>30.428571428571431</v>
      </c>
      <c r="U12" s="1">
        <v>6.4</v>
      </c>
      <c r="V12" s="1">
        <v>3.2</v>
      </c>
      <c r="W12" s="1">
        <v>0.4</v>
      </c>
      <c r="X12" s="1">
        <v>7</v>
      </c>
      <c r="Y12" s="1">
        <v>9.1999999999999993</v>
      </c>
      <c r="Z12" s="1">
        <v>0.6</v>
      </c>
      <c r="AA12" s="1">
        <v>0.4</v>
      </c>
      <c r="AB12" s="1">
        <v>2.25</v>
      </c>
      <c r="AC12" s="1">
        <v>5.2</v>
      </c>
      <c r="AD12" s="1">
        <v>0.4</v>
      </c>
      <c r="AE12" s="32" t="s">
        <v>38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97</v>
      </c>
      <c r="D13" s="1"/>
      <c r="E13" s="1">
        <v>6</v>
      </c>
      <c r="F13" s="1">
        <v>91</v>
      </c>
      <c r="G13" s="7">
        <v>0.4</v>
      </c>
      <c r="H13" s="1">
        <v>270</v>
      </c>
      <c r="I13" s="1">
        <v>9988476</v>
      </c>
      <c r="J13" s="1">
        <v>6</v>
      </c>
      <c r="K13" s="1">
        <f t="shared" si="0"/>
        <v>0</v>
      </c>
      <c r="L13" s="1"/>
      <c r="M13" s="1"/>
      <c r="N13" s="1"/>
      <c r="O13" s="1">
        <f t="shared" si="1"/>
        <v>1.2</v>
      </c>
      <c r="P13" s="5"/>
      <c r="Q13" s="5"/>
      <c r="R13" s="1"/>
      <c r="S13" s="1">
        <f t="shared" si="3"/>
        <v>75.833333333333343</v>
      </c>
      <c r="T13" s="1">
        <f t="shared" si="4"/>
        <v>75.833333333333343</v>
      </c>
      <c r="U13" s="1">
        <v>1</v>
      </c>
      <c r="V13" s="1">
        <v>0.4</v>
      </c>
      <c r="W13" s="1">
        <v>0.6</v>
      </c>
      <c r="X13" s="1">
        <v>4.8</v>
      </c>
      <c r="Y13" s="1">
        <v>4.8</v>
      </c>
      <c r="Z13" s="1">
        <v>0.8</v>
      </c>
      <c r="AA13" s="1">
        <v>0</v>
      </c>
      <c r="AB13" s="1">
        <v>2.25</v>
      </c>
      <c r="AC13" s="1">
        <v>5.4</v>
      </c>
      <c r="AD13" s="1">
        <v>0.6</v>
      </c>
      <c r="AE13" s="33" t="s">
        <v>36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19" t="s">
        <v>50</v>
      </c>
      <c r="B14" s="1" t="s">
        <v>35</v>
      </c>
      <c r="C14" s="1"/>
      <c r="D14" s="1"/>
      <c r="E14" s="1">
        <v>-6</v>
      </c>
      <c r="F14" s="1"/>
      <c r="G14" s="7">
        <v>0.18</v>
      </c>
      <c r="H14" s="1">
        <v>150</v>
      </c>
      <c r="I14" s="1">
        <v>5034819</v>
      </c>
      <c r="J14" s="1">
        <v>28</v>
      </c>
      <c r="K14" s="1">
        <f t="shared" si="0"/>
        <v>-34</v>
      </c>
      <c r="L14" s="1"/>
      <c r="M14" s="1"/>
      <c r="N14" s="1">
        <v>157.6</v>
      </c>
      <c r="O14" s="1">
        <f t="shared" si="1"/>
        <v>-1.2</v>
      </c>
      <c r="P14" s="5">
        <v>100</v>
      </c>
      <c r="Q14" s="5"/>
      <c r="R14" s="1"/>
      <c r="S14" s="1">
        <f t="shared" si="3"/>
        <v>-214.66666666666669</v>
      </c>
      <c r="T14" s="1">
        <f t="shared" si="4"/>
        <v>-131.33333333333334</v>
      </c>
      <c r="U14" s="1">
        <v>10.6</v>
      </c>
      <c r="V14" s="1">
        <v>5.8</v>
      </c>
      <c r="W14" s="1">
        <v>12.6</v>
      </c>
      <c r="X14" s="1">
        <v>9</v>
      </c>
      <c r="Y14" s="1">
        <v>14.4</v>
      </c>
      <c r="Z14" s="1">
        <v>13.6</v>
      </c>
      <c r="AA14" s="1">
        <v>15.6</v>
      </c>
      <c r="AB14" s="1">
        <v>13.125</v>
      </c>
      <c r="AC14" s="1">
        <v>13.6</v>
      </c>
      <c r="AD14" s="1">
        <v>17.399999999999999</v>
      </c>
      <c r="AE14" s="12" t="s">
        <v>81</v>
      </c>
      <c r="AF14" s="1">
        <f>G14*P14</f>
        <v>18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8" t="s">
        <v>51</v>
      </c>
      <c r="B15" s="16" t="s">
        <v>48</v>
      </c>
      <c r="C15" s="16"/>
      <c r="D15" s="16"/>
      <c r="E15" s="16"/>
      <c r="F15" s="17"/>
      <c r="G15" s="7">
        <v>1</v>
      </c>
      <c r="H15" s="1">
        <v>150</v>
      </c>
      <c r="I15" s="1">
        <v>5041251</v>
      </c>
      <c r="J15" s="1"/>
      <c r="K15" s="1">
        <f t="shared" si="0"/>
        <v>0</v>
      </c>
      <c r="L15" s="1"/>
      <c r="M15" s="1"/>
      <c r="N15" s="1"/>
      <c r="O15" s="1">
        <f t="shared" si="1"/>
        <v>0</v>
      </c>
      <c r="P15" s="5"/>
      <c r="Q15" s="5"/>
      <c r="R15" s="1"/>
      <c r="S15" s="1" t="e">
        <f t="shared" si="3"/>
        <v>#DIV/0!</v>
      </c>
      <c r="T15" s="1" t="e">
        <f t="shared" si="4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29" t="s">
        <v>47</v>
      </c>
      <c r="B16" s="30" t="s">
        <v>48</v>
      </c>
      <c r="C16" s="30">
        <v>187.41</v>
      </c>
      <c r="D16" s="30"/>
      <c r="E16" s="30">
        <v>2.54</v>
      </c>
      <c r="F16" s="31">
        <v>184.87</v>
      </c>
      <c r="G16" s="26">
        <v>0</v>
      </c>
      <c r="H16" s="25" t="e">
        <v>#N/A</v>
      </c>
      <c r="I16" s="25" t="s">
        <v>49</v>
      </c>
      <c r="J16" s="25">
        <v>2.5</v>
      </c>
      <c r="K16" s="25">
        <f>E16-J16</f>
        <v>4.0000000000000036E-2</v>
      </c>
      <c r="L16" s="25"/>
      <c r="M16" s="25"/>
      <c r="N16" s="25"/>
      <c r="O16" s="25">
        <f t="shared" si="1"/>
        <v>0.50800000000000001</v>
      </c>
      <c r="P16" s="28"/>
      <c r="Q16" s="28"/>
      <c r="R16" s="25"/>
      <c r="S16" s="25">
        <f t="shared" si="3"/>
        <v>363.91732283464569</v>
      </c>
      <c r="T16" s="25">
        <f t="shared" si="4"/>
        <v>363.91732283464569</v>
      </c>
      <c r="U16" s="25">
        <v>0</v>
      </c>
      <c r="V16" s="25">
        <v>0.5</v>
      </c>
      <c r="W16" s="25">
        <v>0.90800000000000003</v>
      </c>
      <c r="X16" s="25">
        <v>0.96</v>
      </c>
      <c r="Y16" s="25">
        <v>0.98199999999999998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 t="s">
        <v>36</v>
      </c>
      <c r="AF16" s="2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35</v>
      </c>
      <c r="C17" s="1">
        <v>181</v>
      </c>
      <c r="D17" s="1">
        <v>94</v>
      </c>
      <c r="E17" s="1">
        <v>38</v>
      </c>
      <c r="F17" s="1">
        <v>197</v>
      </c>
      <c r="G17" s="7">
        <v>0.1</v>
      </c>
      <c r="H17" s="1">
        <v>90</v>
      </c>
      <c r="I17" s="1">
        <v>8444163</v>
      </c>
      <c r="J17" s="1">
        <v>48</v>
      </c>
      <c r="K17" s="1">
        <f t="shared" si="0"/>
        <v>-10</v>
      </c>
      <c r="L17" s="1"/>
      <c r="M17" s="1"/>
      <c r="N17" s="1"/>
      <c r="O17" s="1">
        <f t="shared" si="1"/>
        <v>7.6</v>
      </c>
      <c r="P17" s="5"/>
      <c r="Q17" s="5"/>
      <c r="R17" s="1"/>
      <c r="S17" s="1">
        <f t="shared" si="3"/>
        <v>25.921052631578949</v>
      </c>
      <c r="T17" s="1">
        <f t="shared" si="4"/>
        <v>25.921052631578949</v>
      </c>
      <c r="U17" s="1">
        <v>11</v>
      </c>
      <c r="V17" s="1">
        <v>16.2</v>
      </c>
      <c r="W17" s="1">
        <v>7.6</v>
      </c>
      <c r="X17" s="1">
        <v>9.6</v>
      </c>
      <c r="Y17" s="1">
        <v>12.8</v>
      </c>
      <c r="Z17" s="1">
        <v>24.4</v>
      </c>
      <c r="AA17" s="1">
        <v>6.6</v>
      </c>
      <c r="AB17" s="1">
        <v>3.125</v>
      </c>
      <c r="AC17" s="1">
        <v>29</v>
      </c>
      <c r="AD17" s="1">
        <v>14.4</v>
      </c>
      <c r="AE17" s="32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53</v>
      </c>
      <c r="B18" s="1" t="s">
        <v>35</v>
      </c>
      <c r="C18" s="1">
        <v>318</v>
      </c>
      <c r="D18" s="1">
        <v>74</v>
      </c>
      <c r="E18" s="1">
        <v>203</v>
      </c>
      <c r="F18" s="1">
        <v>169</v>
      </c>
      <c r="G18" s="7">
        <v>0.18</v>
      </c>
      <c r="H18" s="1">
        <v>150</v>
      </c>
      <c r="I18" s="1">
        <v>5038411</v>
      </c>
      <c r="J18" s="1">
        <v>207</v>
      </c>
      <c r="K18" s="1">
        <f t="shared" si="0"/>
        <v>-4</v>
      </c>
      <c r="L18" s="1"/>
      <c r="M18" s="1"/>
      <c r="N18" s="1">
        <v>423.8</v>
      </c>
      <c r="O18" s="1">
        <f t="shared" si="1"/>
        <v>40.6</v>
      </c>
      <c r="P18" s="5">
        <f t="shared" ref="P17:P23" si="5">22*O18-N18-F18</f>
        <v>300.40000000000003</v>
      </c>
      <c r="Q18" s="5"/>
      <c r="R18" s="1"/>
      <c r="S18" s="1">
        <f t="shared" si="3"/>
        <v>22</v>
      </c>
      <c r="T18" s="1">
        <f t="shared" si="4"/>
        <v>14.600985221674875</v>
      </c>
      <c r="U18" s="1">
        <v>36.4</v>
      </c>
      <c r="V18" s="1">
        <v>26</v>
      </c>
      <c r="W18" s="1">
        <v>31.8</v>
      </c>
      <c r="X18" s="1">
        <v>27.2</v>
      </c>
      <c r="Y18" s="1">
        <v>39.6</v>
      </c>
      <c r="Z18" s="1">
        <v>30.4</v>
      </c>
      <c r="AA18" s="1">
        <v>47</v>
      </c>
      <c r="AB18" s="1">
        <v>25.625</v>
      </c>
      <c r="AC18" s="1">
        <v>45</v>
      </c>
      <c r="AD18" s="1">
        <v>54.8</v>
      </c>
      <c r="AE18" s="1"/>
      <c r="AF18" s="1">
        <f>G18*P18</f>
        <v>54.072000000000003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517</v>
      </c>
      <c r="D19" s="1">
        <v>60</v>
      </c>
      <c r="E19" s="1">
        <v>159</v>
      </c>
      <c r="F19" s="1">
        <v>341</v>
      </c>
      <c r="G19" s="7">
        <v>0.18</v>
      </c>
      <c r="H19" s="1">
        <v>150</v>
      </c>
      <c r="I19" s="1">
        <v>5038459</v>
      </c>
      <c r="J19" s="1">
        <v>165</v>
      </c>
      <c r="K19" s="1">
        <f t="shared" si="0"/>
        <v>-6</v>
      </c>
      <c r="L19" s="1"/>
      <c r="M19" s="1"/>
      <c r="N19" s="1">
        <v>106</v>
      </c>
      <c r="O19" s="1">
        <f t="shared" si="1"/>
        <v>31.8</v>
      </c>
      <c r="P19" s="5">
        <f t="shared" si="5"/>
        <v>252.60000000000002</v>
      </c>
      <c r="Q19" s="5"/>
      <c r="R19" s="1"/>
      <c r="S19" s="1">
        <f t="shared" si="3"/>
        <v>22</v>
      </c>
      <c r="T19" s="1">
        <f t="shared" si="4"/>
        <v>14.056603773584905</v>
      </c>
      <c r="U19" s="1">
        <v>28</v>
      </c>
      <c r="V19" s="1">
        <v>28.8</v>
      </c>
      <c r="W19" s="1">
        <v>41.6</v>
      </c>
      <c r="X19" s="1">
        <v>38.6</v>
      </c>
      <c r="Y19" s="1">
        <v>18.8</v>
      </c>
      <c r="Z19" s="1">
        <v>25.2</v>
      </c>
      <c r="AA19" s="1">
        <v>58</v>
      </c>
      <c r="AB19" s="1">
        <v>22.5</v>
      </c>
      <c r="AC19" s="1">
        <v>59.8</v>
      </c>
      <c r="AD19" s="1">
        <v>54</v>
      </c>
      <c r="AE19" s="1"/>
      <c r="AF19" s="1">
        <f>G19*P19</f>
        <v>45.468000000000004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35</v>
      </c>
      <c r="C20" s="1">
        <v>171</v>
      </c>
      <c r="D20" s="1">
        <v>25</v>
      </c>
      <c r="E20" s="1">
        <v>94</v>
      </c>
      <c r="F20" s="1">
        <v>82</v>
      </c>
      <c r="G20" s="7">
        <v>0.18</v>
      </c>
      <c r="H20" s="1">
        <v>150</v>
      </c>
      <c r="I20" s="1">
        <v>5038831</v>
      </c>
      <c r="J20" s="1">
        <v>98</v>
      </c>
      <c r="K20" s="1">
        <f t="shared" si="0"/>
        <v>-4</v>
      </c>
      <c r="L20" s="1"/>
      <c r="M20" s="1"/>
      <c r="N20" s="1">
        <v>265.39999999999992</v>
      </c>
      <c r="O20" s="1">
        <f t="shared" si="1"/>
        <v>18.8</v>
      </c>
      <c r="P20" s="5">
        <f t="shared" si="5"/>
        <v>66.200000000000102</v>
      </c>
      <c r="Q20" s="5"/>
      <c r="R20" s="1"/>
      <c r="S20" s="1">
        <f t="shared" si="3"/>
        <v>22</v>
      </c>
      <c r="T20" s="1">
        <f t="shared" si="4"/>
        <v>18.478723404255316</v>
      </c>
      <c r="U20" s="1">
        <v>20.399999999999999</v>
      </c>
      <c r="V20" s="1">
        <v>12.4</v>
      </c>
      <c r="W20" s="1">
        <v>15.6</v>
      </c>
      <c r="X20" s="1">
        <v>14.2</v>
      </c>
      <c r="Y20" s="1">
        <v>15.6</v>
      </c>
      <c r="Z20" s="1">
        <v>17.399999999999999</v>
      </c>
      <c r="AA20" s="1">
        <v>29.6</v>
      </c>
      <c r="AB20" s="1">
        <v>3.25</v>
      </c>
      <c r="AC20" s="1">
        <v>9.6</v>
      </c>
      <c r="AD20" s="1">
        <v>27</v>
      </c>
      <c r="AE20" s="1"/>
      <c r="AF20" s="1">
        <f>G20*P20</f>
        <v>11.916000000000018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88</v>
      </c>
      <c r="D21" s="1">
        <v>152</v>
      </c>
      <c r="E21" s="1">
        <v>70</v>
      </c>
      <c r="F21" s="1">
        <v>160</v>
      </c>
      <c r="G21" s="7">
        <v>0.18</v>
      </c>
      <c r="H21" s="1">
        <v>120</v>
      </c>
      <c r="I21" s="1">
        <v>5038855</v>
      </c>
      <c r="J21" s="1">
        <v>71</v>
      </c>
      <c r="K21" s="1">
        <f t="shared" si="0"/>
        <v>-1</v>
      </c>
      <c r="L21" s="1"/>
      <c r="M21" s="1"/>
      <c r="N21" s="1">
        <v>106</v>
      </c>
      <c r="O21" s="1">
        <f t="shared" si="1"/>
        <v>14</v>
      </c>
      <c r="P21" s="5">
        <f t="shared" si="5"/>
        <v>42</v>
      </c>
      <c r="Q21" s="5"/>
      <c r="R21" s="1"/>
      <c r="S21" s="1">
        <f t="shared" si="3"/>
        <v>22</v>
      </c>
      <c r="T21" s="1">
        <f t="shared" si="4"/>
        <v>19</v>
      </c>
      <c r="U21" s="1">
        <v>15</v>
      </c>
      <c r="V21" s="1">
        <v>15</v>
      </c>
      <c r="W21" s="1">
        <v>13.8</v>
      </c>
      <c r="X21" s="1">
        <v>9.1999999999999993</v>
      </c>
      <c r="Y21" s="1">
        <v>12.2</v>
      </c>
      <c r="Z21" s="1">
        <v>18.600000000000001</v>
      </c>
      <c r="AA21" s="1">
        <v>23.6</v>
      </c>
      <c r="AB21" s="1">
        <v>11</v>
      </c>
      <c r="AC21" s="1">
        <v>16.2</v>
      </c>
      <c r="AD21" s="1">
        <v>28.6</v>
      </c>
      <c r="AE21" s="1"/>
      <c r="AF21" s="1">
        <f>G21*P21</f>
        <v>7.56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35</v>
      </c>
      <c r="C22" s="1">
        <v>695</v>
      </c>
      <c r="D22" s="1">
        <v>252</v>
      </c>
      <c r="E22" s="1">
        <v>245</v>
      </c>
      <c r="F22" s="1">
        <v>584</v>
      </c>
      <c r="G22" s="7">
        <v>0.18</v>
      </c>
      <c r="H22" s="1">
        <v>150</v>
      </c>
      <c r="I22" s="1">
        <v>5038435</v>
      </c>
      <c r="J22" s="1">
        <v>246</v>
      </c>
      <c r="K22" s="1">
        <f t="shared" si="0"/>
        <v>-1</v>
      </c>
      <c r="L22" s="1"/>
      <c r="M22" s="1"/>
      <c r="N22" s="1">
        <v>168.8</v>
      </c>
      <c r="O22" s="1">
        <f t="shared" si="1"/>
        <v>49</v>
      </c>
      <c r="P22" s="5">
        <f t="shared" si="5"/>
        <v>325.20000000000005</v>
      </c>
      <c r="Q22" s="5"/>
      <c r="R22" s="1"/>
      <c r="S22" s="1">
        <f t="shared" si="3"/>
        <v>22</v>
      </c>
      <c r="T22" s="1">
        <f t="shared" si="4"/>
        <v>15.363265306122448</v>
      </c>
      <c r="U22" s="1">
        <v>45</v>
      </c>
      <c r="V22" s="1">
        <v>48.2</v>
      </c>
      <c r="W22" s="1">
        <v>48.2</v>
      </c>
      <c r="X22" s="1">
        <v>37.6</v>
      </c>
      <c r="Y22" s="1">
        <v>72.2</v>
      </c>
      <c r="Z22" s="1">
        <v>65.599999999999994</v>
      </c>
      <c r="AA22" s="1">
        <v>37.200000000000003</v>
      </c>
      <c r="AB22" s="1">
        <v>42.875</v>
      </c>
      <c r="AC22" s="1">
        <v>83.4</v>
      </c>
      <c r="AD22" s="1">
        <v>52</v>
      </c>
      <c r="AE22" s="1"/>
      <c r="AF22" s="1">
        <f>G22*P22</f>
        <v>58.536000000000008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58</v>
      </c>
      <c r="B23" s="1" t="s">
        <v>35</v>
      </c>
      <c r="C23" s="1">
        <v>250</v>
      </c>
      <c r="D23" s="1">
        <v>114</v>
      </c>
      <c r="E23" s="1">
        <v>135</v>
      </c>
      <c r="F23" s="1">
        <v>212</v>
      </c>
      <c r="G23" s="7">
        <v>0.18</v>
      </c>
      <c r="H23" s="1">
        <v>120</v>
      </c>
      <c r="I23" s="1">
        <v>5038398</v>
      </c>
      <c r="J23" s="1">
        <v>137</v>
      </c>
      <c r="K23" s="1">
        <f t="shared" si="0"/>
        <v>-2</v>
      </c>
      <c r="L23" s="1"/>
      <c r="M23" s="1"/>
      <c r="N23" s="1">
        <v>238.2</v>
      </c>
      <c r="O23" s="1">
        <f t="shared" si="1"/>
        <v>27</v>
      </c>
      <c r="P23" s="5">
        <f t="shared" si="5"/>
        <v>143.80000000000001</v>
      </c>
      <c r="Q23" s="5"/>
      <c r="R23" s="1"/>
      <c r="S23" s="1">
        <f t="shared" si="3"/>
        <v>22</v>
      </c>
      <c r="T23" s="1">
        <f t="shared" si="4"/>
        <v>16.674074074074074</v>
      </c>
      <c r="U23" s="1">
        <v>26.8</v>
      </c>
      <c r="V23" s="1">
        <v>22.4</v>
      </c>
      <c r="W23" s="1">
        <v>20.6</v>
      </c>
      <c r="X23" s="1">
        <v>19</v>
      </c>
      <c r="Y23" s="1">
        <v>20</v>
      </c>
      <c r="Z23" s="1">
        <v>20</v>
      </c>
      <c r="AA23" s="1">
        <v>34.4</v>
      </c>
      <c r="AB23" s="1">
        <v>3.875</v>
      </c>
      <c r="AC23" s="1">
        <v>32.6</v>
      </c>
      <c r="AD23" s="1">
        <v>34.4</v>
      </c>
      <c r="AE23" s="1"/>
      <c r="AF23" s="1">
        <f>G23*P23</f>
        <v>25.884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59</v>
      </c>
      <c r="B24" s="16" t="s">
        <v>48</v>
      </c>
      <c r="C24" s="16">
        <v>206.79</v>
      </c>
      <c r="D24" s="16"/>
      <c r="E24" s="16">
        <v>7.05</v>
      </c>
      <c r="F24" s="17">
        <v>194.84</v>
      </c>
      <c r="G24" s="7">
        <v>1</v>
      </c>
      <c r="H24" s="1">
        <v>150</v>
      </c>
      <c r="I24" s="1">
        <v>5038572</v>
      </c>
      <c r="J24" s="1">
        <v>7.5</v>
      </c>
      <c r="K24" s="1">
        <f t="shared" si="0"/>
        <v>-0.45000000000000018</v>
      </c>
      <c r="L24" s="1"/>
      <c r="M24" s="1"/>
      <c r="N24" s="1"/>
      <c r="O24" s="1">
        <f t="shared" si="1"/>
        <v>1.41</v>
      </c>
      <c r="P24" s="5"/>
      <c r="Q24" s="5"/>
      <c r="R24" s="1"/>
      <c r="S24" s="1">
        <f t="shared" si="3"/>
        <v>138.18439716312056</v>
      </c>
      <c r="T24" s="1">
        <f t="shared" si="4"/>
        <v>138.18439716312056</v>
      </c>
      <c r="U24" s="1">
        <v>1.9319999999999999</v>
      </c>
      <c r="V24" s="1">
        <v>0.998</v>
      </c>
      <c r="W24" s="1">
        <v>4.4960000000000004</v>
      </c>
      <c r="X24" s="1">
        <v>1.9119999999999999</v>
      </c>
      <c r="Y24" s="1">
        <v>1.524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33" t="s">
        <v>36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9" t="s">
        <v>68</v>
      </c>
      <c r="B25" s="30" t="s">
        <v>48</v>
      </c>
      <c r="C25" s="30">
        <v>32.64</v>
      </c>
      <c r="D25" s="30"/>
      <c r="E25" s="30">
        <v>3.1880000000000002</v>
      </c>
      <c r="F25" s="31">
        <v>29.452000000000002</v>
      </c>
      <c r="G25" s="26">
        <v>0</v>
      </c>
      <c r="H25" s="25" t="e">
        <v>#N/A</v>
      </c>
      <c r="I25" s="25" t="s">
        <v>49</v>
      </c>
      <c r="J25" s="25"/>
      <c r="K25" s="25">
        <f>E25-J25</f>
        <v>3.1880000000000002</v>
      </c>
      <c r="L25" s="25"/>
      <c r="M25" s="25"/>
      <c r="N25" s="25"/>
      <c r="O25" s="25">
        <f t="shared" si="1"/>
        <v>0.63760000000000006</v>
      </c>
      <c r="P25" s="28"/>
      <c r="Q25" s="28"/>
      <c r="R25" s="25"/>
      <c r="S25" s="25">
        <f t="shared" si="3"/>
        <v>46.191969887076539</v>
      </c>
      <c r="T25" s="25">
        <f t="shared" si="4"/>
        <v>46.191969887076539</v>
      </c>
      <c r="U25" s="25">
        <v>0.45800000000000002</v>
      </c>
      <c r="V25" s="25">
        <v>0</v>
      </c>
      <c r="W25" s="25">
        <v>0.46079999999999999</v>
      </c>
      <c r="X25" s="25">
        <v>4.4859999999999998</v>
      </c>
      <c r="Y25" s="25">
        <v>11.0594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33" t="s">
        <v>36</v>
      </c>
      <c r="AF25" s="25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60</v>
      </c>
      <c r="B26" s="16" t="s">
        <v>48</v>
      </c>
      <c r="C26" s="16">
        <v>131.512</v>
      </c>
      <c r="D26" s="16">
        <v>3.1579999999999999</v>
      </c>
      <c r="E26" s="16">
        <v>12.6</v>
      </c>
      <c r="F26" s="17">
        <v>111.59</v>
      </c>
      <c r="G26" s="7">
        <v>1</v>
      </c>
      <c r="H26" s="1">
        <v>150</v>
      </c>
      <c r="I26" s="1">
        <v>5038596</v>
      </c>
      <c r="J26" s="1">
        <v>13</v>
      </c>
      <c r="K26" s="1">
        <f t="shared" si="0"/>
        <v>-0.40000000000000036</v>
      </c>
      <c r="L26" s="1"/>
      <c r="M26" s="1"/>
      <c r="N26" s="1"/>
      <c r="O26" s="1">
        <f t="shared" si="1"/>
        <v>2.52</v>
      </c>
      <c r="P26" s="5"/>
      <c r="Q26" s="5"/>
      <c r="R26" s="1"/>
      <c r="S26" s="1">
        <f t="shared" si="3"/>
        <v>44.281746031746032</v>
      </c>
      <c r="T26" s="1">
        <f t="shared" si="4"/>
        <v>44.281746031746032</v>
      </c>
      <c r="U26" s="1">
        <v>0.81159999999999999</v>
      </c>
      <c r="V26" s="1">
        <v>1.6572</v>
      </c>
      <c r="W26" s="1">
        <v>5.55</v>
      </c>
      <c r="X26" s="1">
        <v>12.1554</v>
      </c>
      <c r="Y26" s="1">
        <v>10.9246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32" t="s">
        <v>38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9" t="s">
        <v>69</v>
      </c>
      <c r="B27" s="30" t="s">
        <v>48</v>
      </c>
      <c r="C27" s="30">
        <v>49.781999999999996</v>
      </c>
      <c r="D27" s="30"/>
      <c r="E27" s="30">
        <v>12.83</v>
      </c>
      <c r="F27" s="31">
        <v>33.584000000000003</v>
      </c>
      <c r="G27" s="26">
        <v>0</v>
      </c>
      <c r="H27" s="25" t="e">
        <v>#N/A</v>
      </c>
      <c r="I27" s="25" t="s">
        <v>49</v>
      </c>
      <c r="J27" s="25">
        <v>11</v>
      </c>
      <c r="K27" s="25">
        <f>E27-J27</f>
        <v>1.83</v>
      </c>
      <c r="L27" s="25"/>
      <c r="M27" s="25"/>
      <c r="N27" s="25"/>
      <c r="O27" s="25">
        <f t="shared" si="1"/>
        <v>2.5659999999999998</v>
      </c>
      <c r="P27" s="28"/>
      <c r="Q27" s="28"/>
      <c r="R27" s="25"/>
      <c r="S27" s="25">
        <f t="shared" si="3"/>
        <v>13.088074824629777</v>
      </c>
      <c r="T27" s="25">
        <f t="shared" si="4"/>
        <v>13.088074824629777</v>
      </c>
      <c r="U27" s="25">
        <v>4.9811999999999994</v>
      </c>
      <c r="V27" s="25">
        <v>4.0671999999999997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32" t="s">
        <v>38</v>
      </c>
      <c r="AF27" s="25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61</v>
      </c>
      <c r="B28" s="23" t="s">
        <v>48</v>
      </c>
      <c r="C28" s="23"/>
      <c r="D28" s="23"/>
      <c r="E28" s="23"/>
      <c r="F28" s="24"/>
      <c r="G28" s="14">
        <v>1</v>
      </c>
      <c r="H28" s="13">
        <v>120</v>
      </c>
      <c r="I28" s="13">
        <v>8785204</v>
      </c>
      <c r="J28" s="13"/>
      <c r="K28" s="13">
        <f t="shared" si="0"/>
        <v>0</v>
      </c>
      <c r="L28" s="13"/>
      <c r="M28" s="13"/>
      <c r="N28" s="13">
        <v>100</v>
      </c>
      <c r="O28" s="13">
        <f t="shared" si="1"/>
        <v>0</v>
      </c>
      <c r="P28" s="15"/>
      <c r="Q28" s="15"/>
      <c r="R28" s="13"/>
      <c r="S28" s="13" t="e">
        <f t="shared" si="3"/>
        <v>#DIV/0!</v>
      </c>
      <c r="T28" s="13" t="e">
        <f t="shared" si="4"/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 t="s">
        <v>62</v>
      </c>
      <c r="AF28" s="13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9" t="s">
        <v>70</v>
      </c>
      <c r="B29" s="30" t="s">
        <v>48</v>
      </c>
      <c r="C29" s="30">
        <v>86.26</v>
      </c>
      <c r="D29" s="30">
        <v>3.2839999999999998</v>
      </c>
      <c r="E29" s="30">
        <v>44.308999999999997</v>
      </c>
      <c r="F29" s="31">
        <v>41.875</v>
      </c>
      <c r="G29" s="26">
        <v>0</v>
      </c>
      <c r="H29" s="25" t="e">
        <v>#N/A</v>
      </c>
      <c r="I29" s="25" t="s">
        <v>49</v>
      </c>
      <c r="J29" s="25">
        <v>44</v>
      </c>
      <c r="K29" s="25">
        <f>E29-J29</f>
        <v>0.3089999999999975</v>
      </c>
      <c r="L29" s="25"/>
      <c r="M29" s="25"/>
      <c r="N29" s="25"/>
      <c r="O29" s="25">
        <f t="shared" si="1"/>
        <v>8.8617999999999988</v>
      </c>
      <c r="P29" s="28"/>
      <c r="Q29" s="28"/>
      <c r="R29" s="25"/>
      <c r="S29" s="25">
        <f t="shared" si="3"/>
        <v>4.7253379674558227</v>
      </c>
      <c r="T29" s="25">
        <f t="shared" si="4"/>
        <v>4.7253379674558227</v>
      </c>
      <c r="U29" s="25">
        <v>15.319599999999999</v>
      </c>
      <c r="V29" s="25">
        <v>5.1731999999999996</v>
      </c>
      <c r="W29" s="25">
        <v>6.4308000000000014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/>
      <c r="AF29" s="2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64</v>
      </c>
      <c r="B30" s="1" t="s">
        <v>35</v>
      </c>
      <c r="C30" s="1">
        <v>77</v>
      </c>
      <c r="D30" s="1">
        <v>129</v>
      </c>
      <c r="E30" s="1">
        <v>48</v>
      </c>
      <c r="F30" s="1">
        <v>136</v>
      </c>
      <c r="G30" s="7">
        <v>0.1</v>
      </c>
      <c r="H30" s="1">
        <v>60</v>
      </c>
      <c r="I30" s="1">
        <v>8444170</v>
      </c>
      <c r="J30" s="1">
        <v>65</v>
      </c>
      <c r="K30" s="1">
        <f t="shared" si="0"/>
        <v>-17</v>
      </c>
      <c r="L30" s="1"/>
      <c r="M30" s="1"/>
      <c r="N30" s="1">
        <v>95.4</v>
      </c>
      <c r="O30" s="1">
        <f t="shared" si="1"/>
        <v>9.6</v>
      </c>
      <c r="P30" s="5"/>
      <c r="Q30" s="5"/>
      <c r="R30" s="1"/>
      <c r="S30" s="1">
        <f t="shared" si="3"/>
        <v>24.104166666666668</v>
      </c>
      <c r="T30" s="1">
        <f t="shared" si="4"/>
        <v>24.104166666666668</v>
      </c>
      <c r="U30" s="1">
        <v>15.6</v>
      </c>
      <c r="V30" s="1">
        <v>14.8</v>
      </c>
      <c r="W30" s="1">
        <v>12.6</v>
      </c>
      <c r="X30" s="1">
        <v>14.6</v>
      </c>
      <c r="Y30" s="1">
        <v>9.1999999999999993</v>
      </c>
      <c r="Z30" s="1">
        <v>25.2</v>
      </c>
      <c r="AA30" s="1">
        <v>21.2</v>
      </c>
      <c r="AB30" s="1">
        <v>1</v>
      </c>
      <c r="AC30" s="1">
        <v>16</v>
      </c>
      <c r="AD30" s="1">
        <v>24.6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65</v>
      </c>
      <c r="B31" s="1" t="s">
        <v>48</v>
      </c>
      <c r="C31" s="1">
        <v>251.21199999999999</v>
      </c>
      <c r="D31" s="1"/>
      <c r="E31" s="1">
        <v>37.334000000000003</v>
      </c>
      <c r="F31" s="1">
        <v>205.15899999999999</v>
      </c>
      <c r="G31" s="7">
        <v>1</v>
      </c>
      <c r="H31" s="1">
        <v>120</v>
      </c>
      <c r="I31" s="1">
        <v>5522704</v>
      </c>
      <c r="J31" s="1">
        <v>50.4</v>
      </c>
      <c r="K31" s="1">
        <f t="shared" si="0"/>
        <v>-13.065999999999995</v>
      </c>
      <c r="L31" s="1"/>
      <c r="M31" s="1"/>
      <c r="N31" s="1"/>
      <c r="O31" s="1">
        <f t="shared" si="1"/>
        <v>7.466800000000001</v>
      </c>
      <c r="P31" s="5"/>
      <c r="Q31" s="5"/>
      <c r="R31" s="1"/>
      <c r="S31" s="1">
        <f t="shared" si="3"/>
        <v>27.476161139979638</v>
      </c>
      <c r="T31" s="1">
        <f t="shared" si="4"/>
        <v>27.476161139979638</v>
      </c>
      <c r="U31" s="1">
        <v>8.58</v>
      </c>
      <c r="V31" s="1">
        <v>3.8332000000000002</v>
      </c>
      <c r="W31" s="1">
        <v>4.5747999999999998</v>
      </c>
      <c r="X31" s="1">
        <v>8.5939999999999994</v>
      </c>
      <c r="Y31" s="1">
        <v>15.179600000000001</v>
      </c>
      <c r="Z31" s="1">
        <v>11.458600000000001</v>
      </c>
      <c r="AA31" s="1">
        <v>10.415800000000001</v>
      </c>
      <c r="AB31" s="1">
        <v>21.18525</v>
      </c>
      <c r="AC31" s="1">
        <v>13.692399999999999</v>
      </c>
      <c r="AD31" s="1">
        <v>11.9176</v>
      </c>
      <c r="AE31" s="33" t="s">
        <v>36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66</v>
      </c>
      <c r="B32" s="1" t="s">
        <v>35</v>
      </c>
      <c r="C32" s="1">
        <v>58</v>
      </c>
      <c r="D32" s="1">
        <v>33</v>
      </c>
      <c r="E32" s="1">
        <v>27</v>
      </c>
      <c r="F32" s="1">
        <v>62</v>
      </c>
      <c r="G32" s="7">
        <v>0.14000000000000001</v>
      </c>
      <c r="H32" s="1">
        <v>180</v>
      </c>
      <c r="I32" s="1">
        <v>9988391</v>
      </c>
      <c r="J32" s="1">
        <v>27</v>
      </c>
      <c r="K32" s="1">
        <f t="shared" si="0"/>
        <v>0</v>
      </c>
      <c r="L32" s="1"/>
      <c r="M32" s="1"/>
      <c r="N32" s="1">
        <v>8.5999999999999943</v>
      </c>
      <c r="O32" s="1">
        <f t="shared" si="1"/>
        <v>5.4</v>
      </c>
      <c r="P32" s="5">
        <f t="shared" ref="P30:P34" si="6">22*O32-N32-F32</f>
        <v>48.200000000000017</v>
      </c>
      <c r="Q32" s="5"/>
      <c r="R32" s="1"/>
      <c r="S32" s="1">
        <f t="shared" si="3"/>
        <v>22</v>
      </c>
      <c r="T32" s="1">
        <f t="shared" si="4"/>
        <v>13.074074074074073</v>
      </c>
      <c r="U32" s="1">
        <v>4.8</v>
      </c>
      <c r="V32" s="1">
        <v>5</v>
      </c>
      <c r="W32" s="1">
        <v>5.2</v>
      </c>
      <c r="X32" s="1">
        <v>4.2</v>
      </c>
      <c r="Y32" s="1">
        <v>3.2</v>
      </c>
      <c r="Z32" s="1">
        <v>2.6</v>
      </c>
      <c r="AA32" s="1">
        <v>4</v>
      </c>
      <c r="AB32" s="1">
        <v>4.125</v>
      </c>
      <c r="AC32" s="1">
        <v>9.4</v>
      </c>
      <c r="AD32" s="1">
        <v>5.2</v>
      </c>
      <c r="AE32" s="1"/>
      <c r="AF32" s="1">
        <f>G32*P32</f>
        <v>6.7480000000000029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67</v>
      </c>
      <c r="B33" s="1" t="s">
        <v>35</v>
      </c>
      <c r="C33" s="1">
        <v>272</v>
      </c>
      <c r="D33" s="1">
        <v>17</v>
      </c>
      <c r="E33" s="1">
        <v>132</v>
      </c>
      <c r="F33" s="1">
        <v>150</v>
      </c>
      <c r="G33" s="7">
        <v>0.18</v>
      </c>
      <c r="H33" s="1">
        <v>270</v>
      </c>
      <c r="I33" s="1">
        <v>9988681</v>
      </c>
      <c r="J33" s="1">
        <v>132</v>
      </c>
      <c r="K33" s="1">
        <f t="shared" si="0"/>
        <v>0</v>
      </c>
      <c r="L33" s="1"/>
      <c r="M33" s="1"/>
      <c r="N33" s="1"/>
      <c r="O33" s="1">
        <f t="shared" si="1"/>
        <v>26.4</v>
      </c>
      <c r="P33" s="5">
        <f t="shared" si="6"/>
        <v>430.79999999999995</v>
      </c>
      <c r="Q33" s="5"/>
      <c r="R33" s="1"/>
      <c r="S33" s="1">
        <f t="shared" si="3"/>
        <v>22</v>
      </c>
      <c r="T33" s="1">
        <f t="shared" si="4"/>
        <v>5.6818181818181825</v>
      </c>
      <c r="U33" s="1">
        <v>13.2</v>
      </c>
      <c r="V33" s="1">
        <v>15.6</v>
      </c>
      <c r="W33" s="1">
        <v>19.600000000000001</v>
      </c>
      <c r="X33" s="1">
        <v>15.6</v>
      </c>
      <c r="Y33" s="1">
        <v>28.4</v>
      </c>
      <c r="Z33" s="1">
        <v>17.399999999999999</v>
      </c>
      <c r="AA33" s="1">
        <v>22.8</v>
      </c>
      <c r="AB33" s="1">
        <v>12.25</v>
      </c>
      <c r="AC33" s="1">
        <v>16.2</v>
      </c>
      <c r="AD33" s="1">
        <v>19.600000000000001</v>
      </c>
      <c r="AE33" s="1"/>
      <c r="AF33" s="1">
        <f>G33*P33</f>
        <v>77.543999999999983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71</v>
      </c>
      <c r="B34" s="1" t="s">
        <v>48</v>
      </c>
      <c r="C34" s="1">
        <v>122.473</v>
      </c>
      <c r="D34" s="1"/>
      <c r="E34" s="1">
        <v>28.376000000000001</v>
      </c>
      <c r="F34" s="1">
        <v>94.096999999999994</v>
      </c>
      <c r="G34" s="7">
        <v>1</v>
      </c>
      <c r="H34" s="1">
        <v>120</v>
      </c>
      <c r="I34" s="1">
        <v>8785198</v>
      </c>
      <c r="J34" s="1">
        <v>29</v>
      </c>
      <c r="K34" s="1">
        <f t="shared" si="0"/>
        <v>-0.62399999999999878</v>
      </c>
      <c r="L34" s="1"/>
      <c r="M34" s="1"/>
      <c r="N34" s="1">
        <v>112.4122</v>
      </c>
      <c r="O34" s="1">
        <f t="shared" si="1"/>
        <v>5.6752000000000002</v>
      </c>
      <c r="P34" s="5"/>
      <c r="Q34" s="5"/>
      <c r="R34" s="1"/>
      <c r="S34" s="1">
        <f t="shared" si="3"/>
        <v>36.388003946997458</v>
      </c>
      <c r="T34" s="1">
        <f t="shared" si="4"/>
        <v>36.388003946997458</v>
      </c>
      <c r="U34" s="1">
        <v>10.676600000000001</v>
      </c>
      <c r="V34" s="1">
        <v>6.8372000000000002</v>
      </c>
      <c r="W34" s="1">
        <v>7.5900000000000007</v>
      </c>
      <c r="X34" s="1">
        <v>5.0848000000000004</v>
      </c>
      <c r="Y34" s="1">
        <v>0.60199999999999998</v>
      </c>
      <c r="Z34" s="1">
        <v>12.613</v>
      </c>
      <c r="AA34" s="1">
        <v>0</v>
      </c>
      <c r="AB34" s="1">
        <v>3.9649999999999999</v>
      </c>
      <c r="AC34" s="1">
        <v>6.26</v>
      </c>
      <c r="AD34" s="1">
        <v>3.7290000000000001</v>
      </c>
      <c r="AE34" s="32" t="s">
        <v>72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73</v>
      </c>
      <c r="B35" s="16" t="s">
        <v>48</v>
      </c>
      <c r="C35" s="16">
        <v>64.936999999999998</v>
      </c>
      <c r="D35" s="16"/>
      <c r="E35" s="16">
        <v>6.5739999999999998</v>
      </c>
      <c r="F35" s="17">
        <v>58.363</v>
      </c>
      <c r="G35" s="7">
        <v>1</v>
      </c>
      <c r="H35" s="1">
        <v>180</v>
      </c>
      <c r="I35" s="1">
        <v>5038619</v>
      </c>
      <c r="J35" s="1">
        <v>5.5</v>
      </c>
      <c r="K35" s="1">
        <f t="shared" si="0"/>
        <v>1.0739999999999998</v>
      </c>
      <c r="L35" s="1"/>
      <c r="M35" s="1"/>
      <c r="N35" s="1"/>
      <c r="O35" s="1">
        <f t="shared" si="1"/>
        <v>1.3148</v>
      </c>
      <c r="P35" s="5"/>
      <c r="Q35" s="5"/>
      <c r="R35" s="1"/>
      <c r="S35" s="1">
        <f t="shared" si="3"/>
        <v>44.389260724064499</v>
      </c>
      <c r="T35" s="1">
        <f t="shared" si="4"/>
        <v>44.389260724064499</v>
      </c>
      <c r="U35" s="1">
        <v>4.0584000000000007</v>
      </c>
      <c r="V35" s="1">
        <v>5.98</v>
      </c>
      <c r="W35" s="1">
        <v>2.0076000000000001</v>
      </c>
      <c r="X35" s="1">
        <v>5.7295999999999996</v>
      </c>
      <c r="Y35" s="1">
        <v>5.31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32" t="s">
        <v>38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s="20" customFormat="1" ht="15.75" thickBot="1" x14ac:dyDescent="0.3">
      <c r="A36" s="29" t="s">
        <v>63</v>
      </c>
      <c r="B36" s="30" t="s">
        <v>48</v>
      </c>
      <c r="C36" s="30"/>
      <c r="D36" s="30">
        <v>42.65</v>
      </c>
      <c r="E36" s="30"/>
      <c r="F36" s="31">
        <v>42.65</v>
      </c>
      <c r="G36" s="26">
        <v>0</v>
      </c>
      <c r="H36" s="25" t="e">
        <v>#N/A</v>
      </c>
      <c r="I36" s="25" t="s">
        <v>49</v>
      </c>
      <c r="J36" s="25"/>
      <c r="K36" s="25">
        <f>E36-J36</f>
        <v>0</v>
      </c>
      <c r="L36" s="25"/>
      <c r="M36" s="25"/>
      <c r="N36" s="25"/>
      <c r="O36" s="25">
        <f t="shared" si="1"/>
        <v>0</v>
      </c>
      <c r="P36" s="28"/>
      <c r="Q36" s="28"/>
      <c r="R36" s="25"/>
      <c r="S36" s="25" t="e">
        <f t="shared" si="3"/>
        <v>#DIV/0!</v>
      </c>
      <c r="T36" s="25" t="e">
        <f t="shared" si="4"/>
        <v>#DIV/0!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32" t="s">
        <v>38</v>
      </c>
      <c r="AF36" s="25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 x14ac:dyDescent="0.25">
      <c r="A37" s="1" t="s">
        <v>74</v>
      </c>
      <c r="B37" s="1" t="s">
        <v>35</v>
      </c>
      <c r="C37" s="1">
        <v>305</v>
      </c>
      <c r="D37" s="1">
        <v>684</v>
      </c>
      <c r="E37" s="1">
        <v>250</v>
      </c>
      <c r="F37" s="1">
        <v>555</v>
      </c>
      <c r="G37" s="7">
        <v>0.1</v>
      </c>
      <c r="H37" s="1">
        <v>60</v>
      </c>
      <c r="I37" s="1">
        <v>8444187</v>
      </c>
      <c r="J37" s="1">
        <v>248</v>
      </c>
      <c r="K37" s="1">
        <f t="shared" si="0"/>
        <v>2</v>
      </c>
      <c r="L37" s="1"/>
      <c r="M37" s="1"/>
      <c r="N37" s="1">
        <v>62.800000000000068</v>
      </c>
      <c r="O37" s="1">
        <f t="shared" si="1"/>
        <v>50</v>
      </c>
      <c r="P37" s="5">
        <f>18*O37-N37-F37</f>
        <v>282.19999999999993</v>
      </c>
      <c r="Q37" s="5"/>
      <c r="R37" s="1"/>
      <c r="S37" s="1">
        <f t="shared" si="3"/>
        <v>18</v>
      </c>
      <c r="T37" s="1">
        <f t="shared" si="4"/>
        <v>12.356000000000002</v>
      </c>
      <c r="U37" s="1">
        <v>48.6</v>
      </c>
      <c r="V37" s="1">
        <v>59.6</v>
      </c>
      <c r="W37" s="1">
        <v>50.8</v>
      </c>
      <c r="X37" s="1">
        <v>61.6</v>
      </c>
      <c r="Y37" s="1">
        <v>53</v>
      </c>
      <c r="Z37" s="1">
        <v>78</v>
      </c>
      <c r="AA37" s="1">
        <v>25.8</v>
      </c>
      <c r="AB37" s="1">
        <v>40.375</v>
      </c>
      <c r="AC37" s="1">
        <v>81.599999999999994</v>
      </c>
      <c r="AD37" s="1">
        <v>23.8</v>
      </c>
      <c r="AE37" s="1"/>
      <c r="AF37" s="1">
        <f>G37*P37</f>
        <v>28.219999999999995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35</v>
      </c>
      <c r="C38" s="1">
        <v>316</v>
      </c>
      <c r="D38" s="1">
        <v>222</v>
      </c>
      <c r="E38" s="1">
        <v>140</v>
      </c>
      <c r="F38" s="1">
        <v>341</v>
      </c>
      <c r="G38" s="7">
        <v>0.1</v>
      </c>
      <c r="H38" s="1">
        <v>90</v>
      </c>
      <c r="I38" s="1">
        <v>8444194</v>
      </c>
      <c r="J38" s="1">
        <v>137</v>
      </c>
      <c r="K38" s="1">
        <f t="shared" si="0"/>
        <v>3</v>
      </c>
      <c r="L38" s="1"/>
      <c r="M38" s="1"/>
      <c r="N38" s="1">
        <v>78.800000000000068</v>
      </c>
      <c r="O38" s="1">
        <f t="shared" si="1"/>
        <v>28</v>
      </c>
      <c r="P38" s="5">
        <f>20*O38-N38-F38</f>
        <v>140.19999999999993</v>
      </c>
      <c r="Q38" s="5"/>
      <c r="R38" s="1"/>
      <c r="S38" s="1">
        <f t="shared" si="3"/>
        <v>20</v>
      </c>
      <c r="T38" s="1">
        <f t="shared" si="4"/>
        <v>14.992857142857146</v>
      </c>
      <c r="U38" s="1">
        <v>28.4</v>
      </c>
      <c r="V38" s="1">
        <v>32.799999999999997</v>
      </c>
      <c r="W38" s="1">
        <v>19.399999999999999</v>
      </c>
      <c r="X38" s="1">
        <v>36.799999999999997</v>
      </c>
      <c r="Y38" s="1">
        <v>32.200000000000003</v>
      </c>
      <c r="Z38" s="1">
        <v>35.6</v>
      </c>
      <c r="AA38" s="1">
        <v>41</v>
      </c>
      <c r="AB38" s="1">
        <v>25.625</v>
      </c>
      <c r="AC38" s="1">
        <v>50</v>
      </c>
      <c r="AD38" s="1">
        <v>12.2</v>
      </c>
      <c r="AE38" s="1"/>
      <c r="AF38" s="1">
        <f>G38*P38</f>
        <v>14.019999999999994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35</v>
      </c>
      <c r="C39" s="1">
        <v>228</v>
      </c>
      <c r="D39" s="1"/>
      <c r="E39" s="1">
        <v>32</v>
      </c>
      <c r="F39" s="1">
        <v>192</v>
      </c>
      <c r="G39" s="7">
        <v>0.2</v>
      </c>
      <c r="H39" s="1">
        <v>120</v>
      </c>
      <c r="I39" s="1">
        <v>783798</v>
      </c>
      <c r="J39" s="1">
        <v>32</v>
      </c>
      <c r="K39" s="1">
        <f t="shared" si="0"/>
        <v>0</v>
      </c>
      <c r="L39" s="1"/>
      <c r="M39" s="1"/>
      <c r="N39" s="1"/>
      <c r="O39" s="1">
        <f t="shared" si="1"/>
        <v>6.4</v>
      </c>
      <c r="P39" s="5"/>
      <c r="Q39" s="5"/>
      <c r="R39" s="1"/>
      <c r="S39" s="1">
        <f t="shared" si="3"/>
        <v>30</v>
      </c>
      <c r="T39" s="1">
        <f t="shared" si="4"/>
        <v>30</v>
      </c>
      <c r="U39" s="1">
        <v>10.6</v>
      </c>
      <c r="V39" s="1">
        <v>8.1999999999999993</v>
      </c>
      <c r="W39" s="1">
        <v>15.4</v>
      </c>
      <c r="X39" s="1">
        <v>4.5999999999999996</v>
      </c>
      <c r="Y39" s="1">
        <v>5.2</v>
      </c>
      <c r="Z39" s="1">
        <v>10.6</v>
      </c>
      <c r="AA39" s="1">
        <v>21.2</v>
      </c>
      <c r="AB39" s="1">
        <v>7.5</v>
      </c>
      <c r="AC39" s="1">
        <v>8</v>
      </c>
      <c r="AD39" s="1">
        <v>13.6</v>
      </c>
      <c r="AE39" s="32" t="s">
        <v>38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77</v>
      </c>
      <c r="B40" s="1" t="s">
        <v>48</v>
      </c>
      <c r="C40" s="1">
        <v>301.03500000000003</v>
      </c>
      <c r="D40" s="1">
        <v>3.37</v>
      </c>
      <c r="E40" s="1">
        <v>46.176000000000002</v>
      </c>
      <c r="F40" s="1">
        <v>251.489</v>
      </c>
      <c r="G40" s="7">
        <v>1</v>
      </c>
      <c r="H40" s="1">
        <v>120</v>
      </c>
      <c r="I40" s="1">
        <v>783811</v>
      </c>
      <c r="J40" s="1">
        <v>48.5</v>
      </c>
      <c r="K40" s="1">
        <f t="shared" si="0"/>
        <v>-2.3239999999999981</v>
      </c>
      <c r="L40" s="1"/>
      <c r="M40" s="1"/>
      <c r="N40" s="1">
        <v>37.209000000000003</v>
      </c>
      <c r="O40" s="1">
        <f t="shared" si="1"/>
        <v>9.2352000000000007</v>
      </c>
      <c r="P40" s="5"/>
      <c r="Q40" s="5"/>
      <c r="R40" s="1"/>
      <c r="S40" s="1">
        <f t="shared" si="3"/>
        <v>31.260611573111568</v>
      </c>
      <c r="T40" s="1">
        <f t="shared" si="4"/>
        <v>31.260611573111568</v>
      </c>
      <c r="U40" s="1">
        <v>15.222</v>
      </c>
      <c r="V40" s="1">
        <v>5.4429999999999996</v>
      </c>
      <c r="W40" s="1">
        <v>6.9769999999999994</v>
      </c>
      <c r="X40" s="1">
        <v>12.372</v>
      </c>
      <c r="Y40" s="1">
        <v>21.498000000000001</v>
      </c>
      <c r="Z40" s="1">
        <v>0</v>
      </c>
      <c r="AA40" s="1">
        <v>1.9450000000000001</v>
      </c>
      <c r="AB40" s="1">
        <v>16.227875000000001</v>
      </c>
      <c r="AC40" s="1">
        <v>7.5250000000000004</v>
      </c>
      <c r="AD40" s="1">
        <v>6.3155999999999999</v>
      </c>
      <c r="AE40" s="32" t="s">
        <v>38</v>
      </c>
      <c r="AF40" s="1">
        <f>G40*P40</f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78</v>
      </c>
      <c r="B41" s="1" t="s">
        <v>35</v>
      </c>
      <c r="C41" s="1">
        <v>193</v>
      </c>
      <c r="D41" s="1"/>
      <c r="E41" s="1">
        <v>19</v>
      </c>
      <c r="F41" s="1">
        <v>168</v>
      </c>
      <c r="G41" s="7">
        <v>0.2</v>
      </c>
      <c r="H41" s="1">
        <v>120</v>
      </c>
      <c r="I41" s="1">
        <v>783804</v>
      </c>
      <c r="J41" s="1">
        <v>19</v>
      </c>
      <c r="K41" s="1">
        <f t="shared" si="0"/>
        <v>0</v>
      </c>
      <c r="L41" s="1"/>
      <c r="M41" s="1"/>
      <c r="N41" s="1">
        <v>11.399999999999981</v>
      </c>
      <c r="O41" s="1">
        <f t="shared" si="1"/>
        <v>3.8</v>
      </c>
      <c r="P41" s="5"/>
      <c r="Q41" s="5"/>
      <c r="R41" s="1"/>
      <c r="S41" s="1">
        <f t="shared" si="3"/>
        <v>47.210526315789473</v>
      </c>
      <c r="T41" s="1">
        <f t="shared" si="4"/>
        <v>47.210526315789473</v>
      </c>
      <c r="U41" s="1">
        <v>9.1999999999999993</v>
      </c>
      <c r="V41" s="1">
        <v>6</v>
      </c>
      <c r="W41" s="1">
        <v>13.6</v>
      </c>
      <c r="X41" s="1">
        <v>5.8</v>
      </c>
      <c r="Y41" s="1">
        <v>16</v>
      </c>
      <c r="Z41" s="1">
        <v>10</v>
      </c>
      <c r="AA41" s="1">
        <v>14.4</v>
      </c>
      <c r="AB41" s="1">
        <v>10.75</v>
      </c>
      <c r="AC41" s="1">
        <v>19.2</v>
      </c>
      <c r="AD41" s="1">
        <v>17.8</v>
      </c>
      <c r="AE41" s="32" t="s">
        <v>38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79</v>
      </c>
      <c r="B42" s="1" t="s">
        <v>48</v>
      </c>
      <c r="C42" s="1">
        <v>300.02199999999999</v>
      </c>
      <c r="D42" s="1">
        <v>613.75300000000004</v>
      </c>
      <c r="E42" s="1">
        <v>88.9</v>
      </c>
      <c r="F42" s="1">
        <v>733.74699999999996</v>
      </c>
      <c r="G42" s="7">
        <v>1</v>
      </c>
      <c r="H42" s="1">
        <v>120</v>
      </c>
      <c r="I42" s="1">
        <v>783828</v>
      </c>
      <c r="J42" s="1">
        <v>86.6</v>
      </c>
      <c r="K42" s="1">
        <f t="shared" si="0"/>
        <v>2.3000000000000114</v>
      </c>
      <c r="L42" s="1"/>
      <c r="M42" s="1"/>
      <c r="N42" s="1"/>
      <c r="O42" s="1">
        <f t="shared" si="1"/>
        <v>17.78</v>
      </c>
      <c r="P42" s="5"/>
      <c r="Q42" s="5"/>
      <c r="R42" s="1"/>
      <c r="S42" s="1">
        <f t="shared" si="3"/>
        <v>41.268110236220465</v>
      </c>
      <c r="T42" s="1">
        <f t="shared" si="4"/>
        <v>41.268110236220465</v>
      </c>
      <c r="U42" s="1">
        <v>27.463999999999999</v>
      </c>
      <c r="V42" s="1">
        <v>43.883000000000003</v>
      </c>
      <c r="W42" s="1">
        <v>18.744800000000001</v>
      </c>
      <c r="X42" s="1">
        <v>15.041399999999999</v>
      </c>
      <c r="Y42" s="1">
        <v>8.7471999999999994</v>
      </c>
      <c r="Z42" s="1">
        <v>8.4171999999999993</v>
      </c>
      <c r="AA42" s="1">
        <v>0</v>
      </c>
      <c r="AB42" s="1">
        <v>17.864875000000001</v>
      </c>
      <c r="AC42" s="1">
        <v>28.651199999999999</v>
      </c>
      <c r="AD42" s="1">
        <v>41.551400000000001</v>
      </c>
      <c r="AE42" s="34" t="s">
        <v>82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43</v>
      </c>
      <c r="B44" s="1" t="s">
        <v>35</v>
      </c>
      <c r="C44" s="1">
        <v>332</v>
      </c>
      <c r="D44" s="1">
        <v>734</v>
      </c>
      <c r="E44" s="1">
        <v>249</v>
      </c>
      <c r="F44" s="1">
        <v>665</v>
      </c>
      <c r="G44" s="7">
        <v>0.18</v>
      </c>
      <c r="H44" s="1">
        <v>120</v>
      </c>
      <c r="I44" s="1"/>
      <c r="J44" s="1">
        <v>249</v>
      </c>
      <c r="K44" s="1">
        <f>E44-J44</f>
        <v>0</v>
      </c>
      <c r="L44" s="1"/>
      <c r="M44" s="1"/>
      <c r="N44" s="1">
        <v>1000</v>
      </c>
      <c r="O44" s="1">
        <f t="shared" ref="O44:O45" si="7">E44/5</f>
        <v>49.8</v>
      </c>
      <c r="P44" s="5"/>
      <c r="Q44" s="5"/>
      <c r="R44" s="1"/>
      <c r="S44" s="1">
        <f t="shared" ref="S44:S45" si="8">(F44+N44+P44)/O44</f>
        <v>33.433734939759042</v>
      </c>
      <c r="T44" s="1">
        <f t="shared" ref="T44:T45" si="9">(F44+N44)/O44</f>
        <v>33.433734939759042</v>
      </c>
      <c r="U44" s="1">
        <v>95.6</v>
      </c>
      <c r="V44" s="1">
        <v>59</v>
      </c>
      <c r="W44" s="1">
        <v>78.400000000000006</v>
      </c>
      <c r="X44" s="1">
        <v>55.8</v>
      </c>
      <c r="Y44" s="1">
        <v>72</v>
      </c>
      <c r="Z44" s="1">
        <v>90.8</v>
      </c>
      <c r="AA44" s="1">
        <v>86.8</v>
      </c>
      <c r="AB44" s="1">
        <v>56.125</v>
      </c>
      <c r="AC44" s="1">
        <v>80.2</v>
      </c>
      <c r="AD44" s="1">
        <v>68.400000000000006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44</v>
      </c>
      <c r="B45" s="1" t="s">
        <v>35</v>
      </c>
      <c r="C45" s="1">
        <v>2503</v>
      </c>
      <c r="D45" s="1">
        <v>2405</v>
      </c>
      <c r="E45" s="1">
        <v>1012</v>
      </c>
      <c r="F45" s="1">
        <v>2770</v>
      </c>
      <c r="G45" s="7">
        <v>0.18</v>
      </c>
      <c r="H45" s="1">
        <v>120</v>
      </c>
      <c r="I45" s="1"/>
      <c r="J45" s="1">
        <v>1008</v>
      </c>
      <c r="K45" s="1">
        <f>E45-J45</f>
        <v>4</v>
      </c>
      <c r="L45" s="1"/>
      <c r="M45" s="1"/>
      <c r="N45" s="1">
        <v>2500</v>
      </c>
      <c r="O45" s="1">
        <f t="shared" si="7"/>
        <v>202.4</v>
      </c>
      <c r="P45" s="5"/>
      <c r="Q45" s="5"/>
      <c r="R45" s="1"/>
      <c r="S45" s="1">
        <f t="shared" si="8"/>
        <v>26.037549407114625</v>
      </c>
      <c r="T45" s="1">
        <f t="shared" si="9"/>
        <v>26.037549407114625</v>
      </c>
      <c r="U45" s="1">
        <v>316</v>
      </c>
      <c r="V45" s="1">
        <v>225.4</v>
      </c>
      <c r="W45" s="1">
        <v>233.2</v>
      </c>
      <c r="X45" s="1">
        <v>256.39999999999998</v>
      </c>
      <c r="Y45" s="1">
        <v>239.4</v>
      </c>
      <c r="Z45" s="1">
        <v>265.8</v>
      </c>
      <c r="AA45" s="1">
        <v>270</v>
      </c>
      <c r="AB45" s="1">
        <v>171.125</v>
      </c>
      <c r="AC45" s="1">
        <v>313.39999999999998</v>
      </c>
      <c r="AD45" s="1">
        <v>258.2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42" xr:uid="{470E4D9E-AD9E-4293-B927-5ACB71BFF7B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2025-04-21T12:24:48Z</dcterms:created>
  <dcterms:modified xsi:type="dcterms:W3CDTF">2025-04-21T12:47:09Z</dcterms:modified>
</cp:coreProperties>
</file>