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1,04,25 Ост СЫР филиалы\"/>
    </mc:Choice>
  </mc:AlternateContent>
  <xr:revisionPtr revIDLastSave="0" documentId="13_ncr:1_{7CDE3BF4-4570-41AC-809A-934170D672E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Sheet!$A$3:$AF$41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32" i="1" l="1"/>
  <c r="AF32" i="1" s="1"/>
  <c r="P23" i="1"/>
  <c r="AF23" i="1" s="1"/>
  <c r="P21" i="1"/>
  <c r="P19" i="1"/>
  <c r="AF14" i="1"/>
  <c r="P29" i="1"/>
  <c r="AF29" i="1" s="1"/>
  <c r="S45" i="1"/>
  <c r="O45" i="1"/>
  <c r="T45" i="1" s="1"/>
  <c r="O44" i="1"/>
  <c r="S44" i="1" s="1"/>
  <c r="S43" i="1"/>
  <c r="O43" i="1"/>
  <c r="T43" i="1" s="1"/>
  <c r="O7" i="1"/>
  <c r="T7" i="1" s="1"/>
  <c r="O8" i="1"/>
  <c r="S8" i="1" s="1"/>
  <c r="O9" i="1"/>
  <c r="T9" i="1" s="1"/>
  <c r="O10" i="1"/>
  <c r="S10" i="1" s="1"/>
  <c r="O11" i="1"/>
  <c r="T11" i="1" s="1"/>
  <c r="O12" i="1"/>
  <c r="P12" i="1" s="1"/>
  <c r="O13" i="1"/>
  <c r="T13" i="1" s="1"/>
  <c r="O16" i="1"/>
  <c r="S16" i="1" s="1"/>
  <c r="O14" i="1"/>
  <c r="S14" i="1" s="1"/>
  <c r="O15" i="1"/>
  <c r="T15" i="1" s="1"/>
  <c r="O17" i="1"/>
  <c r="T17" i="1" s="1"/>
  <c r="O18" i="1"/>
  <c r="P18" i="1" s="1"/>
  <c r="O19" i="1"/>
  <c r="T19" i="1" s="1"/>
  <c r="O20" i="1"/>
  <c r="P20" i="1" s="1"/>
  <c r="O21" i="1"/>
  <c r="T21" i="1" s="1"/>
  <c r="O22" i="1"/>
  <c r="O23" i="1"/>
  <c r="T23" i="1" s="1"/>
  <c r="O24" i="1"/>
  <c r="P24" i="1" s="1"/>
  <c r="O25" i="1"/>
  <c r="T25" i="1" s="1"/>
  <c r="O27" i="1"/>
  <c r="T27" i="1" s="1"/>
  <c r="O29" i="1"/>
  <c r="T29" i="1" s="1"/>
  <c r="O31" i="1"/>
  <c r="T31" i="1" s="1"/>
  <c r="O32" i="1"/>
  <c r="T32" i="1" s="1"/>
  <c r="O33" i="1"/>
  <c r="T33" i="1" s="1"/>
  <c r="O34" i="1"/>
  <c r="P34" i="1" s="1"/>
  <c r="AF34" i="1" s="1"/>
  <c r="O26" i="1"/>
  <c r="S26" i="1" s="1"/>
  <c r="O28" i="1"/>
  <c r="S28" i="1" s="1"/>
  <c r="O35" i="1"/>
  <c r="T35" i="1" s="1"/>
  <c r="O30" i="1"/>
  <c r="S30" i="1" s="1"/>
  <c r="O36" i="1"/>
  <c r="O37" i="1"/>
  <c r="T37" i="1" s="1"/>
  <c r="O38" i="1"/>
  <c r="O39" i="1"/>
  <c r="T39" i="1" s="1"/>
  <c r="O40" i="1"/>
  <c r="P40" i="1" s="1"/>
  <c r="O41" i="1"/>
  <c r="T41" i="1" s="1"/>
  <c r="O6" i="1"/>
  <c r="T6" i="1" s="1"/>
  <c r="K41" i="1"/>
  <c r="K40" i="1"/>
  <c r="AF39" i="1"/>
  <c r="K39" i="1"/>
  <c r="K38" i="1"/>
  <c r="K37" i="1"/>
  <c r="K36" i="1"/>
  <c r="K30" i="1"/>
  <c r="K35" i="1"/>
  <c r="K28" i="1"/>
  <c r="K26" i="1"/>
  <c r="K34" i="1"/>
  <c r="K33" i="1"/>
  <c r="K32" i="1"/>
  <c r="AF31" i="1"/>
  <c r="K31" i="1"/>
  <c r="K29" i="1"/>
  <c r="AF27" i="1"/>
  <c r="K27" i="1"/>
  <c r="AF25" i="1"/>
  <c r="K25" i="1"/>
  <c r="K24" i="1"/>
  <c r="K23" i="1"/>
  <c r="K22" i="1"/>
  <c r="K21" i="1"/>
  <c r="K20" i="1"/>
  <c r="K19" i="1"/>
  <c r="K18" i="1"/>
  <c r="K17" i="1"/>
  <c r="AF15" i="1"/>
  <c r="K15" i="1"/>
  <c r="K14" i="1"/>
  <c r="K16" i="1"/>
  <c r="K13" i="1"/>
  <c r="K12" i="1"/>
  <c r="K45" i="1"/>
  <c r="K43" i="1"/>
  <c r="K11" i="1"/>
  <c r="K10" i="1"/>
  <c r="K9" i="1"/>
  <c r="AF8" i="1"/>
  <c r="K8" i="1"/>
  <c r="K7" i="1"/>
  <c r="K6" i="1"/>
  <c r="K44" i="1"/>
  <c r="AD5" i="1"/>
  <c r="AC5" i="1"/>
  <c r="AB5" i="1"/>
  <c r="AA5" i="1"/>
  <c r="Z5" i="1"/>
  <c r="Y5" i="1"/>
  <c r="X5" i="1"/>
  <c r="W5" i="1"/>
  <c r="V5" i="1"/>
  <c r="U5" i="1"/>
  <c r="Q5" i="1"/>
  <c r="N5" i="1"/>
  <c r="M5" i="1"/>
  <c r="L5" i="1"/>
  <c r="J5" i="1"/>
  <c r="F5" i="1"/>
  <c r="E5" i="1"/>
  <c r="P6" i="1" l="1"/>
  <c r="AF6" i="1" s="1"/>
  <c r="P35" i="1"/>
  <c r="P36" i="1"/>
  <c r="AF36" i="1" s="1"/>
  <c r="P7" i="1"/>
  <c r="S7" i="1" s="1"/>
  <c r="P13" i="1"/>
  <c r="AF13" i="1" s="1"/>
  <c r="P22" i="1"/>
  <c r="AF22" i="1" s="1"/>
  <c r="P38" i="1"/>
  <c r="AF38" i="1" s="1"/>
  <c r="P41" i="1"/>
  <c r="P37" i="1"/>
  <c r="S37" i="1" s="1"/>
  <c r="AF40" i="1"/>
  <c r="AF18" i="1"/>
  <c r="AF20" i="1"/>
  <c r="S34" i="1"/>
  <c r="S32" i="1"/>
  <c r="S25" i="1"/>
  <c r="S11" i="1"/>
  <c r="T28" i="1"/>
  <c r="AF12" i="1"/>
  <c r="S17" i="1"/>
  <c r="AF19" i="1"/>
  <c r="AF24" i="1"/>
  <c r="AF33" i="1"/>
  <c r="AF35" i="1"/>
  <c r="S22" i="1"/>
  <c r="S40" i="1"/>
  <c r="S36" i="1"/>
  <c r="AF17" i="1"/>
  <c r="AF7" i="1"/>
  <c r="T44" i="1"/>
  <c r="S39" i="1"/>
  <c r="S29" i="1"/>
  <c r="S23" i="1"/>
  <c r="S9" i="1"/>
  <c r="T34" i="1"/>
  <c r="T30" i="1"/>
  <c r="T14" i="1"/>
  <c r="S6" i="1"/>
  <c r="S35" i="1"/>
  <c r="S33" i="1"/>
  <c r="S31" i="1"/>
  <c r="S27" i="1"/>
  <c r="S15" i="1"/>
  <c r="T40" i="1"/>
  <c r="T38" i="1"/>
  <c r="T36" i="1"/>
  <c r="T26" i="1"/>
  <c r="T24" i="1"/>
  <c r="T22" i="1"/>
  <c r="T20" i="1"/>
  <c r="T18" i="1"/>
  <c r="T16" i="1"/>
  <c r="T12" i="1"/>
  <c r="T10" i="1"/>
  <c r="T8" i="1"/>
  <c r="K5" i="1"/>
  <c r="O5" i="1"/>
  <c r="S13" i="1" l="1"/>
  <c r="S38" i="1"/>
  <c r="AF37" i="1"/>
  <c r="AF41" i="1"/>
  <c r="S41" i="1"/>
  <c r="S18" i="1"/>
  <c r="S24" i="1"/>
  <c r="S19" i="1"/>
  <c r="P5" i="1"/>
  <c r="AF21" i="1"/>
  <c r="AF5" i="1" s="1"/>
  <c r="S21" i="1"/>
  <c r="S12" i="1"/>
  <c r="S20" i="1"/>
</calcChain>
</file>

<file path=xl/sharedStrings.xml><?xml version="1.0" encoding="utf-8"?>
<sst xmlns="http://schemas.openxmlformats.org/spreadsheetml/2006/main" count="144" uniqueCount="86">
  <si>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</si>
  <si>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</si>
  <si>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</si>
  <si>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</si>
  <si>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</si>
  <si>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</si>
  <si>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</si>
  <si>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</si>
  <si>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</si>
  <si>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</si>
  <si>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</si>
  <si>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</si>
  <si>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</si>
  <si>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</si>
  <si>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</si>
  <si>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</si>
  <si>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</si>
  <si>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</si>
  <si>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</si>
  <si>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</si>
  <si>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</si>
  <si>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</si>
  <si>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</si>
  <si>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14,04,</t>
  </si>
  <si>
    <t>21,04,</t>
  </si>
  <si>
    <t>07,04,</t>
  </si>
  <si>
    <t>31,03,</t>
  </si>
  <si>
    <t>24,03,</t>
  </si>
  <si>
    <t>17,03,</t>
  </si>
  <si>
    <t>10,03,</t>
  </si>
  <si>
    <t>03,03,</t>
  </si>
  <si>
    <t>24,02,</t>
  </si>
  <si>
    <t>17,02,</t>
  </si>
  <si>
    <t>10,02,</t>
  </si>
  <si>
    <t>3534796 Масло сливочное ж.82,5% 180г фольга ТМ Папа может(вл 12)  Останкино</t>
  </si>
  <si>
    <t>шт</t>
  </si>
  <si>
    <t>дубль</t>
  </si>
  <si>
    <t>9988421 Творожный Сыр 60 % С маринованными огурчиками и укропом  Останкино</t>
  </si>
  <si>
    <t>13,01,25 завод не отгрузил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</si>
  <si>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</si>
  <si>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</si>
  <si>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Cыр Перлини 40% 100гр (8шт)  Останкино</t>
  </si>
  <si>
    <t>Cыр Перлини копченый 40% 100гр (8шт)  Останкино</t>
  </si>
  <si>
    <t>Cыр Перлини со вкусом Васаби 40% 100гр (8шт)  Останкино</t>
  </si>
  <si>
    <t>Масло "Папа может" 82,5% 180гр  Останкино</t>
  </si>
  <si>
    <t>Масло сливочное 72,5 % 180 гр.(10 шт) СЛАВЯНА  Останкино</t>
  </si>
  <si>
    <t>Плавленый Сыр колбасный копченый 40% СТМ"ПапаМожет"400гр  Останкино</t>
  </si>
  <si>
    <t>нужно увеличить продажи</t>
  </si>
  <si>
    <t>Плавленый продукт с Сыром колбасный копченый 40% СТМ "Коровино" 400гр  Останкино</t>
  </si>
  <si>
    <t>кг</t>
  </si>
  <si>
    <t>Сыр "Пармезан" (срок созревания 3 месяцев) м.д.ж. в с.в. 40%  ОСТАНКИНО</t>
  </si>
  <si>
    <t>нужно увеличить продажи!!!</t>
  </si>
  <si>
    <t>Сыр "Пармезан" 40% кусок 180 гр  ОСТАНКИНО</t>
  </si>
  <si>
    <t>Сыр "Пармезан" с массовой долей жира в сухом веществе 40%  Останкино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</si>
  <si>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</si>
  <si>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</si>
  <si>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</si>
  <si>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03,03,25 завод не отгрузил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</si>
  <si>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</si>
  <si>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</si>
  <si>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</si>
  <si>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</si>
  <si>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</si>
  <si>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Сыр Папа Может "Голландский традиционный" 45% (2,5кг)(6шт)  Останкино</t>
  </si>
  <si>
    <t>Сыр Папа Может "Российский традиционный"  50%, вакуум  Останкино</t>
  </si>
  <si>
    <t>ПО ПРЕДЗАКАЗУ</t>
  </si>
  <si>
    <t>Сыр Папа Может "Тильзитер" массовая доля жира в сухом веществе 45 %.брусок  Останкино</t>
  </si>
  <si>
    <t>Сыр Скаморца свежий 100 гр.  ОСТАНКИНО</t>
  </si>
  <si>
    <t>Сыр Сливочный со вкусом топленого молока 45% ти Папа Может, брус (2 шт)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</si>
  <si>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</si>
  <si>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</si>
  <si>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"Голландский" с массовой долей жира в пересчете на сухое  Останкино</t>
  </si>
  <si>
    <t>Сыр полутвердый "Российский" с массовой долей жира 50%  Останкино</t>
  </si>
  <si>
    <t>Сыр полутвердый "Сметанковый", с масс долей жира в пересчете на сухое вещес50%, брус  Останкино</t>
  </si>
  <si>
    <t>Сыр полутвердый "Тильзитер" с массовой долей жира в пересчете на сухое вещество 45%. 1/5  Останкино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</si>
  <si>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</si>
  <si>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</si>
  <si>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</si>
  <si>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17,03,25 завод не отгрузит / 13,01,25 завод не отгрузил</t>
  </si>
  <si>
    <t>Сыч/Прод Коровино Российский Оригин 50% ВЕС (3,5 кг)  Останкино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</si>
  <si>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</si>
  <si>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</si>
  <si>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17,03,25 завод не отгрузил / 17,02,25 завод не отгрузил</t>
  </si>
  <si>
    <t>не в матрице</t>
  </si>
  <si>
    <t>14,04,25 завод не отгрузил / 07,04,25 завод не отгрузил / 31,03,25 завод не отгрузил / 24,03,25 завод не отгрузил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</si>
  <si>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13,01,25 завод не отгрузил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</si>
</sst>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35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4" fillId="0" borderId="1" xfId="1" applyNumberFormat="1" applyFont="1"/>
    <xf numFmtId="164" fontId="1" fillId="5" borderId="1" xfId="1" applyNumberFormat="1" applyFill="1"/>
    <xf numFmtId="2" fontId="1" fillId="5" borderId="1" xfId="1" applyNumberFormat="1" applyFill="1"/>
    <xf numFmtId="164" fontId="1" fillId="0" borderId="3" xfId="1" applyNumberFormat="1" applyBorder="1"/>
    <xf numFmtId="164" fontId="1" fillId="0" borderId="4" xfId="1" applyNumberFormat="1" applyBorder="1"/>
    <xf numFmtId="164" fontId="1" fillId="0" borderId="5" xfId="1" applyNumberFormat="1" applyBorder="1"/>
    <xf numFmtId="164" fontId="1" fillId="6" borderId="1" xfId="1" applyNumberFormat="1" applyFill="1"/>
    <xf numFmtId="2" fontId="1" fillId="6" borderId="1" xfId="1" applyNumberFormat="1" applyFill="1"/>
    <xf numFmtId="164" fontId="4" fillId="6" borderId="1" xfId="1" applyNumberFormat="1" applyFont="1" applyFill="1"/>
    <xf numFmtId="164" fontId="1" fillId="6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0" borderId="3" xfId="1" applyNumberFormat="1" applyFill="1" applyBorder="1"/>
    <xf numFmtId="164" fontId="1" fillId="0" borderId="4" xfId="1" applyNumberFormat="1" applyFill="1" applyBorder="1"/>
    <xf numFmtId="164" fontId="1" fillId="0" borderId="5" xfId="1" applyNumberFormat="1" applyFill="1" applyBorder="1"/>
    <xf numFmtId="164" fontId="1" fillId="0" borderId="1" xfId="1" applyNumberFormat="1" applyFill="1"/>
    <xf numFmtId="164" fontId="1" fillId="7" borderId="3" xfId="1" applyNumberFormat="1" applyFill="1" applyBorder="1"/>
    <xf numFmtId="164" fontId="1" fillId="7" borderId="4" xfId="1" applyNumberFormat="1" applyFill="1" applyBorder="1"/>
    <xf numFmtId="164" fontId="1" fillId="7" borderId="5" xfId="1" applyNumberFormat="1" applyFill="1" applyBorder="1"/>
    <xf numFmtId="164" fontId="1" fillId="6" borderId="6" xfId="1" applyNumberFormat="1" applyFill="1" applyBorder="1"/>
    <xf numFmtId="164" fontId="1" fillId="6" borderId="7" xfId="1" applyNumberFormat="1" applyFill="1" applyBorder="1"/>
    <xf numFmtId="164" fontId="1" fillId="6" borderId="8" xfId="1" applyNumberFormat="1" applyFill="1" applyBorder="1"/>
    <xf numFmtId="164" fontId="5" fillId="8" borderId="1" xfId="1" applyNumberFormat="1" applyFont="1" applyFill="1"/>
    <xf numFmtId="164" fontId="4" fillId="8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97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R7" sqref="R7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5703125" customWidth="1"/>
    <col min="14" max="17" width="7" customWidth="1"/>
    <col min="18" max="18" width="21" customWidth="1"/>
    <col min="19" max="20" width="5" customWidth="1"/>
    <col min="21" max="30" width="6" customWidth="1"/>
    <col min="31" max="31" width="31.28515625" customWidth="1"/>
    <col min="32" max="32" width="7" customWidth="1"/>
    <col min="33" max="49" width="8" customWidth="1"/>
  </cols>
  <sheetData>
    <row r="1" spans="1:49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6" t="s">
        <v>16</v>
      </c>
      <c r="R3" s="6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21</v>
      </c>
      <c r="AF3" s="2" t="s">
        <v>22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24</v>
      </c>
      <c r="O4" s="1" t="s">
        <v>24</v>
      </c>
      <c r="P4" s="1"/>
      <c r="Q4" s="1"/>
      <c r="R4" s="1"/>
      <c r="S4" s="1"/>
      <c r="T4" s="1"/>
      <c r="U4" s="1" t="s">
        <v>23</v>
      </c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SUM(E6:E497)</f>
        <v>9007.9839999999986</v>
      </c>
      <c r="F5" s="4">
        <f>SUM(F6:F497)</f>
        <v>14219.189</v>
      </c>
      <c r="G5" s="7"/>
      <c r="H5" s="1"/>
      <c r="I5" s="1"/>
      <c r="J5" s="4">
        <f>SUM(J6:J497)</f>
        <v>9278</v>
      </c>
      <c r="K5" s="4">
        <f>SUM(K6:K497)</f>
        <v>-270.01600000000002</v>
      </c>
      <c r="L5" s="4">
        <f>SUM(L6:L497)</f>
        <v>0</v>
      </c>
      <c r="M5" s="4">
        <f>SUM(M6:M497)</f>
        <v>0</v>
      </c>
      <c r="N5" s="4">
        <f>SUM(N6:N497)</f>
        <v>11723</v>
      </c>
      <c r="O5" s="4">
        <f>SUM(O6:O497)</f>
        <v>1801.5968000000003</v>
      </c>
      <c r="P5" s="4">
        <f>SUM(P6:P497)</f>
        <v>11142.730000000001</v>
      </c>
      <c r="Q5" s="4">
        <f>SUM(Q6:Q497)</f>
        <v>0</v>
      </c>
      <c r="R5" s="1"/>
      <c r="S5" s="1"/>
      <c r="T5" s="1"/>
      <c r="U5" s="4">
        <f>SUM(U6:U497)</f>
        <v>1998.6471999999999</v>
      </c>
      <c r="V5" s="4">
        <f>SUM(V6:V497)</f>
        <v>1401.0986</v>
      </c>
      <c r="W5" s="4">
        <f>SUM(W6:W497)</f>
        <v>1424.5581999999999</v>
      </c>
      <c r="X5" s="4">
        <f>SUM(X6:X497)</f>
        <v>1470.0426000000002</v>
      </c>
      <c r="Y5" s="4">
        <f>SUM(Y6:Y497)</f>
        <v>1235.6686</v>
      </c>
      <c r="Z5" s="4">
        <f>SUM(Z6:Z497)</f>
        <v>1522.732</v>
      </c>
      <c r="AA5" s="4">
        <f>SUM(AA6:AA497)</f>
        <v>1503.8642000000002</v>
      </c>
      <c r="AB5" s="4">
        <f>SUM(AB6:AB497)</f>
        <v>1800.0646000000002</v>
      </c>
      <c r="AC5" s="4">
        <f>SUM(AC6:AC497)</f>
        <v>1903.7030000000002</v>
      </c>
      <c r="AD5" s="4">
        <f>SUM(AD6:AD497)</f>
        <v>1474.1477999999997</v>
      </c>
      <c r="AE5" s="1"/>
      <c r="AF5" s="4">
        <f>SUM(AF6:AF497)</f>
        <v>2846.6099999999997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" t="s">
        <v>37</v>
      </c>
      <c r="B6" s="1" t="s">
        <v>35</v>
      </c>
      <c r="C6" s="1">
        <v>105</v>
      </c>
      <c r="D6" s="1"/>
      <c r="E6" s="1">
        <v>49</v>
      </c>
      <c r="F6" s="1">
        <v>56</v>
      </c>
      <c r="G6" s="7">
        <v>0.14000000000000001</v>
      </c>
      <c r="H6" s="1">
        <v>180</v>
      </c>
      <c r="I6" s="1">
        <v>9988421</v>
      </c>
      <c r="J6" s="1">
        <v>55</v>
      </c>
      <c r="K6" s="1">
        <f t="shared" ref="K6:K41" si="0">E6-J6</f>
        <v>-6</v>
      </c>
      <c r="L6" s="1"/>
      <c r="M6" s="1"/>
      <c r="N6" s="1">
        <v>111</v>
      </c>
      <c r="O6" s="1">
        <f>E6/5</f>
        <v>9.8000000000000007</v>
      </c>
      <c r="P6" s="5">
        <f>20*O6-N6-F6</f>
        <v>29</v>
      </c>
      <c r="Q6" s="5"/>
      <c r="R6" s="1"/>
      <c r="S6" s="1">
        <f>(F6+N6+P6)/O6</f>
        <v>20</v>
      </c>
      <c r="T6" s="1">
        <f>(F6+N6)/O6</f>
        <v>17.04081632653061</v>
      </c>
      <c r="U6" s="1">
        <v>9.8000000000000007</v>
      </c>
      <c r="V6" s="1">
        <v>2.4</v>
      </c>
      <c r="W6" s="1">
        <v>6</v>
      </c>
      <c r="X6" s="1">
        <v>8.4</v>
      </c>
      <c r="Y6" s="1">
        <v>8.6</v>
      </c>
      <c r="Z6" s="1">
        <v>10</v>
      </c>
      <c r="AA6" s="1">
        <v>5.6</v>
      </c>
      <c r="AB6" s="1">
        <v>14.8</v>
      </c>
      <c r="AC6" s="1">
        <v>10</v>
      </c>
      <c r="AD6" s="1">
        <v>4.8</v>
      </c>
      <c r="AE6" s="1" t="s">
        <v>38</v>
      </c>
      <c r="AF6" s="1">
        <f>G6*P6</f>
        <v>4.0600000000000005</v>
      </c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" t="s">
        <v>39</v>
      </c>
      <c r="B7" s="1" t="s">
        <v>35</v>
      </c>
      <c r="C7" s="1">
        <v>247</v>
      </c>
      <c r="D7" s="1"/>
      <c r="E7" s="1">
        <v>139</v>
      </c>
      <c r="F7" s="1">
        <v>108</v>
      </c>
      <c r="G7" s="7">
        <v>0.18</v>
      </c>
      <c r="H7" s="1">
        <v>270</v>
      </c>
      <c r="I7" s="1">
        <v>9988438</v>
      </c>
      <c r="J7" s="1">
        <v>142</v>
      </c>
      <c r="K7" s="1">
        <f t="shared" si="0"/>
        <v>-3</v>
      </c>
      <c r="L7" s="1"/>
      <c r="M7" s="1"/>
      <c r="N7" s="1">
        <v>378</v>
      </c>
      <c r="O7" s="1">
        <f>E7/5</f>
        <v>27.8</v>
      </c>
      <c r="P7" s="5">
        <f>20*O7-N7-F7</f>
        <v>70</v>
      </c>
      <c r="Q7" s="5"/>
      <c r="R7" s="1"/>
      <c r="S7" s="1">
        <f t="shared" ref="S7:S41" si="1">(F7+N7+P7)/O7</f>
        <v>20</v>
      </c>
      <c r="T7" s="1">
        <f t="shared" ref="T7:T41" si="2">(F7+N7)/O7</f>
        <v>17.482014388489208</v>
      </c>
      <c r="U7" s="1">
        <v>28.4</v>
      </c>
      <c r="V7" s="1">
        <v>11.2</v>
      </c>
      <c r="W7" s="1">
        <v>17</v>
      </c>
      <c r="X7" s="1">
        <v>23.8</v>
      </c>
      <c r="Y7" s="1">
        <v>19.8</v>
      </c>
      <c r="Z7" s="1">
        <v>25</v>
      </c>
      <c r="AA7" s="1">
        <v>19.8</v>
      </c>
      <c r="AB7" s="1">
        <v>29.4</v>
      </c>
      <c r="AC7" s="1">
        <v>26.4</v>
      </c>
      <c r="AD7" s="1">
        <v>18.8</v>
      </c>
      <c r="AE7" s="1"/>
      <c r="AF7" s="1">
        <f>G7*P7</f>
        <v>12.6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40</v>
      </c>
      <c r="B8" s="1" t="s">
        <v>35</v>
      </c>
      <c r="C8" s="1">
        <v>263</v>
      </c>
      <c r="D8" s="1"/>
      <c r="E8" s="1">
        <v>116</v>
      </c>
      <c r="F8" s="1">
        <v>147</v>
      </c>
      <c r="G8" s="7">
        <v>0.18</v>
      </c>
      <c r="H8" s="1">
        <v>270</v>
      </c>
      <c r="I8" s="1">
        <v>9988445</v>
      </c>
      <c r="J8" s="1">
        <v>116</v>
      </c>
      <c r="K8" s="1">
        <f t="shared" si="0"/>
        <v>0</v>
      </c>
      <c r="L8" s="1"/>
      <c r="M8" s="1"/>
      <c r="N8" s="1">
        <v>357</v>
      </c>
      <c r="O8" s="1">
        <f>E8/5</f>
        <v>23.2</v>
      </c>
      <c r="P8" s="5"/>
      <c r="Q8" s="5"/>
      <c r="R8" s="1"/>
      <c r="S8" s="1">
        <f t="shared" si="1"/>
        <v>21.724137931034484</v>
      </c>
      <c r="T8" s="1">
        <f t="shared" si="2"/>
        <v>21.724137931034484</v>
      </c>
      <c r="U8" s="1">
        <v>28.2</v>
      </c>
      <c r="V8" s="1">
        <v>10.8</v>
      </c>
      <c r="W8" s="1">
        <v>14.4</v>
      </c>
      <c r="X8" s="1">
        <v>23.6</v>
      </c>
      <c r="Y8" s="1">
        <v>22.8</v>
      </c>
      <c r="Z8" s="1">
        <v>20.399999999999999</v>
      </c>
      <c r="AA8" s="1">
        <v>19.2</v>
      </c>
      <c r="AB8" s="1">
        <v>26</v>
      </c>
      <c r="AC8" s="1">
        <v>28</v>
      </c>
      <c r="AD8" s="1">
        <v>20.2</v>
      </c>
      <c r="AE8" s="1"/>
      <c r="AF8" s="1">
        <f>G8*P8</f>
        <v>0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6" t="s">
        <v>41</v>
      </c>
      <c r="B9" s="16" t="s">
        <v>35</v>
      </c>
      <c r="C9" s="16"/>
      <c r="D9" s="16">
        <v>32</v>
      </c>
      <c r="E9" s="16">
        <v>7</v>
      </c>
      <c r="F9" s="16">
        <v>25</v>
      </c>
      <c r="G9" s="17">
        <v>0</v>
      </c>
      <c r="H9" s="16" t="e">
        <v>#N/A</v>
      </c>
      <c r="I9" s="18" t="s">
        <v>83</v>
      </c>
      <c r="J9" s="16">
        <v>5</v>
      </c>
      <c r="K9" s="16">
        <f t="shared" si="0"/>
        <v>2</v>
      </c>
      <c r="L9" s="16"/>
      <c r="M9" s="16"/>
      <c r="N9" s="16"/>
      <c r="O9" s="16">
        <f>E9/5</f>
        <v>1.4</v>
      </c>
      <c r="P9" s="19"/>
      <c r="Q9" s="19"/>
      <c r="R9" s="16"/>
      <c r="S9" s="16">
        <f t="shared" si="1"/>
        <v>17.857142857142858</v>
      </c>
      <c r="T9" s="16">
        <f t="shared" si="2"/>
        <v>17.857142857142858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/>
      <c r="AF9" s="16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6" t="s">
        <v>42</v>
      </c>
      <c r="B10" s="16" t="s">
        <v>35</v>
      </c>
      <c r="C10" s="16"/>
      <c r="D10" s="16">
        <v>32</v>
      </c>
      <c r="E10" s="16">
        <v>6</v>
      </c>
      <c r="F10" s="16">
        <v>26</v>
      </c>
      <c r="G10" s="17">
        <v>0</v>
      </c>
      <c r="H10" s="16" t="e">
        <v>#N/A</v>
      </c>
      <c r="I10" s="18" t="s">
        <v>83</v>
      </c>
      <c r="J10" s="16">
        <v>5</v>
      </c>
      <c r="K10" s="16">
        <f t="shared" si="0"/>
        <v>1</v>
      </c>
      <c r="L10" s="16"/>
      <c r="M10" s="16"/>
      <c r="N10" s="16"/>
      <c r="O10" s="16">
        <f>E10/5</f>
        <v>1.2</v>
      </c>
      <c r="P10" s="19"/>
      <c r="Q10" s="19"/>
      <c r="R10" s="16"/>
      <c r="S10" s="16">
        <f t="shared" si="1"/>
        <v>21.666666666666668</v>
      </c>
      <c r="T10" s="16">
        <f t="shared" si="2"/>
        <v>21.666666666666668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/>
      <c r="AF10" s="16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6" t="s">
        <v>43</v>
      </c>
      <c r="B11" s="16" t="s">
        <v>35</v>
      </c>
      <c r="C11" s="16"/>
      <c r="D11" s="16">
        <v>32</v>
      </c>
      <c r="E11" s="16">
        <v>13</v>
      </c>
      <c r="F11" s="16">
        <v>19</v>
      </c>
      <c r="G11" s="17">
        <v>0</v>
      </c>
      <c r="H11" s="16" t="e">
        <v>#N/A</v>
      </c>
      <c r="I11" s="18" t="s">
        <v>83</v>
      </c>
      <c r="J11" s="16">
        <v>10</v>
      </c>
      <c r="K11" s="16">
        <f t="shared" si="0"/>
        <v>3</v>
      </c>
      <c r="L11" s="16"/>
      <c r="M11" s="16"/>
      <c r="N11" s="16"/>
      <c r="O11" s="16">
        <f>E11/5</f>
        <v>2.6</v>
      </c>
      <c r="P11" s="19"/>
      <c r="Q11" s="19"/>
      <c r="R11" s="16"/>
      <c r="S11" s="16">
        <f t="shared" si="1"/>
        <v>7.3076923076923075</v>
      </c>
      <c r="T11" s="16">
        <f t="shared" si="2"/>
        <v>7.3076923076923075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/>
      <c r="AF11" s="16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" t="s">
        <v>46</v>
      </c>
      <c r="B12" s="1" t="s">
        <v>35</v>
      </c>
      <c r="C12" s="1">
        <v>149</v>
      </c>
      <c r="D12" s="1"/>
      <c r="E12" s="1">
        <v>100</v>
      </c>
      <c r="F12" s="1">
        <v>49</v>
      </c>
      <c r="G12" s="7">
        <v>0.4</v>
      </c>
      <c r="H12" s="1">
        <v>270</v>
      </c>
      <c r="I12" s="1">
        <v>9988452</v>
      </c>
      <c r="J12" s="1">
        <v>102</v>
      </c>
      <c r="K12" s="1">
        <f t="shared" si="0"/>
        <v>-2</v>
      </c>
      <c r="L12" s="1"/>
      <c r="M12" s="1"/>
      <c r="N12" s="1">
        <v>36</v>
      </c>
      <c r="O12" s="1">
        <f>E12/5</f>
        <v>20</v>
      </c>
      <c r="P12" s="5">
        <f t="shared" ref="P12:P14" si="3">20*O12-N12-F12</f>
        <v>315</v>
      </c>
      <c r="Q12" s="5"/>
      <c r="R12" s="1"/>
      <c r="S12" s="1">
        <f t="shared" si="1"/>
        <v>20</v>
      </c>
      <c r="T12" s="1">
        <f t="shared" si="2"/>
        <v>4.25</v>
      </c>
      <c r="U12" s="1">
        <v>8.4</v>
      </c>
      <c r="V12" s="1">
        <v>2.8</v>
      </c>
      <c r="W12" s="1">
        <v>8.1999999999999993</v>
      </c>
      <c r="X12" s="1">
        <v>10.199999999999999</v>
      </c>
      <c r="Y12" s="1">
        <v>13.8</v>
      </c>
      <c r="Z12" s="1">
        <v>10.8</v>
      </c>
      <c r="AA12" s="1">
        <v>2</v>
      </c>
      <c r="AB12" s="1">
        <v>8.4</v>
      </c>
      <c r="AC12" s="1">
        <v>6</v>
      </c>
      <c r="AD12" s="1">
        <v>3.6</v>
      </c>
      <c r="AE12" s="1"/>
      <c r="AF12" s="1">
        <f>G12*P12</f>
        <v>126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" t="s">
        <v>48</v>
      </c>
      <c r="B13" s="1" t="s">
        <v>35</v>
      </c>
      <c r="C13" s="1">
        <v>83</v>
      </c>
      <c r="D13" s="1"/>
      <c r="E13" s="1">
        <v>74</v>
      </c>
      <c r="F13" s="1">
        <v>9</v>
      </c>
      <c r="G13" s="7">
        <v>0.4</v>
      </c>
      <c r="H13" s="1">
        <v>270</v>
      </c>
      <c r="I13" s="1">
        <v>9988476</v>
      </c>
      <c r="J13" s="1">
        <v>66</v>
      </c>
      <c r="K13" s="1">
        <f t="shared" si="0"/>
        <v>8</v>
      </c>
      <c r="L13" s="1"/>
      <c r="M13" s="1"/>
      <c r="N13" s="1">
        <v>49</v>
      </c>
      <c r="O13" s="1">
        <f>E13/5</f>
        <v>14.8</v>
      </c>
      <c r="P13" s="5">
        <f t="shared" si="3"/>
        <v>238</v>
      </c>
      <c r="Q13" s="5"/>
      <c r="R13" s="1"/>
      <c r="S13" s="1">
        <f t="shared" si="1"/>
        <v>20</v>
      </c>
      <c r="T13" s="1">
        <f t="shared" si="2"/>
        <v>3.9189189189189189</v>
      </c>
      <c r="U13" s="1">
        <v>6</v>
      </c>
      <c r="V13" s="1">
        <v>2.6</v>
      </c>
      <c r="W13" s="1">
        <v>2.8</v>
      </c>
      <c r="X13" s="1">
        <v>0</v>
      </c>
      <c r="Y13" s="1">
        <v>0</v>
      </c>
      <c r="Z13" s="1">
        <v>3.6</v>
      </c>
      <c r="AA13" s="1">
        <v>2.8</v>
      </c>
      <c r="AB13" s="1">
        <v>9.4</v>
      </c>
      <c r="AC13" s="1">
        <v>3.2</v>
      </c>
      <c r="AD13" s="1">
        <v>3.4</v>
      </c>
      <c r="AE13" s="10" t="s">
        <v>57</v>
      </c>
      <c r="AF13" s="1">
        <f>G13*P13</f>
        <v>95.2</v>
      </c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ht="15.75" thickBot="1" x14ac:dyDescent="0.3">
      <c r="A14" s="26" t="s">
        <v>52</v>
      </c>
      <c r="B14" s="1" t="s">
        <v>35</v>
      </c>
      <c r="C14" s="1"/>
      <c r="D14" s="1"/>
      <c r="E14" s="1">
        <v>-1</v>
      </c>
      <c r="F14" s="1"/>
      <c r="G14" s="7">
        <v>0.18</v>
      </c>
      <c r="H14" s="1">
        <v>150</v>
      </c>
      <c r="I14" s="1">
        <v>5034819</v>
      </c>
      <c r="J14" s="1"/>
      <c r="K14" s="1">
        <f t="shared" si="0"/>
        <v>-1</v>
      </c>
      <c r="L14" s="1"/>
      <c r="M14" s="1"/>
      <c r="N14" s="1">
        <v>100</v>
      </c>
      <c r="O14" s="1">
        <f>E14/5</f>
        <v>-0.2</v>
      </c>
      <c r="P14" s="5">
        <v>300</v>
      </c>
      <c r="Q14" s="5"/>
      <c r="R14" s="1"/>
      <c r="S14" s="1">
        <f t="shared" si="1"/>
        <v>-2000</v>
      </c>
      <c r="T14" s="1">
        <f t="shared" si="2"/>
        <v>-500</v>
      </c>
      <c r="U14" s="1">
        <v>11.8</v>
      </c>
      <c r="V14" s="1">
        <v>24.4</v>
      </c>
      <c r="W14" s="1">
        <v>40.200000000000003</v>
      </c>
      <c r="X14" s="1">
        <v>40.799999999999997</v>
      </c>
      <c r="Y14" s="1">
        <v>31.4</v>
      </c>
      <c r="Z14" s="1">
        <v>35.4</v>
      </c>
      <c r="AA14" s="1">
        <v>36.6</v>
      </c>
      <c r="AB14" s="1">
        <v>33</v>
      </c>
      <c r="AC14" s="1">
        <v>78.599999999999994</v>
      </c>
      <c r="AD14" s="1">
        <v>42.4</v>
      </c>
      <c r="AE14" s="10" t="s">
        <v>84</v>
      </c>
      <c r="AF14" s="1">
        <f>G14*P14</f>
        <v>54</v>
      </c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23" t="s">
        <v>53</v>
      </c>
      <c r="B15" s="24" t="s">
        <v>49</v>
      </c>
      <c r="C15" s="24"/>
      <c r="D15" s="24"/>
      <c r="E15" s="24"/>
      <c r="F15" s="25"/>
      <c r="G15" s="7">
        <v>1</v>
      </c>
      <c r="H15" s="1">
        <v>150</v>
      </c>
      <c r="I15" s="1">
        <v>5041251</v>
      </c>
      <c r="J15" s="1"/>
      <c r="K15" s="1">
        <f t="shared" si="0"/>
        <v>0</v>
      </c>
      <c r="L15" s="1"/>
      <c r="M15" s="1"/>
      <c r="N15" s="1">
        <v>0</v>
      </c>
      <c r="O15" s="1">
        <f>E15/5</f>
        <v>0</v>
      </c>
      <c r="P15" s="5"/>
      <c r="Q15" s="5"/>
      <c r="R15" s="1"/>
      <c r="S15" s="1" t="e">
        <f t="shared" si="1"/>
        <v>#DIV/0!</v>
      </c>
      <c r="T15" s="1" t="e">
        <f t="shared" si="2"/>
        <v>#DIV/0!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 t="s">
        <v>38</v>
      </c>
      <c r="AF15" s="1">
        <f>G15*P15</f>
        <v>0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ht="15.75" thickBot="1" x14ac:dyDescent="0.3">
      <c r="A16" s="30" t="s">
        <v>50</v>
      </c>
      <c r="B16" s="31" t="s">
        <v>49</v>
      </c>
      <c r="C16" s="31">
        <v>120.13</v>
      </c>
      <c r="D16" s="31"/>
      <c r="E16" s="31">
        <v>4.8780000000000001</v>
      </c>
      <c r="F16" s="32">
        <v>115.252</v>
      </c>
      <c r="G16" s="17">
        <v>0</v>
      </c>
      <c r="H16" s="16" t="e">
        <v>#N/A</v>
      </c>
      <c r="I16" s="16" t="s">
        <v>36</v>
      </c>
      <c r="J16" s="16">
        <v>5.5</v>
      </c>
      <c r="K16" s="16">
        <f>E16-J16</f>
        <v>-0.62199999999999989</v>
      </c>
      <c r="L16" s="16"/>
      <c r="M16" s="16"/>
      <c r="N16" s="16">
        <v>0</v>
      </c>
      <c r="O16" s="16">
        <f>E16/5</f>
        <v>0.97560000000000002</v>
      </c>
      <c r="P16" s="19"/>
      <c r="Q16" s="19"/>
      <c r="R16" s="16"/>
      <c r="S16" s="16">
        <f t="shared" si="1"/>
        <v>118.13448134481344</v>
      </c>
      <c r="T16" s="16">
        <f t="shared" si="2"/>
        <v>118.13448134481344</v>
      </c>
      <c r="U16" s="16">
        <v>2.3740000000000001</v>
      </c>
      <c r="V16" s="16">
        <v>0.51680000000000004</v>
      </c>
      <c r="W16" s="16">
        <v>0.90879999999999994</v>
      </c>
      <c r="X16" s="16">
        <v>1.9148000000000001</v>
      </c>
      <c r="Y16" s="16">
        <v>3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33" t="s">
        <v>51</v>
      </c>
      <c r="AF16" s="16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1" t="s">
        <v>54</v>
      </c>
      <c r="B17" s="1" t="s">
        <v>35</v>
      </c>
      <c r="C17" s="1">
        <v>41</v>
      </c>
      <c r="D17" s="1">
        <v>56</v>
      </c>
      <c r="E17" s="1">
        <v>42</v>
      </c>
      <c r="F17" s="1">
        <v>53</v>
      </c>
      <c r="G17" s="7">
        <v>0.1</v>
      </c>
      <c r="H17" s="1">
        <v>90</v>
      </c>
      <c r="I17" s="1">
        <v>8444163</v>
      </c>
      <c r="J17" s="1">
        <v>50</v>
      </c>
      <c r="K17" s="1">
        <f t="shared" si="0"/>
        <v>-8</v>
      </c>
      <c r="L17" s="1"/>
      <c r="M17" s="1"/>
      <c r="N17" s="1">
        <v>150</v>
      </c>
      <c r="O17" s="1">
        <f>E17/5</f>
        <v>8.4</v>
      </c>
      <c r="P17" s="5"/>
      <c r="Q17" s="5"/>
      <c r="R17" s="1"/>
      <c r="S17" s="1">
        <f t="shared" si="1"/>
        <v>24.166666666666664</v>
      </c>
      <c r="T17" s="1">
        <f t="shared" si="2"/>
        <v>24.166666666666664</v>
      </c>
      <c r="U17" s="1">
        <v>17</v>
      </c>
      <c r="V17" s="1">
        <v>7.2</v>
      </c>
      <c r="W17" s="1">
        <v>10.4</v>
      </c>
      <c r="X17" s="1">
        <v>10.4</v>
      </c>
      <c r="Y17" s="1">
        <v>7.2</v>
      </c>
      <c r="Z17" s="1">
        <v>11.4</v>
      </c>
      <c r="AA17" s="1">
        <v>14.6</v>
      </c>
      <c r="AB17" s="1">
        <v>19.8</v>
      </c>
      <c r="AC17" s="1">
        <v>11.4</v>
      </c>
      <c r="AD17" s="1">
        <v>7.8</v>
      </c>
      <c r="AE17" s="1"/>
      <c r="AF17" s="1">
        <f>G17*P17</f>
        <v>0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" t="s">
        <v>55</v>
      </c>
      <c r="B18" s="1" t="s">
        <v>35</v>
      </c>
      <c r="C18" s="1">
        <v>445</v>
      </c>
      <c r="D18" s="1">
        <v>540</v>
      </c>
      <c r="E18" s="1">
        <v>611</v>
      </c>
      <c r="F18" s="1">
        <v>374</v>
      </c>
      <c r="G18" s="7">
        <v>0.18</v>
      </c>
      <c r="H18" s="1">
        <v>150</v>
      </c>
      <c r="I18" s="1">
        <v>5038411</v>
      </c>
      <c r="J18" s="1">
        <v>611</v>
      </c>
      <c r="K18" s="1">
        <f t="shared" si="0"/>
        <v>0</v>
      </c>
      <c r="L18" s="1"/>
      <c r="M18" s="1"/>
      <c r="N18" s="1">
        <v>400</v>
      </c>
      <c r="O18" s="1">
        <f>E18/5</f>
        <v>122.2</v>
      </c>
      <c r="P18" s="5">
        <f t="shared" ref="P18:P24" si="4">20*O18-N18-F18</f>
        <v>1670</v>
      </c>
      <c r="Q18" s="5"/>
      <c r="R18" s="1"/>
      <c r="S18" s="1">
        <f t="shared" si="1"/>
        <v>20</v>
      </c>
      <c r="T18" s="1">
        <f t="shared" si="2"/>
        <v>6.3338788870703766</v>
      </c>
      <c r="U18" s="1">
        <v>85.8</v>
      </c>
      <c r="V18" s="1">
        <v>64.599999999999994</v>
      </c>
      <c r="W18" s="1">
        <v>76.400000000000006</v>
      </c>
      <c r="X18" s="1">
        <v>72.599999999999994</v>
      </c>
      <c r="Y18" s="1">
        <v>67.2</v>
      </c>
      <c r="Z18" s="1">
        <v>79.400000000000006</v>
      </c>
      <c r="AA18" s="1">
        <v>91.4</v>
      </c>
      <c r="AB18" s="1">
        <v>83.2</v>
      </c>
      <c r="AC18" s="1">
        <v>96.6</v>
      </c>
      <c r="AD18" s="1">
        <v>61.2</v>
      </c>
      <c r="AE18" s="1"/>
      <c r="AF18" s="1">
        <f>G18*P18</f>
        <v>300.59999999999997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" t="s">
        <v>56</v>
      </c>
      <c r="B19" s="1" t="s">
        <v>35</v>
      </c>
      <c r="C19" s="1">
        <v>740</v>
      </c>
      <c r="D19" s="1">
        <v>380</v>
      </c>
      <c r="E19" s="1">
        <v>659</v>
      </c>
      <c r="F19" s="1">
        <v>456</v>
      </c>
      <c r="G19" s="7">
        <v>0.18</v>
      </c>
      <c r="H19" s="1">
        <v>150</v>
      </c>
      <c r="I19" s="1">
        <v>5038459</v>
      </c>
      <c r="J19" s="1">
        <v>684</v>
      </c>
      <c r="K19" s="1">
        <f t="shared" si="0"/>
        <v>-25</v>
      </c>
      <c r="L19" s="1"/>
      <c r="M19" s="1"/>
      <c r="N19" s="1">
        <v>600</v>
      </c>
      <c r="O19" s="1">
        <f>E19/5</f>
        <v>131.80000000000001</v>
      </c>
      <c r="P19" s="5">
        <f t="shared" si="4"/>
        <v>1580</v>
      </c>
      <c r="Q19" s="5"/>
      <c r="R19" s="1"/>
      <c r="S19" s="1">
        <f t="shared" si="1"/>
        <v>20</v>
      </c>
      <c r="T19" s="1">
        <f t="shared" si="2"/>
        <v>8.0121396054628224</v>
      </c>
      <c r="U19" s="1">
        <v>110</v>
      </c>
      <c r="V19" s="1">
        <v>76</v>
      </c>
      <c r="W19" s="1">
        <v>68.8</v>
      </c>
      <c r="X19" s="1">
        <v>92.2</v>
      </c>
      <c r="Y19" s="1">
        <v>1.8</v>
      </c>
      <c r="Z19" s="1">
        <v>28.2</v>
      </c>
      <c r="AA19" s="1">
        <v>103.2</v>
      </c>
      <c r="AB19" s="1">
        <v>97</v>
      </c>
      <c r="AC19" s="1">
        <v>114.6</v>
      </c>
      <c r="AD19" s="1">
        <v>76.599999999999994</v>
      </c>
      <c r="AE19" s="1" t="s">
        <v>57</v>
      </c>
      <c r="AF19" s="1">
        <f>G19*P19</f>
        <v>284.39999999999998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1" t="s">
        <v>58</v>
      </c>
      <c r="B20" s="1" t="s">
        <v>35</v>
      </c>
      <c r="C20" s="1">
        <v>273</v>
      </c>
      <c r="D20" s="1">
        <v>380</v>
      </c>
      <c r="E20" s="1">
        <v>494</v>
      </c>
      <c r="F20" s="1">
        <v>147</v>
      </c>
      <c r="G20" s="7">
        <v>0.18</v>
      </c>
      <c r="H20" s="1">
        <v>150</v>
      </c>
      <c r="I20" s="1">
        <v>5038831</v>
      </c>
      <c r="J20" s="1">
        <v>505</v>
      </c>
      <c r="K20" s="1">
        <f t="shared" si="0"/>
        <v>-11</v>
      </c>
      <c r="L20" s="1"/>
      <c r="M20" s="1"/>
      <c r="N20" s="1">
        <v>600</v>
      </c>
      <c r="O20" s="1">
        <f>E20/5</f>
        <v>98.8</v>
      </c>
      <c r="P20" s="5">
        <f t="shared" si="4"/>
        <v>1229</v>
      </c>
      <c r="Q20" s="5"/>
      <c r="R20" s="1"/>
      <c r="S20" s="1">
        <f t="shared" si="1"/>
        <v>20</v>
      </c>
      <c r="T20" s="1">
        <f t="shared" si="2"/>
        <v>7.5607287449392713</v>
      </c>
      <c r="U20" s="1">
        <v>74.599999999999994</v>
      </c>
      <c r="V20" s="1">
        <v>46.4</v>
      </c>
      <c r="W20" s="1">
        <v>50</v>
      </c>
      <c r="X20" s="1">
        <v>44.8</v>
      </c>
      <c r="Y20" s="1">
        <v>49.8</v>
      </c>
      <c r="Z20" s="1">
        <v>39.799999999999997</v>
      </c>
      <c r="AA20" s="1">
        <v>72.8</v>
      </c>
      <c r="AB20" s="1">
        <v>50.4</v>
      </c>
      <c r="AC20" s="1">
        <v>76</v>
      </c>
      <c r="AD20" s="1">
        <v>32.799999999999997</v>
      </c>
      <c r="AE20" s="1"/>
      <c r="AF20" s="1">
        <f>G20*P20</f>
        <v>221.22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1" t="s">
        <v>59</v>
      </c>
      <c r="B21" s="1" t="s">
        <v>35</v>
      </c>
      <c r="C21" s="1">
        <v>435</v>
      </c>
      <c r="D21" s="1">
        <v>130</v>
      </c>
      <c r="E21" s="1">
        <v>430</v>
      </c>
      <c r="F21" s="1">
        <v>122</v>
      </c>
      <c r="G21" s="7">
        <v>0.18</v>
      </c>
      <c r="H21" s="1">
        <v>120</v>
      </c>
      <c r="I21" s="1">
        <v>5038855</v>
      </c>
      <c r="J21" s="1">
        <v>472</v>
      </c>
      <c r="K21" s="1">
        <f t="shared" si="0"/>
        <v>-42</v>
      </c>
      <c r="L21" s="1"/>
      <c r="M21" s="1"/>
      <c r="N21" s="1">
        <v>500</v>
      </c>
      <c r="O21" s="1">
        <f>E21/5</f>
        <v>86</v>
      </c>
      <c r="P21" s="5">
        <f t="shared" si="4"/>
        <v>1098</v>
      </c>
      <c r="Q21" s="5"/>
      <c r="R21" s="1"/>
      <c r="S21" s="1">
        <f t="shared" si="1"/>
        <v>20</v>
      </c>
      <c r="T21" s="1">
        <f t="shared" si="2"/>
        <v>7.2325581395348841</v>
      </c>
      <c r="U21" s="1">
        <v>67</v>
      </c>
      <c r="V21" s="1">
        <v>41.4</v>
      </c>
      <c r="W21" s="1">
        <v>26.4</v>
      </c>
      <c r="X21" s="1">
        <v>22.6</v>
      </c>
      <c r="Y21" s="1">
        <v>55.8</v>
      </c>
      <c r="Z21" s="1">
        <v>64.8</v>
      </c>
      <c r="AA21" s="1">
        <v>31</v>
      </c>
      <c r="AB21" s="1">
        <v>46.2</v>
      </c>
      <c r="AC21" s="1">
        <v>70.400000000000006</v>
      </c>
      <c r="AD21" s="1">
        <v>46.8</v>
      </c>
      <c r="AE21" s="1"/>
      <c r="AF21" s="1">
        <f>G21*P21</f>
        <v>197.64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1" t="s">
        <v>60</v>
      </c>
      <c r="B22" s="1" t="s">
        <v>35</v>
      </c>
      <c r="C22" s="1">
        <v>978</v>
      </c>
      <c r="D22" s="1">
        <v>560</v>
      </c>
      <c r="E22" s="1">
        <v>853</v>
      </c>
      <c r="F22" s="1">
        <v>674</v>
      </c>
      <c r="G22" s="7">
        <v>0.18</v>
      </c>
      <c r="H22" s="1">
        <v>150</v>
      </c>
      <c r="I22" s="1">
        <v>5038435</v>
      </c>
      <c r="J22" s="1">
        <v>862</v>
      </c>
      <c r="K22" s="1">
        <f t="shared" si="0"/>
        <v>-9</v>
      </c>
      <c r="L22" s="1"/>
      <c r="M22" s="1"/>
      <c r="N22" s="1">
        <v>800</v>
      </c>
      <c r="O22" s="1">
        <f>E22/5</f>
        <v>170.6</v>
      </c>
      <c r="P22" s="5">
        <f t="shared" si="4"/>
        <v>1938</v>
      </c>
      <c r="Q22" s="5"/>
      <c r="R22" s="1"/>
      <c r="S22" s="1">
        <f t="shared" si="1"/>
        <v>20</v>
      </c>
      <c r="T22" s="1">
        <f t="shared" si="2"/>
        <v>8.6400937866354042</v>
      </c>
      <c r="U22" s="1">
        <v>141.6</v>
      </c>
      <c r="V22" s="1">
        <v>102.4</v>
      </c>
      <c r="W22" s="1">
        <v>110.2</v>
      </c>
      <c r="X22" s="1">
        <v>126.4</v>
      </c>
      <c r="Y22" s="1">
        <v>95</v>
      </c>
      <c r="Z22" s="1">
        <v>122.4</v>
      </c>
      <c r="AA22" s="1">
        <v>141</v>
      </c>
      <c r="AB22" s="1">
        <v>142.4</v>
      </c>
      <c r="AC22" s="1">
        <v>157.80000000000001</v>
      </c>
      <c r="AD22" s="1">
        <v>75</v>
      </c>
      <c r="AE22" s="1"/>
      <c r="AF22" s="1">
        <f>G22*P22</f>
        <v>348.84</v>
      </c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1" t="s">
        <v>61</v>
      </c>
      <c r="B23" s="1" t="s">
        <v>35</v>
      </c>
      <c r="C23" s="1">
        <v>274</v>
      </c>
      <c r="D23" s="1">
        <v>580</v>
      </c>
      <c r="E23" s="1">
        <v>339</v>
      </c>
      <c r="F23" s="1">
        <v>513</v>
      </c>
      <c r="G23" s="7">
        <v>0.18</v>
      </c>
      <c r="H23" s="1">
        <v>120</v>
      </c>
      <c r="I23" s="1">
        <v>5038398</v>
      </c>
      <c r="J23" s="1">
        <v>436</v>
      </c>
      <c r="K23" s="1">
        <f t="shared" si="0"/>
        <v>-97</v>
      </c>
      <c r="L23" s="1"/>
      <c r="M23" s="1"/>
      <c r="N23" s="1">
        <v>500</v>
      </c>
      <c r="O23" s="1">
        <f>E23/5</f>
        <v>67.8</v>
      </c>
      <c r="P23" s="5">
        <f t="shared" si="4"/>
        <v>343</v>
      </c>
      <c r="Q23" s="5"/>
      <c r="R23" s="1"/>
      <c r="S23" s="1">
        <f t="shared" si="1"/>
        <v>20</v>
      </c>
      <c r="T23" s="1">
        <f t="shared" si="2"/>
        <v>14.941002949852509</v>
      </c>
      <c r="U23" s="1">
        <v>68.8</v>
      </c>
      <c r="V23" s="1">
        <v>54.6</v>
      </c>
      <c r="W23" s="1">
        <v>42.4</v>
      </c>
      <c r="X23" s="1">
        <v>50.2</v>
      </c>
      <c r="Y23" s="1">
        <v>49.4</v>
      </c>
      <c r="Z23" s="1">
        <v>29.8</v>
      </c>
      <c r="AA23" s="1">
        <v>44.4</v>
      </c>
      <c r="AB23" s="1">
        <v>38.4</v>
      </c>
      <c r="AC23" s="1">
        <v>59.6</v>
      </c>
      <c r="AD23" s="1">
        <v>43.4</v>
      </c>
      <c r="AE23" s="1"/>
      <c r="AF23" s="1">
        <f>G23*P23</f>
        <v>61.739999999999995</v>
      </c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ht="15.75" thickBot="1" x14ac:dyDescent="0.3">
      <c r="A24" s="1" t="s">
        <v>62</v>
      </c>
      <c r="B24" s="1" t="s">
        <v>49</v>
      </c>
      <c r="C24" s="1">
        <v>308.11900000000003</v>
      </c>
      <c r="D24" s="1">
        <v>74.819999999999993</v>
      </c>
      <c r="E24" s="1">
        <v>98.819000000000003</v>
      </c>
      <c r="F24" s="1">
        <v>283.85199999999998</v>
      </c>
      <c r="G24" s="7">
        <v>1</v>
      </c>
      <c r="H24" s="1">
        <v>150</v>
      </c>
      <c r="I24" s="1">
        <v>5038572</v>
      </c>
      <c r="J24" s="1">
        <v>97</v>
      </c>
      <c r="K24" s="1">
        <f t="shared" si="0"/>
        <v>1.8190000000000026</v>
      </c>
      <c r="L24" s="1"/>
      <c r="M24" s="1"/>
      <c r="N24" s="1">
        <v>0</v>
      </c>
      <c r="O24" s="1">
        <f>E24/5</f>
        <v>19.7638</v>
      </c>
      <c r="P24" s="5">
        <f t="shared" si="4"/>
        <v>111.42400000000004</v>
      </c>
      <c r="Q24" s="5"/>
      <c r="R24" s="1"/>
      <c r="S24" s="1">
        <f t="shared" si="1"/>
        <v>20</v>
      </c>
      <c r="T24" s="1">
        <f t="shared" si="2"/>
        <v>14.362217792124994</v>
      </c>
      <c r="U24" s="1">
        <v>13.5702</v>
      </c>
      <c r="V24" s="1">
        <v>8.004999999999999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0" t="s">
        <v>38</v>
      </c>
      <c r="AF24" s="1">
        <f>G24*P24</f>
        <v>111.42400000000004</v>
      </c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13" t="s">
        <v>63</v>
      </c>
      <c r="B25" s="14" t="s">
        <v>49</v>
      </c>
      <c r="C25" s="14">
        <v>47.914000000000001</v>
      </c>
      <c r="D25" s="14">
        <v>141.34</v>
      </c>
      <c r="E25" s="14">
        <v>47.603999999999999</v>
      </c>
      <c r="F25" s="15">
        <v>141.65</v>
      </c>
      <c r="G25" s="7">
        <v>1</v>
      </c>
      <c r="H25" s="1">
        <v>150</v>
      </c>
      <c r="I25" s="1">
        <v>5038596</v>
      </c>
      <c r="J25" s="1">
        <v>44.5</v>
      </c>
      <c r="K25" s="1">
        <f t="shared" si="0"/>
        <v>3.1039999999999992</v>
      </c>
      <c r="L25" s="1"/>
      <c r="M25" s="1"/>
      <c r="N25" s="1">
        <v>154</v>
      </c>
      <c r="O25" s="1">
        <f>E25/5</f>
        <v>9.5207999999999995</v>
      </c>
      <c r="P25" s="5"/>
      <c r="Q25" s="5"/>
      <c r="R25" s="1"/>
      <c r="S25" s="1">
        <f t="shared" si="1"/>
        <v>31.053062767834636</v>
      </c>
      <c r="T25" s="1">
        <f t="shared" si="2"/>
        <v>31.053062767834636</v>
      </c>
      <c r="U25" s="1">
        <v>6.2939999999999996</v>
      </c>
      <c r="V25" s="1">
        <v>2.0529999999999999</v>
      </c>
      <c r="W25" s="1">
        <v>7.4847999999999999</v>
      </c>
      <c r="X25" s="1">
        <v>18.3734</v>
      </c>
      <c r="Y25" s="1">
        <v>15.5282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 t="s">
        <v>38</v>
      </c>
      <c r="AF25" s="1">
        <f>G25*P25</f>
        <v>0</v>
      </c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ht="15.75" thickBot="1" x14ac:dyDescent="0.3">
      <c r="A26" s="30" t="s">
        <v>71</v>
      </c>
      <c r="B26" s="31" t="s">
        <v>49</v>
      </c>
      <c r="C26" s="31">
        <v>176.316</v>
      </c>
      <c r="D26" s="31"/>
      <c r="E26" s="31">
        <v>34.789000000000001</v>
      </c>
      <c r="F26" s="32"/>
      <c r="G26" s="17">
        <v>0</v>
      </c>
      <c r="H26" s="16" t="e">
        <v>#N/A</v>
      </c>
      <c r="I26" s="16" t="s">
        <v>36</v>
      </c>
      <c r="J26" s="16">
        <v>67.5</v>
      </c>
      <c r="K26" s="16">
        <f>E26-J26</f>
        <v>-32.710999999999999</v>
      </c>
      <c r="L26" s="16"/>
      <c r="M26" s="16"/>
      <c r="N26" s="16">
        <v>0</v>
      </c>
      <c r="O26" s="16">
        <f>E26/5</f>
        <v>6.9578000000000007</v>
      </c>
      <c r="P26" s="19"/>
      <c r="Q26" s="19"/>
      <c r="R26" s="16"/>
      <c r="S26" s="16">
        <f t="shared" si="1"/>
        <v>0</v>
      </c>
      <c r="T26" s="16">
        <f t="shared" si="2"/>
        <v>0</v>
      </c>
      <c r="U26" s="16">
        <v>10.8908</v>
      </c>
      <c r="V26" s="16">
        <v>7.9144000000000014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/>
      <c r="AF26" s="16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27" t="s">
        <v>64</v>
      </c>
      <c r="B27" s="28" t="s">
        <v>49</v>
      </c>
      <c r="C27" s="28"/>
      <c r="D27" s="28"/>
      <c r="E27" s="28"/>
      <c r="F27" s="29"/>
      <c r="G27" s="21">
        <v>1</v>
      </c>
      <c r="H27" s="20">
        <v>120</v>
      </c>
      <c r="I27" s="20">
        <v>8785204</v>
      </c>
      <c r="J27" s="20"/>
      <c r="K27" s="20">
        <f t="shared" si="0"/>
        <v>0</v>
      </c>
      <c r="L27" s="20"/>
      <c r="M27" s="20"/>
      <c r="N27" s="20">
        <v>300</v>
      </c>
      <c r="O27" s="20">
        <f>E27/5</f>
        <v>0</v>
      </c>
      <c r="P27" s="22"/>
      <c r="Q27" s="22"/>
      <c r="R27" s="20"/>
      <c r="S27" s="20" t="e">
        <f t="shared" si="1"/>
        <v>#DIV/0!</v>
      </c>
      <c r="T27" s="20" t="e">
        <f t="shared" si="2"/>
        <v>#DIV/0!</v>
      </c>
      <c r="U27" s="20">
        <v>0</v>
      </c>
      <c r="V27" s="20">
        <v>0</v>
      </c>
      <c r="W27" s="20">
        <v>-0.5776</v>
      </c>
      <c r="X27" s="20">
        <v>0</v>
      </c>
      <c r="Y27" s="20">
        <v>0</v>
      </c>
      <c r="Z27" s="20">
        <v>0</v>
      </c>
      <c r="AA27" s="20">
        <v>0</v>
      </c>
      <c r="AB27" s="20">
        <v>0</v>
      </c>
      <c r="AC27" s="20">
        <v>0</v>
      </c>
      <c r="AD27" s="20">
        <v>0</v>
      </c>
      <c r="AE27" s="20" t="s">
        <v>65</v>
      </c>
      <c r="AF27" s="20">
        <f>G27*P27</f>
        <v>0</v>
      </c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ht="15.75" thickBot="1" x14ac:dyDescent="0.3">
      <c r="A28" s="30" t="s">
        <v>72</v>
      </c>
      <c r="B28" s="31" t="s">
        <v>49</v>
      </c>
      <c r="C28" s="31">
        <v>-0.46700000000000003</v>
      </c>
      <c r="D28" s="31">
        <v>0.46700000000000003</v>
      </c>
      <c r="E28" s="31"/>
      <c r="F28" s="32"/>
      <c r="G28" s="17">
        <v>0</v>
      </c>
      <c r="H28" s="16" t="e">
        <v>#N/A</v>
      </c>
      <c r="I28" s="16" t="s">
        <v>36</v>
      </c>
      <c r="J28" s="16"/>
      <c r="K28" s="16">
        <f>E28-J28</f>
        <v>0</v>
      </c>
      <c r="L28" s="16"/>
      <c r="M28" s="16"/>
      <c r="N28" s="16">
        <v>0</v>
      </c>
      <c r="O28" s="16">
        <f>E28/5</f>
        <v>0</v>
      </c>
      <c r="P28" s="19"/>
      <c r="Q28" s="19"/>
      <c r="R28" s="16"/>
      <c r="S28" s="16" t="e">
        <f t="shared" si="1"/>
        <v>#DIV/0!</v>
      </c>
      <c r="T28" s="16" t="e">
        <f t="shared" si="2"/>
        <v>#DIV/0!</v>
      </c>
      <c r="U28" s="16">
        <v>32.8934</v>
      </c>
      <c r="V28" s="16">
        <v>14.801600000000001</v>
      </c>
      <c r="W28" s="16">
        <v>16.104199999999999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/>
      <c r="AF28" s="16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23" t="s">
        <v>66</v>
      </c>
      <c r="B29" s="24" t="s">
        <v>49</v>
      </c>
      <c r="C29" s="24"/>
      <c r="D29" s="24"/>
      <c r="E29" s="24"/>
      <c r="F29" s="25"/>
      <c r="G29" s="7">
        <v>1</v>
      </c>
      <c r="H29" s="1">
        <v>180</v>
      </c>
      <c r="I29" s="1">
        <v>5038619</v>
      </c>
      <c r="J29" s="1"/>
      <c r="K29" s="1">
        <f t="shared" si="0"/>
        <v>0</v>
      </c>
      <c r="L29" s="1"/>
      <c r="M29" s="1"/>
      <c r="N29" s="1">
        <v>0</v>
      </c>
      <c r="O29" s="1">
        <f>E29/5</f>
        <v>0</v>
      </c>
      <c r="P29" s="5">
        <f>20*(O29+O30)-N29-N30-F29-F30</f>
        <v>64.348000000000013</v>
      </c>
      <c r="Q29" s="5"/>
      <c r="R29" s="1"/>
      <c r="S29" s="1" t="e">
        <f t="shared" si="1"/>
        <v>#DIV/0!</v>
      </c>
      <c r="T29" s="1" t="e">
        <f t="shared" si="2"/>
        <v>#DIV/0!</v>
      </c>
      <c r="U29" s="1">
        <v>0</v>
      </c>
      <c r="V29" s="1">
        <v>0</v>
      </c>
      <c r="W29" s="1">
        <v>0</v>
      </c>
      <c r="X29" s="1">
        <v>0</v>
      </c>
      <c r="Y29" s="1">
        <v>1.26</v>
      </c>
      <c r="Z29" s="1">
        <v>0</v>
      </c>
      <c r="AA29" s="1">
        <v>0</v>
      </c>
      <c r="AB29" s="1">
        <v>0</v>
      </c>
      <c r="AC29" s="1">
        <v>0</v>
      </c>
      <c r="AD29" s="1">
        <v>0.50839999999999996</v>
      </c>
      <c r="AE29" s="1"/>
      <c r="AF29" s="1">
        <f>G29*P29</f>
        <v>64.348000000000013</v>
      </c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ht="15.75" thickBot="1" x14ac:dyDescent="0.3">
      <c r="A30" s="30" t="s">
        <v>74</v>
      </c>
      <c r="B30" s="31" t="s">
        <v>49</v>
      </c>
      <c r="C30" s="31">
        <v>346.702</v>
      </c>
      <c r="D30" s="31"/>
      <c r="E30" s="31">
        <v>82.21</v>
      </c>
      <c r="F30" s="32">
        <v>264.49200000000002</v>
      </c>
      <c r="G30" s="17">
        <v>0</v>
      </c>
      <c r="H30" s="16" t="e">
        <v>#N/A</v>
      </c>
      <c r="I30" s="16" t="s">
        <v>36</v>
      </c>
      <c r="J30" s="16">
        <v>76.5</v>
      </c>
      <c r="K30" s="16">
        <f>E30-J30</f>
        <v>5.7099999999999937</v>
      </c>
      <c r="L30" s="16"/>
      <c r="M30" s="16"/>
      <c r="N30" s="16">
        <v>0</v>
      </c>
      <c r="O30" s="16">
        <f>E30/5</f>
        <v>16.442</v>
      </c>
      <c r="P30" s="19"/>
      <c r="Q30" s="19"/>
      <c r="R30" s="16"/>
      <c r="S30" s="16">
        <f t="shared" si="1"/>
        <v>16.086364189271379</v>
      </c>
      <c r="T30" s="16">
        <f t="shared" si="2"/>
        <v>16.086364189271379</v>
      </c>
      <c r="U30" s="16">
        <v>8.0256000000000007</v>
      </c>
      <c r="V30" s="16">
        <v>5.3906000000000001</v>
      </c>
      <c r="W30" s="16">
        <v>8.855599999999999</v>
      </c>
      <c r="X30" s="16">
        <v>20.479199999999999</v>
      </c>
      <c r="Y30" s="16">
        <v>8.1663999999999994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34" t="s">
        <v>47</v>
      </c>
      <c r="AF30" s="16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" t="s">
        <v>67</v>
      </c>
      <c r="B31" s="1" t="s">
        <v>35</v>
      </c>
      <c r="C31" s="1">
        <v>36</v>
      </c>
      <c r="D31" s="1"/>
      <c r="E31" s="1">
        <v>34</v>
      </c>
      <c r="F31" s="1"/>
      <c r="G31" s="7">
        <v>0.1</v>
      </c>
      <c r="H31" s="1">
        <v>60</v>
      </c>
      <c r="I31" s="1">
        <v>8444170</v>
      </c>
      <c r="J31" s="1">
        <v>42</v>
      </c>
      <c r="K31" s="1">
        <f t="shared" si="0"/>
        <v>-8</v>
      </c>
      <c r="L31" s="1"/>
      <c r="M31" s="1"/>
      <c r="N31" s="1">
        <v>200</v>
      </c>
      <c r="O31" s="1">
        <f>E31/5</f>
        <v>6.8</v>
      </c>
      <c r="P31" s="5"/>
      <c r="Q31" s="5"/>
      <c r="R31" s="1"/>
      <c r="S31" s="1">
        <f t="shared" si="1"/>
        <v>29.411764705882355</v>
      </c>
      <c r="T31" s="1">
        <f t="shared" si="2"/>
        <v>29.411764705882355</v>
      </c>
      <c r="U31" s="1">
        <v>18.2</v>
      </c>
      <c r="V31" s="1">
        <v>5.8</v>
      </c>
      <c r="W31" s="1">
        <v>9.1999999999999993</v>
      </c>
      <c r="X31" s="1">
        <v>12.6</v>
      </c>
      <c r="Y31" s="1">
        <v>7.8</v>
      </c>
      <c r="Z31" s="1">
        <v>9.1999999999999993</v>
      </c>
      <c r="AA31" s="1">
        <v>0.2</v>
      </c>
      <c r="AB31" s="1">
        <v>22</v>
      </c>
      <c r="AC31" s="1">
        <v>20.6</v>
      </c>
      <c r="AD31" s="1">
        <v>12.6</v>
      </c>
      <c r="AE31" s="1"/>
      <c r="AF31" s="1">
        <f>G31*P31</f>
        <v>0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" t="s">
        <v>68</v>
      </c>
      <c r="B32" s="1" t="s">
        <v>49</v>
      </c>
      <c r="C32" s="1">
        <v>409.43</v>
      </c>
      <c r="D32" s="1">
        <v>86.387</v>
      </c>
      <c r="E32" s="1">
        <v>190.489</v>
      </c>
      <c r="F32" s="1">
        <v>305.32799999999997</v>
      </c>
      <c r="G32" s="7">
        <v>1</v>
      </c>
      <c r="H32" s="1">
        <v>120</v>
      </c>
      <c r="I32" s="1">
        <v>5522704</v>
      </c>
      <c r="J32" s="1">
        <v>175</v>
      </c>
      <c r="K32" s="1">
        <f t="shared" si="0"/>
        <v>15.489000000000004</v>
      </c>
      <c r="L32" s="1"/>
      <c r="M32" s="1"/>
      <c r="N32" s="1">
        <v>200</v>
      </c>
      <c r="O32" s="1">
        <f>E32/5</f>
        <v>38.097799999999999</v>
      </c>
      <c r="P32" s="5">
        <f t="shared" ref="P32:P35" si="5">20*O32-N32-F32</f>
        <v>256.62800000000004</v>
      </c>
      <c r="Q32" s="5"/>
      <c r="R32" s="1"/>
      <c r="S32" s="1">
        <f t="shared" si="1"/>
        <v>20</v>
      </c>
      <c r="T32" s="1">
        <f t="shared" si="2"/>
        <v>13.263967998152124</v>
      </c>
      <c r="U32" s="1">
        <v>34.113999999999997</v>
      </c>
      <c r="V32" s="1">
        <v>30.2958</v>
      </c>
      <c r="W32" s="1">
        <v>20.64</v>
      </c>
      <c r="X32" s="1">
        <v>19.345199999999998</v>
      </c>
      <c r="Y32" s="1">
        <v>29.959800000000001</v>
      </c>
      <c r="Z32" s="1">
        <v>48.821599999999997</v>
      </c>
      <c r="AA32" s="1">
        <v>34.110999999999997</v>
      </c>
      <c r="AB32" s="1">
        <v>82.34</v>
      </c>
      <c r="AC32" s="1">
        <v>92.726599999999991</v>
      </c>
      <c r="AD32" s="1">
        <v>65.497600000000006</v>
      </c>
      <c r="AE32" s="1"/>
      <c r="AF32" s="1">
        <f>G32*P32</f>
        <v>256.62800000000004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" t="s">
        <v>69</v>
      </c>
      <c r="B33" s="1" t="s">
        <v>35</v>
      </c>
      <c r="C33" s="1">
        <v>292</v>
      </c>
      <c r="D33" s="1"/>
      <c r="E33" s="1">
        <v>91</v>
      </c>
      <c r="F33" s="1">
        <v>201</v>
      </c>
      <c r="G33" s="7">
        <v>0.14000000000000001</v>
      </c>
      <c r="H33" s="1">
        <v>180</v>
      </c>
      <c r="I33" s="1">
        <v>9988391</v>
      </c>
      <c r="J33" s="1">
        <v>93</v>
      </c>
      <c r="K33" s="1">
        <f t="shared" si="0"/>
        <v>-2</v>
      </c>
      <c r="L33" s="1"/>
      <c r="M33" s="1"/>
      <c r="N33" s="1">
        <v>188</v>
      </c>
      <c r="O33" s="1">
        <f>E33/5</f>
        <v>18.2</v>
      </c>
      <c r="P33" s="5"/>
      <c r="Q33" s="5"/>
      <c r="R33" s="1"/>
      <c r="S33" s="1">
        <f t="shared" si="1"/>
        <v>21.373626373626376</v>
      </c>
      <c r="T33" s="1">
        <f t="shared" si="2"/>
        <v>21.373626373626376</v>
      </c>
      <c r="U33" s="1">
        <v>21.8</v>
      </c>
      <c r="V33" s="1">
        <v>11.8</v>
      </c>
      <c r="W33" s="1">
        <v>10.6</v>
      </c>
      <c r="X33" s="1">
        <v>11</v>
      </c>
      <c r="Y33" s="1">
        <v>8</v>
      </c>
      <c r="Z33" s="1">
        <v>27.6</v>
      </c>
      <c r="AA33" s="1">
        <v>10.8</v>
      </c>
      <c r="AB33" s="1">
        <v>19</v>
      </c>
      <c r="AC33" s="1">
        <v>28.2</v>
      </c>
      <c r="AD33" s="1">
        <v>8.4</v>
      </c>
      <c r="AE33" s="1"/>
      <c r="AF33" s="1">
        <f>G33*P33</f>
        <v>0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" t="s">
        <v>70</v>
      </c>
      <c r="B34" s="1" t="s">
        <v>35</v>
      </c>
      <c r="C34" s="1">
        <v>285</v>
      </c>
      <c r="D34" s="1">
        <v>384</v>
      </c>
      <c r="E34" s="1">
        <v>316</v>
      </c>
      <c r="F34" s="1">
        <v>353</v>
      </c>
      <c r="G34" s="7">
        <v>0.18</v>
      </c>
      <c r="H34" s="1">
        <v>270</v>
      </c>
      <c r="I34" s="1">
        <v>9988681</v>
      </c>
      <c r="J34" s="1">
        <v>319</v>
      </c>
      <c r="K34" s="1">
        <f t="shared" si="0"/>
        <v>-3</v>
      </c>
      <c r="L34" s="1"/>
      <c r="M34" s="1"/>
      <c r="N34" s="1">
        <v>300</v>
      </c>
      <c r="O34" s="1">
        <f>E34/5</f>
        <v>63.2</v>
      </c>
      <c r="P34" s="5">
        <f t="shared" si="5"/>
        <v>611</v>
      </c>
      <c r="Q34" s="5"/>
      <c r="R34" s="1"/>
      <c r="S34" s="1">
        <f t="shared" si="1"/>
        <v>20</v>
      </c>
      <c r="T34" s="1">
        <f t="shared" si="2"/>
        <v>10.332278481012658</v>
      </c>
      <c r="U34" s="1">
        <v>46.8</v>
      </c>
      <c r="V34" s="1">
        <v>41.2</v>
      </c>
      <c r="W34" s="1">
        <v>30.6</v>
      </c>
      <c r="X34" s="1">
        <v>34.799999999999997</v>
      </c>
      <c r="Y34" s="1">
        <v>47.6</v>
      </c>
      <c r="Z34" s="1">
        <v>53.6</v>
      </c>
      <c r="AA34" s="1">
        <v>49</v>
      </c>
      <c r="AB34" s="1">
        <v>57.2</v>
      </c>
      <c r="AC34" s="1">
        <v>71</v>
      </c>
      <c r="AD34" s="1">
        <v>56</v>
      </c>
      <c r="AE34" s="1"/>
      <c r="AF34" s="1">
        <f>G34*P34</f>
        <v>109.97999999999999</v>
      </c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" t="s">
        <v>73</v>
      </c>
      <c r="B35" s="1" t="s">
        <v>49</v>
      </c>
      <c r="C35" s="1">
        <v>254.21799999999999</v>
      </c>
      <c r="D35" s="1"/>
      <c r="E35" s="1">
        <v>146.21100000000001</v>
      </c>
      <c r="F35" s="1">
        <v>108.00700000000001</v>
      </c>
      <c r="G35" s="7">
        <v>1</v>
      </c>
      <c r="H35" s="1">
        <v>120</v>
      </c>
      <c r="I35" s="1">
        <v>8785198</v>
      </c>
      <c r="J35" s="1">
        <v>127.5</v>
      </c>
      <c r="K35" s="1">
        <f t="shared" si="0"/>
        <v>18.711000000000013</v>
      </c>
      <c r="L35" s="1"/>
      <c r="M35" s="1"/>
      <c r="N35" s="1">
        <v>200</v>
      </c>
      <c r="O35" s="1">
        <f>E35/5</f>
        <v>29.242200000000004</v>
      </c>
      <c r="P35" s="5">
        <f t="shared" si="5"/>
        <v>276.83700000000005</v>
      </c>
      <c r="Q35" s="5"/>
      <c r="R35" s="1"/>
      <c r="S35" s="1">
        <f t="shared" si="1"/>
        <v>20</v>
      </c>
      <c r="T35" s="1">
        <f t="shared" si="2"/>
        <v>10.532962636190163</v>
      </c>
      <c r="U35" s="1">
        <v>25.956399999999999</v>
      </c>
      <c r="V35" s="1">
        <v>13.663</v>
      </c>
      <c r="W35" s="1">
        <v>16.5136</v>
      </c>
      <c r="X35" s="1">
        <v>15.784800000000001</v>
      </c>
      <c r="Y35" s="1">
        <v>11.644</v>
      </c>
      <c r="Z35" s="1">
        <v>46.983999999999988</v>
      </c>
      <c r="AA35" s="1">
        <v>41.379800000000003</v>
      </c>
      <c r="AB35" s="1">
        <v>0.67999999999999994</v>
      </c>
      <c r="AC35" s="1">
        <v>5.1261999999999999</v>
      </c>
      <c r="AD35" s="1">
        <v>34.401400000000002</v>
      </c>
      <c r="AE35" s="1"/>
      <c r="AF35" s="1">
        <f>G35*P35</f>
        <v>276.83700000000005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" t="s">
        <v>75</v>
      </c>
      <c r="B36" s="1" t="s">
        <v>35</v>
      </c>
      <c r="C36" s="1">
        <v>276</v>
      </c>
      <c r="D36" s="1"/>
      <c r="E36" s="1">
        <v>138</v>
      </c>
      <c r="F36" s="1">
        <v>137</v>
      </c>
      <c r="G36" s="7">
        <v>0.1</v>
      </c>
      <c r="H36" s="1">
        <v>60</v>
      </c>
      <c r="I36" s="1">
        <v>8444187</v>
      </c>
      <c r="J36" s="1">
        <v>149</v>
      </c>
      <c r="K36" s="1">
        <f t="shared" si="0"/>
        <v>-11</v>
      </c>
      <c r="L36" s="1"/>
      <c r="M36" s="1"/>
      <c r="N36" s="1">
        <v>150</v>
      </c>
      <c r="O36" s="1">
        <f>E36/5</f>
        <v>27.6</v>
      </c>
      <c r="P36" s="5">
        <f>17*O36-N36-F36</f>
        <v>182.20000000000005</v>
      </c>
      <c r="Q36" s="5"/>
      <c r="R36" s="1"/>
      <c r="S36" s="1">
        <f t="shared" si="1"/>
        <v>17</v>
      </c>
      <c r="T36" s="1">
        <f t="shared" si="2"/>
        <v>10.39855072463768</v>
      </c>
      <c r="U36" s="1">
        <v>26</v>
      </c>
      <c r="V36" s="1">
        <v>13.8</v>
      </c>
      <c r="W36" s="1">
        <v>9</v>
      </c>
      <c r="X36" s="1">
        <v>30.6</v>
      </c>
      <c r="Y36" s="1">
        <v>23.8</v>
      </c>
      <c r="Z36" s="1">
        <v>22</v>
      </c>
      <c r="AA36" s="1">
        <v>21.8</v>
      </c>
      <c r="AB36" s="1">
        <v>29.6</v>
      </c>
      <c r="AC36" s="1">
        <v>31.6</v>
      </c>
      <c r="AD36" s="1">
        <v>1.4</v>
      </c>
      <c r="AE36" s="1"/>
      <c r="AF36" s="1">
        <f>G36*P36</f>
        <v>18.220000000000006</v>
      </c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" t="s">
        <v>76</v>
      </c>
      <c r="B37" s="1" t="s">
        <v>35</v>
      </c>
      <c r="C37" s="1">
        <v>331</v>
      </c>
      <c r="D37" s="1"/>
      <c r="E37" s="1">
        <v>121</v>
      </c>
      <c r="F37" s="1">
        <v>210</v>
      </c>
      <c r="G37" s="7">
        <v>0.1</v>
      </c>
      <c r="H37" s="1">
        <v>90</v>
      </c>
      <c r="I37" s="1">
        <v>8444194</v>
      </c>
      <c r="J37" s="1">
        <v>121</v>
      </c>
      <c r="K37" s="1">
        <f t="shared" si="0"/>
        <v>0</v>
      </c>
      <c r="L37" s="1"/>
      <c r="M37" s="1"/>
      <c r="N37" s="1">
        <v>150</v>
      </c>
      <c r="O37" s="1">
        <f>E37/5</f>
        <v>24.2</v>
      </c>
      <c r="P37" s="5">
        <f>19*O37-N37-F37</f>
        <v>99.800000000000011</v>
      </c>
      <c r="Q37" s="5"/>
      <c r="R37" s="1"/>
      <c r="S37" s="1">
        <f t="shared" si="1"/>
        <v>19</v>
      </c>
      <c r="T37" s="1">
        <f t="shared" si="2"/>
        <v>14.87603305785124</v>
      </c>
      <c r="U37" s="1">
        <v>28.8</v>
      </c>
      <c r="V37" s="1">
        <v>19.600000000000001</v>
      </c>
      <c r="W37" s="1">
        <v>26.4</v>
      </c>
      <c r="X37" s="1">
        <v>35.200000000000003</v>
      </c>
      <c r="Y37" s="1">
        <v>27.4</v>
      </c>
      <c r="Z37" s="1">
        <v>22.6</v>
      </c>
      <c r="AA37" s="1">
        <v>29.2</v>
      </c>
      <c r="AB37" s="1">
        <v>31.2</v>
      </c>
      <c r="AC37" s="1">
        <v>41</v>
      </c>
      <c r="AD37" s="1">
        <v>4.8</v>
      </c>
      <c r="AE37" s="1"/>
      <c r="AF37" s="1">
        <f>G37*P37</f>
        <v>9.9800000000000022</v>
      </c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1" t="s">
        <v>77</v>
      </c>
      <c r="B38" s="1" t="s">
        <v>35</v>
      </c>
      <c r="C38" s="1">
        <v>287</v>
      </c>
      <c r="D38" s="1">
        <v>330</v>
      </c>
      <c r="E38" s="1">
        <v>212</v>
      </c>
      <c r="F38" s="1">
        <v>405</v>
      </c>
      <c r="G38" s="7">
        <v>0.2</v>
      </c>
      <c r="H38" s="1">
        <v>120</v>
      </c>
      <c r="I38" s="1">
        <v>783798</v>
      </c>
      <c r="J38" s="1">
        <v>214</v>
      </c>
      <c r="K38" s="1">
        <f t="shared" si="0"/>
        <v>-2</v>
      </c>
      <c r="L38" s="1"/>
      <c r="M38" s="1"/>
      <c r="N38" s="1">
        <v>300</v>
      </c>
      <c r="O38" s="1">
        <f>E38/5</f>
        <v>42.4</v>
      </c>
      <c r="P38" s="5">
        <f t="shared" ref="P38" si="6">20*O38-N38-F38</f>
        <v>143</v>
      </c>
      <c r="Q38" s="5"/>
      <c r="R38" s="1"/>
      <c r="S38" s="1">
        <f t="shared" si="1"/>
        <v>20</v>
      </c>
      <c r="T38" s="1">
        <f t="shared" si="2"/>
        <v>16.627358490566039</v>
      </c>
      <c r="U38" s="1">
        <v>45</v>
      </c>
      <c r="V38" s="1">
        <v>39</v>
      </c>
      <c r="W38" s="1">
        <v>33.4</v>
      </c>
      <c r="X38" s="1">
        <v>39.799999999999997</v>
      </c>
      <c r="Y38" s="1">
        <v>28</v>
      </c>
      <c r="Z38" s="1">
        <v>45.4</v>
      </c>
      <c r="AA38" s="1">
        <v>31.6</v>
      </c>
      <c r="AB38" s="1">
        <v>46</v>
      </c>
      <c r="AC38" s="1">
        <v>50.6</v>
      </c>
      <c r="AD38" s="1">
        <v>38</v>
      </c>
      <c r="AE38" s="1" t="s">
        <v>78</v>
      </c>
      <c r="AF38" s="1">
        <f>G38*P38</f>
        <v>28.6</v>
      </c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1" t="s">
        <v>79</v>
      </c>
      <c r="B39" s="1" t="s">
        <v>49</v>
      </c>
      <c r="C39" s="1">
        <v>826.87</v>
      </c>
      <c r="D39" s="1"/>
      <c r="E39" s="1">
        <v>86.941000000000003</v>
      </c>
      <c r="F39" s="1">
        <v>739.92899999999997</v>
      </c>
      <c r="G39" s="7">
        <v>1</v>
      </c>
      <c r="H39" s="1">
        <v>120</v>
      </c>
      <c r="I39" s="1">
        <v>783811</v>
      </c>
      <c r="J39" s="1">
        <v>89</v>
      </c>
      <c r="K39" s="1">
        <f t="shared" si="0"/>
        <v>-2.0589999999999975</v>
      </c>
      <c r="L39" s="1"/>
      <c r="M39" s="1"/>
      <c r="N39" s="1">
        <v>0</v>
      </c>
      <c r="O39" s="1">
        <f>E39/5</f>
        <v>17.388200000000001</v>
      </c>
      <c r="P39" s="5"/>
      <c r="Q39" s="5"/>
      <c r="R39" s="1"/>
      <c r="S39" s="1">
        <f t="shared" si="1"/>
        <v>42.553513302124422</v>
      </c>
      <c r="T39" s="1">
        <f t="shared" si="2"/>
        <v>42.553513302124422</v>
      </c>
      <c r="U39" s="1">
        <v>19.626000000000001</v>
      </c>
      <c r="V39" s="1">
        <v>18.836400000000001</v>
      </c>
      <c r="W39" s="1">
        <v>24.780999999999999</v>
      </c>
      <c r="X39" s="1">
        <v>23.311199999999999</v>
      </c>
      <c r="Y39" s="1">
        <v>9.2146000000000008</v>
      </c>
      <c r="Z39" s="1">
        <v>40.826599999999999</v>
      </c>
      <c r="AA39" s="1">
        <v>35.458199999999998</v>
      </c>
      <c r="AB39" s="1">
        <v>28.4422</v>
      </c>
      <c r="AC39" s="1">
        <v>36.7378</v>
      </c>
      <c r="AD39" s="1">
        <v>25.059200000000001</v>
      </c>
      <c r="AE39" s="34" t="s">
        <v>85</v>
      </c>
      <c r="AF39" s="1">
        <f>G39*P39</f>
        <v>0</v>
      </c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" t="s">
        <v>80</v>
      </c>
      <c r="B40" s="1" t="s">
        <v>35</v>
      </c>
      <c r="C40" s="1">
        <v>306</v>
      </c>
      <c r="D40" s="1"/>
      <c r="E40" s="1">
        <v>182</v>
      </c>
      <c r="F40" s="1">
        <v>124</v>
      </c>
      <c r="G40" s="7">
        <v>0.2</v>
      </c>
      <c r="H40" s="1">
        <v>120</v>
      </c>
      <c r="I40" s="1">
        <v>783804</v>
      </c>
      <c r="J40" s="1">
        <v>180</v>
      </c>
      <c r="K40" s="1">
        <f t="shared" si="0"/>
        <v>2</v>
      </c>
      <c r="L40" s="1"/>
      <c r="M40" s="1"/>
      <c r="N40" s="1">
        <v>200</v>
      </c>
      <c r="O40" s="1">
        <f>E40/5</f>
        <v>36.4</v>
      </c>
      <c r="P40" s="5">
        <f t="shared" ref="P40:P41" si="7">20*O40-N40-F40</f>
        <v>404</v>
      </c>
      <c r="Q40" s="5"/>
      <c r="R40" s="1"/>
      <c r="S40" s="1">
        <f t="shared" si="1"/>
        <v>20</v>
      </c>
      <c r="T40" s="1">
        <f t="shared" si="2"/>
        <v>8.9010989010989015</v>
      </c>
      <c r="U40" s="1">
        <v>26.6</v>
      </c>
      <c r="V40" s="1">
        <v>18.2</v>
      </c>
      <c r="W40" s="1">
        <v>18.399999999999999</v>
      </c>
      <c r="X40" s="1">
        <v>28.4</v>
      </c>
      <c r="Y40" s="1">
        <v>19.8</v>
      </c>
      <c r="Z40" s="1">
        <v>24.4</v>
      </c>
      <c r="AA40" s="1">
        <v>18.2</v>
      </c>
      <c r="AB40" s="1">
        <v>27</v>
      </c>
      <c r="AC40" s="1">
        <v>29.6</v>
      </c>
      <c r="AD40" s="1">
        <v>22.8</v>
      </c>
      <c r="AE40" s="1" t="s">
        <v>38</v>
      </c>
      <c r="AF40" s="1">
        <f>G40*P40</f>
        <v>80.800000000000011</v>
      </c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1" t="s">
        <v>81</v>
      </c>
      <c r="B41" s="1" t="s">
        <v>49</v>
      </c>
      <c r="C41" s="1">
        <v>731.79200000000003</v>
      </c>
      <c r="D41" s="1">
        <v>474.93</v>
      </c>
      <c r="E41" s="1">
        <v>438.04300000000001</v>
      </c>
      <c r="F41" s="1">
        <v>768.67899999999997</v>
      </c>
      <c r="G41" s="7">
        <v>1</v>
      </c>
      <c r="H41" s="1">
        <v>120</v>
      </c>
      <c r="I41" s="1">
        <v>783828</v>
      </c>
      <c r="J41" s="1">
        <v>432.5</v>
      </c>
      <c r="K41" s="1">
        <f t="shared" si="0"/>
        <v>5.5430000000000064</v>
      </c>
      <c r="L41" s="1"/>
      <c r="M41" s="1"/>
      <c r="N41" s="1">
        <v>800</v>
      </c>
      <c r="O41" s="1">
        <f>E41/5</f>
        <v>87.608599999999996</v>
      </c>
      <c r="P41" s="5">
        <f t="shared" si="7"/>
        <v>183.49300000000005</v>
      </c>
      <c r="Q41" s="5"/>
      <c r="R41" s="1"/>
      <c r="S41" s="1">
        <f t="shared" si="1"/>
        <v>20</v>
      </c>
      <c r="T41" s="1">
        <f t="shared" si="2"/>
        <v>17.905536671057408</v>
      </c>
      <c r="U41" s="1">
        <v>89.902799999999999</v>
      </c>
      <c r="V41" s="1">
        <v>74.622</v>
      </c>
      <c r="W41" s="1">
        <v>66.047799999999995</v>
      </c>
      <c r="X41" s="1">
        <v>84.834000000000003</v>
      </c>
      <c r="Y41" s="1">
        <v>55.695599999999999</v>
      </c>
      <c r="Z41" s="1">
        <v>64.099800000000002</v>
      </c>
      <c r="AA41" s="1">
        <v>13.9152</v>
      </c>
      <c r="AB41" s="1">
        <v>76.802400000000006</v>
      </c>
      <c r="AC41" s="1">
        <v>72.712400000000002</v>
      </c>
      <c r="AD41" s="1">
        <v>76.481200000000001</v>
      </c>
      <c r="AE41" s="1" t="s">
        <v>82</v>
      </c>
      <c r="AF41" s="1">
        <f>G41*P41</f>
        <v>183.49300000000005</v>
      </c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ht="15.75" thickBot="1" x14ac:dyDescent="0.3">
      <c r="A42" s="11"/>
      <c r="B42" s="11"/>
      <c r="C42" s="11"/>
      <c r="D42" s="11"/>
      <c r="E42" s="11"/>
      <c r="F42" s="11"/>
      <c r="G42" s="12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3" t="s">
        <v>44</v>
      </c>
      <c r="B43" s="14" t="s">
        <v>35</v>
      </c>
      <c r="C43" s="14">
        <v>900</v>
      </c>
      <c r="D43" s="14">
        <v>5700</v>
      </c>
      <c r="E43" s="14">
        <v>559</v>
      </c>
      <c r="F43" s="15">
        <v>2682</v>
      </c>
      <c r="G43" s="7">
        <v>0.18</v>
      </c>
      <c r="H43" s="1">
        <v>120</v>
      </c>
      <c r="I43" s="1"/>
      <c r="J43" s="1">
        <v>623</v>
      </c>
      <c r="K43" s="1">
        <f>E43-J43</f>
        <v>-64</v>
      </c>
      <c r="L43" s="1"/>
      <c r="M43" s="1"/>
      <c r="N43" s="1">
        <v>1000</v>
      </c>
      <c r="O43" s="1">
        <f t="shared" ref="O43:O45" si="8">E43/5</f>
        <v>111.8</v>
      </c>
      <c r="P43" s="5"/>
      <c r="Q43" s="5"/>
      <c r="R43" s="1"/>
      <c r="S43" s="1">
        <f t="shared" ref="S43:S45" si="9">(F43+N43+P43)/O43</f>
        <v>32.933810375670845</v>
      </c>
      <c r="T43" s="1">
        <f t="shared" ref="T43:T45" si="10">(F43+N43)/O43</f>
        <v>32.933810375670845</v>
      </c>
      <c r="U43" s="1">
        <v>205.8</v>
      </c>
      <c r="V43" s="1">
        <v>0</v>
      </c>
      <c r="W43" s="1">
        <v>2</v>
      </c>
      <c r="X43" s="1">
        <v>10.199999999999999</v>
      </c>
      <c r="Y43" s="1">
        <v>128.19999999999999</v>
      </c>
      <c r="Z43" s="1">
        <v>175.8</v>
      </c>
      <c r="AA43" s="1">
        <v>163.6</v>
      </c>
      <c r="AB43" s="1">
        <v>201.4</v>
      </c>
      <c r="AC43" s="1">
        <v>185.2</v>
      </c>
      <c r="AD43" s="1">
        <v>141.6</v>
      </c>
      <c r="AE43" s="1">
        <v>2860</v>
      </c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ht="15.75" thickBot="1" x14ac:dyDescent="0.3">
      <c r="A44" s="30" t="s">
        <v>34</v>
      </c>
      <c r="B44" s="31" t="s">
        <v>35</v>
      </c>
      <c r="C44" s="31">
        <v>-50</v>
      </c>
      <c r="D44" s="31"/>
      <c r="E44" s="31">
        <v>10</v>
      </c>
      <c r="F44" s="32">
        <v>-60</v>
      </c>
      <c r="G44" s="17">
        <v>0</v>
      </c>
      <c r="H44" s="16" t="e">
        <v>#N/A</v>
      </c>
      <c r="I44" s="16" t="s">
        <v>36</v>
      </c>
      <c r="J44" s="16">
        <v>10</v>
      </c>
      <c r="K44" s="16">
        <f>E44-J44</f>
        <v>0</v>
      </c>
      <c r="L44" s="16"/>
      <c r="M44" s="16"/>
      <c r="N44" s="16"/>
      <c r="O44" s="16">
        <f t="shared" si="8"/>
        <v>2</v>
      </c>
      <c r="P44" s="19"/>
      <c r="Q44" s="19"/>
      <c r="R44" s="16"/>
      <c r="S44" s="16">
        <f t="shared" si="9"/>
        <v>-30</v>
      </c>
      <c r="T44" s="16">
        <f t="shared" si="10"/>
        <v>-30</v>
      </c>
      <c r="U44" s="16">
        <v>205.8</v>
      </c>
      <c r="V44" s="16">
        <v>196.4</v>
      </c>
      <c r="W44" s="16">
        <v>138</v>
      </c>
      <c r="X44" s="16">
        <v>128.80000000000001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/>
      <c r="AF44" s="16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" t="s">
        <v>45</v>
      </c>
      <c r="B45" s="1" t="s">
        <v>35</v>
      </c>
      <c r="C45" s="1">
        <v>4850</v>
      </c>
      <c r="D45" s="1">
        <v>4200</v>
      </c>
      <c r="E45" s="1">
        <v>2284</v>
      </c>
      <c r="F45" s="1">
        <v>4662</v>
      </c>
      <c r="G45" s="7">
        <v>0.18</v>
      </c>
      <c r="H45" s="1">
        <v>120</v>
      </c>
      <c r="I45" s="1"/>
      <c r="J45" s="1">
        <v>2291</v>
      </c>
      <c r="K45" s="1">
        <f>E45-J45</f>
        <v>-7</v>
      </c>
      <c r="L45" s="1"/>
      <c r="M45" s="1"/>
      <c r="N45" s="1">
        <v>3000</v>
      </c>
      <c r="O45" s="1">
        <f t="shared" si="8"/>
        <v>456.8</v>
      </c>
      <c r="P45" s="5"/>
      <c r="Q45" s="5"/>
      <c r="R45" s="1"/>
      <c r="S45" s="1">
        <f t="shared" si="9"/>
        <v>16.773204903677758</v>
      </c>
      <c r="T45" s="1">
        <f t="shared" si="10"/>
        <v>16.773204903677758</v>
      </c>
      <c r="U45" s="1">
        <v>472.8</v>
      </c>
      <c r="V45" s="1">
        <v>432.4</v>
      </c>
      <c r="W45" s="1">
        <v>513</v>
      </c>
      <c r="X45" s="1">
        <v>428.6</v>
      </c>
      <c r="Y45" s="1">
        <v>388</v>
      </c>
      <c r="Z45" s="1">
        <v>460.4</v>
      </c>
      <c r="AA45" s="1">
        <v>470.2</v>
      </c>
      <c r="AB45" s="1">
        <v>580</v>
      </c>
      <c r="AC45" s="1">
        <v>500</v>
      </c>
      <c r="AD45" s="1">
        <v>549.79999999999995</v>
      </c>
      <c r="AE45" s="1">
        <v>2860</v>
      </c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"/>
      <c r="B46" s="1"/>
      <c r="C46" s="1"/>
      <c r="D46" s="1"/>
      <c r="E46" s="1"/>
      <c r="F46" s="1"/>
      <c r="G46" s="7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"/>
      <c r="B47" s="1"/>
      <c r="C47" s="1"/>
      <c r="D47" s="1"/>
      <c r="E47" s="1"/>
      <c r="F47" s="1"/>
      <c r="G47" s="7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"/>
      <c r="B48" s="1"/>
      <c r="C48" s="1"/>
      <c r="D48" s="1"/>
      <c r="E48" s="1"/>
      <c r="F48" s="1"/>
      <c r="G48" s="7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"/>
      <c r="B49" s="1"/>
      <c r="C49" s="1"/>
      <c r="D49" s="1"/>
      <c r="E49" s="1"/>
      <c r="F49" s="1"/>
      <c r="G49" s="7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"/>
      <c r="B50" s="1"/>
      <c r="C50" s="1"/>
      <c r="D50" s="1"/>
      <c r="E50" s="1"/>
      <c r="F50" s="1"/>
      <c r="G50" s="7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"/>
      <c r="B51" s="1"/>
      <c r="C51" s="1"/>
      <c r="D51" s="1"/>
      <c r="E51" s="1"/>
      <c r="F51" s="1"/>
      <c r="G51" s="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"/>
      <c r="B52" s="1"/>
      <c r="C52" s="1"/>
      <c r="D52" s="1"/>
      <c r="E52" s="1"/>
      <c r="F52" s="1"/>
      <c r="G52" s="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  <row r="493" spans="1:49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</row>
    <row r="494" spans="1:49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</row>
    <row r="495" spans="1:49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</row>
    <row r="496" spans="1:49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</row>
    <row r="497" spans="1:49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</row>
  </sheetData>
  <autoFilter ref="A3:AF41" xr:uid="{952D491E-8BF4-4449-8D56-5072BFA5CB17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2025-04-21T13:47:55Z</dcterms:created>
  <dcterms:modified xsi:type="dcterms:W3CDTF">2025-04-21T14:01:01Z</dcterms:modified>
</cp:coreProperties>
</file>