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3,25 Ост СЫР филиалы\"/>
    </mc:Choice>
  </mc:AlternateContent>
  <xr:revisionPtr revIDLastSave="0" documentId="13_ncr:1_{689C6782-8B50-4FBB-AD39-2E1AE5E0B1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39" i="1"/>
  <c r="P28" i="1"/>
  <c r="P38" i="1"/>
  <c r="P35" i="1"/>
  <c r="P31" i="1"/>
  <c r="P30" i="1"/>
  <c r="P29" i="1"/>
  <c r="P17" i="1"/>
  <c r="P7" i="1"/>
  <c r="P8" i="1"/>
  <c r="P9" i="1"/>
  <c r="P10" i="1"/>
  <c r="P6" i="1"/>
  <c r="O44" i="1" l="1"/>
  <c r="T44" i="1" s="1"/>
  <c r="O43" i="1"/>
  <c r="S43" i="1" s="1"/>
  <c r="O42" i="1"/>
  <c r="T42" i="1" s="1"/>
  <c r="O7" i="1"/>
  <c r="T7" i="1" s="1"/>
  <c r="O8" i="1"/>
  <c r="T8" i="1" s="1"/>
  <c r="O9" i="1"/>
  <c r="T9" i="1" s="1"/>
  <c r="O10" i="1"/>
  <c r="T10" i="1" s="1"/>
  <c r="O23" i="1"/>
  <c r="T23" i="1" s="1"/>
  <c r="O13" i="1"/>
  <c r="T13" i="1" s="1"/>
  <c r="O11" i="1"/>
  <c r="T11" i="1" s="1"/>
  <c r="O12" i="1"/>
  <c r="T12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6" i="1"/>
  <c r="T26" i="1" s="1"/>
  <c r="O25" i="1"/>
  <c r="T25" i="1" s="1"/>
  <c r="O28" i="1"/>
  <c r="T28" i="1" s="1"/>
  <c r="O29" i="1"/>
  <c r="T29" i="1" s="1"/>
  <c r="O30" i="1"/>
  <c r="T30" i="1" s="1"/>
  <c r="O31" i="1"/>
  <c r="T31" i="1" s="1"/>
  <c r="O27" i="1"/>
  <c r="T27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S6" i="1" s="1"/>
  <c r="S10" i="1" l="1"/>
  <c r="S25" i="1"/>
  <c r="S34" i="1"/>
  <c r="S17" i="1"/>
  <c r="S38" i="1"/>
  <c r="S31" i="1"/>
  <c r="S21" i="1"/>
  <c r="S12" i="1"/>
  <c r="S40" i="1"/>
  <c r="S36" i="1"/>
  <c r="S32" i="1"/>
  <c r="S29" i="1"/>
  <c r="S24" i="1"/>
  <c r="S19" i="1"/>
  <c r="S15" i="1"/>
  <c r="S13" i="1"/>
  <c r="S8" i="1"/>
  <c r="S42" i="1"/>
  <c r="T6" i="1"/>
  <c r="S39" i="1"/>
  <c r="S37" i="1"/>
  <c r="S35" i="1"/>
  <c r="S33" i="1"/>
  <c r="S27" i="1"/>
  <c r="S30" i="1"/>
  <c r="S28" i="1"/>
  <c r="S26" i="1"/>
  <c r="S22" i="1"/>
  <c r="S20" i="1"/>
  <c r="S18" i="1"/>
  <c r="S16" i="1"/>
  <c r="S14" i="1"/>
  <c r="S11" i="1"/>
  <c r="S23" i="1"/>
  <c r="S9" i="1"/>
  <c r="S7" i="1"/>
  <c r="S44" i="1"/>
  <c r="T43" i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AF32" i="1"/>
  <c r="K32" i="1"/>
  <c r="K27" i="1"/>
  <c r="AF31" i="1"/>
  <c r="K31" i="1"/>
  <c r="AF30" i="1"/>
  <c r="K30" i="1"/>
  <c r="AF29" i="1"/>
  <c r="K29" i="1"/>
  <c r="AF28" i="1"/>
  <c r="K28" i="1"/>
  <c r="K25" i="1"/>
  <c r="AF26" i="1"/>
  <c r="K26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<sst xmlns="http://schemas.openxmlformats.org/spreadsheetml/2006/main" count="138" uniqueCount="81">
  <si>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</si>
  <si>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</si>
  <si>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</si>
  <si>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</si>
  <si>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</si>
  <si>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</si>
  <si>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</si>
  <si>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</si>
  <si>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</si>
  <si>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</si>
  <si>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</si>
  <si>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</si>
  <si>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</si>
  <si>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</si>
  <si>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</si>
  <si>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</si>
  <si>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</si>
  <si>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</si>
  <si>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</si>
  <si>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</si>
  <si>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</si>
  <si>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</si>
  <si>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</si>
  <si>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</si>
  <si>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</si>
  <si>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</si>
  <si>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</si>
  <si>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</si>
  <si>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</si>
  <si>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</si>
  <si>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</si>
  <si>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</si>
  <si>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</si>
  <si>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</si>
  <si>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</si>
  <si>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</si>
  <si>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</si>
  <si>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</si>
  <si>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</si>
  <si>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</si>
  <si>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</si>
  <si>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</si>
  <si>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</si>
  <si>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</si>
  <si>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</si>
  <si>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</si>
  <si>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</si>
  <si>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</si>
  <si>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</si>
  <si>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</si>
  <si>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</si>
  <si>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</si>
  <si>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</si>
  <si>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</si>
  <si>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</si>
  <si>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</si>
  <si>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нужно увеличить продажи /  650шт - Гермес не взял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</si>
  <si>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</si>
  <si>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</si>
  <si>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</si>
  <si>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</si>
  <si>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</si>
  <si>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</si>
  <si>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</si>
  <si>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Тильзитер   45% вес 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</si>
  <si>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</si>
  <si>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</si>
  <si>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</si>
  <si>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</si>
  <si>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</si>
  <si>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</si>
  <si>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</si>
  <si>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</si>
  <si>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</si>
  <si>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</si>
  <si>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</si>
  <si>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</si>
  <si>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</si>
  <si>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</si>
  <si>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03,03,25  завод не отгрузил / 17,02,25 завод не отгрузил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</si>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</sst>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0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8" sqref="R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7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1709.433</v>
      </c>
      <c r="F5" s="4">
        <f>SUM(F6:F498)</f>
        <v>5952.4359999999997</v>
      </c>
      <c r="G5" s="7"/>
      <c r="H5" s="1"/>
      <c r="I5" s="1"/>
      <c r="J5" s="4">
        <f t="shared" ref="J5:Q5" si="0">SUM(J6:J498)</f>
        <v>2380</v>
      </c>
      <c r="K5" s="4">
        <f t="shared" si="0"/>
        <v>-670.56700000000001</v>
      </c>
      <c r="L5" s="4">
        <f t="shared" si="0"/>
        <v>0</v>
      </c>
      <c r="M5" s="4">
        <f t="shared" si="0"/>
        <v>0</v>
      </c>
      <c r="N5" s="4">
        <f t="shared" si="0"/>
        <v>1286.085</v>
      </c>
      <c r="O5" s="4">
        <f t="shared" si="0"/>
        <v>341.88659999999999</v>
      </c>
      <c r="P5" s="4">
        <f t="shared" si="0"/>
        <v>2461.5704000000001</v>
      </c>
      <c r="Q5" s="4">
        <f t="shared" si="0"/>
        <v>0</v>
      </c>
      <c r="R5" s="1"/>
      <c r="S5" s="1"/>
      <c r="T5" s="1"/>
      <c r="U5" s="4">
        <f t="shared" ref="U5:AD5" si="1">SUM(U6:U498)</f>
        <v>279.74439999999998</v>
      </c>
      <c r="V5" s="4">
        <f t="shared" si="1"/>
        <v>478.23140000000001</v>
      </c>
      <c r="W5" s="4">
        <f t="shared" si="1"/>
        <v>329.6866</v>
      </c>
      <c r="X5" s="4">
        <f t="shared" si="1"/>
        <v>297.60459999999995</v>
      </c>
      <c r="Y5" s="4">
        <f t="shared" si="1"/>
        <v>496.95299999999992</v>
      </c>
      <c r="Z5" s="4">
        <f t="shared" si="1"/>
        <v>223.91500000000002</v>
      </c>
      <c r="AA5" s="4">
        <f t="shared" si="1"/>
        <v>350.08500000000009</v>
      </c>
      <c r="AB5" s="4">
        <f t="shared" si="1"/>
        <v>382.59399999999999</v>
      </c>
      <c r="AC5" s="4">
        <f t="shared" si="1"/>
        <v>157.96050000000002</v>
      </c>
      <c r="AD5" s="4">
        <f t="shared" si="1"/>
        <v>446.37220000000008</v>
      </c>
      <c r="AE5" s="1"/>
      <c r="AF5" s="4">
        <f>SUM(AF6:AF498)</f>
        <v>791.58960000000002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35</v>
      </c>
      <c r="C6" s="1">
        <v>15</v>
      </c>
      <c r="D6" s="1">
        <v>80</v>
      </c>
      <c r="E6" s="1">
        <v>22</v>
      </c>
      <c r="F6" s="1">
        <v>73</v>
      </c>
      <c r="G6" s="7">
        <v>0.14000000000000001</v>
      </c>
      <c r="H6" s="1">
        <v>180</v>
      </c>
      <c r="I6" s="1">
        <v>9988421</v>
      </c>
      <c r="J6" s="1">
        <v>33</v>
      </c>
      <c r="K6" s="1">
        <f t="shared" ref="K6:K40" si="2">E6-J6</f>
        <v>-11</v>
      </c>
      <c r="L6" s="1"/>
      <c r="M6" s="1"/>
      <c r="N6" s="1"/>
      <c r="O6" s="1">
        <f>E6/5</f>
        <v>4.4000000000000004</v>
      </c>
      <c r="P6" s="5">
        <f>22*O6-N6-F6</f>
        <v>23.800000000000011</v>
      </c>
      <c r="Q6" s="5"/>
      <c r="R6" s="1"/>
      <c r="S6" s="1">
        <f>(F6+N6+P6)/O6</f>
        <v>22</v>
      </c>
      <c r="T6" s="1">
        <f>(F6+N6)/O6</f>
        <v>16.59090909090909</v>
      </c>
      <c r="U6" s="1">
        <v>3.2</v>
      </c>
      <c r="V6" s="1">
        <v>6.4</v>
      </c>
      <c r="W6" s="1">
        <v>3.4</v>
      </c>
      <c r="X6" s="1">
        <v>0.8</v>
      </c>
      <c r="Y6" s="1">
        <v>4.5999999999999996</v>
      </c>
      <c r="Z6" s="1">
        <v>1</v>
      </c>
      <c r="AA6" s="1">
        <v>0</v>
      </c>
      <c r="AB6" s="1">
        <v>0</v>
      </c>
      <c r="AC6" s="1">
        <v>0</v>
      </c>
      <c r="AD6" s="1">
        <v>7.8</v>
      </c>
      <c r="AE6" s="1" t="s">
        <v>38</v>
      </c>
      <c r="AF6" s="1">
        <f t="shared" ref="AF6:AF12" si="3">G6*P6</f>
        <v>3.3320000000000021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35</v>
      </c>
      <c r="C7" s="1">
        <v>51</v>
      </c>
      <c r="D7" s="1">
        <v>32</v>
      </c>
      <c r="E7" s="1">
        <v>44</v>
      </c>
      <c r="F7" s="1">
        <v>39</v>
      </c>
      <c r="G7" s="7">
        <v>0.18</v>
      </c>
      <c r="H7" s="1">
        <v>270</v>
      </c>
      <c r="I7" s="1">
        <v>9988438</v>
      </c>
      <c r="J7" s="1">
        <v>44</v>
      </c>
      <c r="K7" s="1">
        <f t="shared" si="2"/>
        <v>0</v>
      </c>
      <c r="L7" s="1"/>
      <c r="M7" s="1"/>
      <c r="N7" s="1">
        <v>11.80000000000001</v>
      </c>
      <c r="O7" s="1">
        <f t="shared" ref="O7:O40" si="4">E7/5</f>
        <v>8.8000000000000007</v>
      </c>
      <c r="P7" s="5">
        <f t="shared" ref="P7:P10" si="5">22*O7-N7-F7</f>
        <v>142.80000000000001</v>
      </c>
      <c r="Q7" s="5"/>
      <c r="R7" s="1"/>
      <c r="S7" s="1">
        <f t="shared" ref="S7:S40" si="6">(F7+N7+P7)/O7</f>
        <v>22</v>
      </c>
      <c r="T7" s="1">
        <f t="shared" ref="T7:T40" si="7">(F7+N7)/O7</f>
        <v>5.7727272727272734</v>
      </c>
      <c r="U7" s="1">
        <v>4.4000000000000004</v>
      </c>
      <c r="V7" s="1">
        <v>6.8</v>
      </c>
      <c r="W7" s="1">
        <v>6.8</v>
      </c>
      <c r="X7" s="1">
        <v>1</v>
      </c>
      <c r="Y7" s="1">
        <v>6.2</v>
      </c>
      <c r="Z7" s="1">
        <v>4</v>
      </c>
      <c r="AA7" s="1">
        <v>2.2000000000000002</v>
      </c>
      <c r="AB7" s="1">
        <v>1.4</v>
      </c>
      <c r="AC7" s="1">
        <v>1.5</v>
      </c>
      <c r="AD7" s="1">
        <v>5</v>
      </c>
      <c r="AE7" s="1"/>
      <c r="AF7" s="1">
        <f t="shared" si="3"/>
        <v>25.704000000000001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57</v>
      </c>
      <c r="D8" s="1">
        <v>32</v>
      </c>
      <c r="E8" s="1">
        <v>44</v>
      </c>
      <c r="F8" s="1">
        <v>45</v>
      </c>
      <c r="G8" s="7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/>
      <c r="O8" s="1">
        <f t="shared" si="4"/>
        <v>8.8000000000000007</v>
      </c>
      <c r="P8" s="5">
        <f t="shared" si="5"/>
        <v>148.60000000000002</v>
      </c>
      <c r="Q8" s="5"/>
      <c r="R8" s="1"/>
      <c r="S8" s="1">
        <f t="shared" si="6"/>
        <v>22</v>
      </c>
      <c r="T8" s="1">
        <f t="shared" si="7"/>
        <v>5.1136363636363633</v>
      </c>
      <c r="U8" s="1">
        <v>4</v>
      </c>
      <c r="V8" s="1">
        <v>6.4</v>
      </c>
      <c r="W8" s="1">
        <v>6.4</v>
      </c>
      <c r="X8" s="1">
        <v>1.4</v>
      </c>
      <c r="Y8" s="1">
        <v>6</v>
      </c>
      <c r="Z8" s="1">
        <v>3.8</v>
      </c>
      <c r="AA8" s="1">
        <v>2.6</v>
      </c>
      <c r="AB8" s="1">
        <v>2.6</v>
      </c>
      <c r="AC8" s="1">
        <v>1.5</v>
      </c>
      <c r="AD8" s="1">
        <v>6.2</v>
      </c>
      <c r="AE8" s="1"/>
      <c r="AF8" s="1">
        <f t="shared" si="3"/>
        <v>26.748000000000005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35</v>
      </c>
      <c r="C9" s="1">
        <v>40</v>
      </c>
      <c r="D9" s="1"/>
      <c r="E9" s="1">
        <v>16</v>
      </c>
      <c r="F9" s="1">
        <v>24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-2</v>
      </c>
      <c r="L9" s="1"/>
      <c r="M9" s="1"/>
      <c r="N9" s="1"/>
      <c r="O9" s="1">
        <f t="shared" si="4"/>
        <v>3.2</v>
      </c>
      <c r="P9" s="5">
        <f t="shared" si="5"/>
        <v>46.400000000000006</v>
      </c>
      <c r="Q9" s="5"/>
      <c r="R9" s="1"/>
      <c r="S9" s="1">
        <f t="shared" si="6"/>
        <v>22</v>
      </c>
      <c r="T9" s="1">
        <f t="shared" si="7"/>
        <v>7.5</v>
      </c>
      <c r="U9" s="1">
        <v>1.6</v>
      </c>
      <c r="V9" s="1">
        <v>2.2000000000000002</v>
      </c>
      <c r="W9" s="1">
        <v>3.8</v>
      </c>
      <c r="X9" s="1">
        <v>1</v>
      </c>
      <c r="Y9" s="1">
        <v>3</v>
      </c>
      <c r="Z9" s="1">
        <v>1.4</v>
      </c>
      <c r="AA9" s="1">
        <v>1</v>
      </c>
      <c r="AB9" s="1">
        <v>2.4</v>
      </c>
      <c r="AC9" s="1">
        <v>0</v>
      </c>
      <c r="AD9" s="1">
        <v>1.8</v>
      </c>
      <c r="AE9" s="1"/>
      <c r="AF9" s="1">
        <f t="shared" si="3"/>
        <v>18.560000000000002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35</v>
      </c>
      <c r="C10" s="1">
        <v>31</v>
      </c>
      <c r="D10" s="1"/>
      <c r="E10" s="1">
        <v>10</v>
      </c>
      <c r="F10" s="1">
        <v>21</v>
      </c>
      <c r="G10" s="7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>
        <v>17.400000000000009</v>
      </c>
      <c r="O10" s="1">
        <f t="shared" si="4"/>
        <v>2</v>
      </c>
      <c r="P10" s="5">
        <f t="shared" si="5"/>
        <v>5.5999999999999908</v>
      </c>
      <c r="Q10" s="5"/>
      <c r="R10" s="1"/>
      <c r="S10" s="1">
        <f t="shared" si="6"/>
        <v>22</v>
      </c>
      <c r="T10" s="1">
        <f t="shared" si="7"/>
        <v>19.200000000000003</v>
      </c>
      <c r="U10" s="1">
        <v>2.2000000000000002</v>
      </c>
      <c r="V10" s="1">
        <v>0.2</v>
      </c>
      <c r="W10" s="1">
        <v>2</v>
      </c>
      <c r="X10" s="1">
        <v>0.8</v>
      </c>
      <c r="Y10" s="1">
        <v>0.6</v>
      </c>
      <c r="Z10" s="1">
        <v>0.6</v>
      </c>
      <c r="AA10" s="1">
        <v>1.6</v>
      </c>
      <c r="AB10" s="1">
        <v>1</v>
      </c>
      <c r="AC10" s="1">
        <v>0</v>
      </c>
      <c r="AD10" s="1">
        <v>1.6</v>
      </c>
      <c r="AE10" s="1"/>
      <c r="AF10" s="1">
        <f t="shared" si="3"/>
        <v>2.2399999999999962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35</v>
      </c>
      <c r="C11" s="1">
        <v>3</v>
      </c>
      <c r="D11" s="1">
        <v>132</v>
      </c>
      <c r="E11" s="1">
        <v>9</v>
      </c>
      <c r="F11" s="1">
        <v>126</v>
      </c>
      <c r="G11" s="7">
        <v>0.18</v>
      </c>
      <c r="H11" s="1">
        <v>150</v>
      </c>
      <c r="I11" s="1">
        <v>5034819</v>
      </c>
      <c r="J11" s="1">
        <v>35</v>
      </c>
      <c r="K11" s="1">
        <f t="shared" si="2"/>
        <v>-26</v>
      </c>
      <c r="L11" s="1"/>
      <c r="M11" s="1"/>
      <c r="N11" s="1">
        <v>21.599999999999991</v>
      </c>
      <c r="O11" s="1">
        <f t="shared" si="4"/>
        <v>1.8</v>
      </c>
      <c r="P11" s="5"/>
      <c r="Q11" s="5"/>
      <c r="R11" s="1"/>
      <c r="S11" s="1">
        <f t="shared" si="6"/>
        <v>82</v>
      </c>
      <c r="T11" s="1">
        <f t="shared" si="7"/>
        <v>82</v>
      </c>
      <c r="U11" s="1">
        <v>7.2</v>
      </c>
      <c r="V11" s="1">
        <v>10.8</v>
      </c>
      <c r="W11" s="1">
        <v>5.4</v>
      </c>
      <c r="X11" s="1">
        <v>7.8</v>
      </c>
      <c r="Y11" s="1">
        <v>6.8</v>
      </c>
      <c r="Z11" s="1">
        <v>4.2</v>
      </c>
      <c r="AA11" s="1">
        <v>6.2</v>
      </c>
      <c r="AB11" s="1">
        <v>9.1999999999999993</v>
      </c>
      <c r="AC11" s="1">
        <v>3</v>
      </c>
      <c r="AD11" s="1">
        <v>4.2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2" t="s">
        <v>50</v>
      </c>
      <c r="B12" s="23" t="s">
        <v>46</v>
      </c>
      <c r="C12" s="23"/>
      <c r="D12" s="23"/>
      <c r="E12" s="23"/>
      <c r="F12" s="24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38</v>
      </c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7" t="s">
        <v>47</v>
      </c>
      <c r="B13" s="28" t="s">
        <v>46</v>
      </c>
      <c r="C13" s="28">
        <v>9.93</v>
      </c>
      <c r="D13" s="28"/>
      <c r="E13" s="28"/>
      <c r="F13" s="29">
        <v>9.93</v>
      </c>
      <c r="G13" s="30">
        <v>0</v>
      </c>
      <c r="H13" s="31" t="e">
        <v>#N/A</v>
      </c>
      <c r="I13" s="31" t="s">
        <v>36</v>
      </c>
      <c r="J13" s="31"/>
      <c r="K13" s="31">
        <f>E13-J13</f>
        <v>0</v>
      </c>
      <c r="L13" s="31"/>
      <c r="M13" s="31"/>
      <c r="N13" s="31"/>
      <c r="O13" s="31">
        <f>E13/5</f>
        <v>0</v>
      </c>
      <c r="P13" s="32"/>
      <c r="Q13" s="32"/>
      <c r="R13" s="31"/>
      <c r="S13" s="31" t="e">
        <f>(F13+N13+P13)/O13</f>
        <v>#DIV/0!</v>
      </c>
      <c r="T13" s="31" t="e">
        <f>(F13+N13)/O13</f>
        <v>#DIV/0!</v>
      </c>
      <c r="U13" s="31">
        <v>0</v>
      </c>
      <c r="V13" s="31">
        <v>0</v>
      </c>
      <c r="W13" s="31">
        <v>0</v>
      </c>
      <c r="X13" s="31">
        <v>0.41399999999999998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0.40939999999999999</v>
      </c>
      <c r="AE13" s="33" t="s">
        <v>48</v>
      </c>
      <c r="AF13" s="3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35</v>
      </c>
      <c r="C14" s="1"/>
      <c r="D14" s="1">
        <v>424</v>
      </c>
      <c r="E14" s="1">
        <v>75</v>
      </c>
      <c r="F14" s="1">
        <v>347</v>
      </c>
      <c r="G14" s="7">
        <v>0.1</v>
      </c>
      <c r="H14" s="1">
        <v>90</v>
      </c>
      <c r="I14" s="1">
        <v>8444163</v>
      </c>
      <c r="J14" s="1">
        <v>167</v>
      </c>
      <c r="K14" s="1">
        <f t="shared" si="2"/>
        <v>-92</v>
      </c>
      <c r="L14" s="1"/>
      <c r="M14" s="1"/>
      <c r="N14" s="1"/>
      <c r="O14" s="1">
        <f t="shared" si="4"/>
        <v>15</v>
      </c>
      <c r="P14" s="5"/>
      <c r="Q14" s="5"/>
      <c r="R14" s="1"/>
      <c r="S14" s="1">
        <f t="shared" si="6"/>
        <v>23.133333333333333</v>
      </c>
      <c r="T14" s="1">
        <f t="shared" si="7"/>
        <v>23.133333333333333</v>
      </c>
      <c r="U14" s="1">
        <v>4.2</v>
      </c>
      <c r="V14" s="1">
        <v>50.2</v>
      </c>
      <c r="W14" s="1">
        <v>9.8000000000000007</v>
      </c>
      <c r="X14" s="1">
        <v>10.199999999999999</v>
      </c>
      <c r="Y14" s="1">
        <v>30.2</v>
      </c>
      <c r="Z14" s="1">
        <v>14</v>
      </c>
      <c r="AA14" s="1">
        <v>11.2</v>
      </c>
      <c r="AB14" s="1">
        <v>18</v>
      </c>
      <c r="AC14" s="1">
        <v>15</v>
      </c>
      <c r="AD14" s="1">
        <v>35.200000000000003</v>
      </c>
      <c r="AE14" s="1"/>
      <c r="AF14" s="1">
        <f t="shared" ref="AF14:AF22" si="8"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35</v>
      </c>
      <c r="C15" s="1">
        <v>3</v>
      </c>
      <c r="D15" s="1">
        <v>190</v>
      </c>
      <c r="E15" s="1">
        <v>10</v>
      </c>
      <c r="F15" s="1">
        <v>183</v>
      </c>
      <c r="G15" s="7">
        <v>0.18</v>
      </c>
      <c r="H15" s="1">
        <v>150</v>
      </c>
      <c r="I15" s="1">
        <v>5038411</v>
      </c>
      <c r="J15" s="1">
        <v>49</v>
      </c>
      <c r="K15" s="1">
        <f t="shared" si="2"/>
        <v>-39</v>
      </c>
      <c r="L15" s="1"/>
      <c r="M15" s="1"/>
      <c r="N15" s="1">
        <v>186</v>
      </c>
      <c r="O15" s="1">
        <f t="shared" si="4"/>
        <v>2</v>
      </c>
      <c r="P15" s="5"/>
      <c r="Q15" s="5"/>
      <c r="R15" s="1"/>
      <c r="S15" s="1">
        <f t="shared" si="6"/>
        <v>184.5</v>
      </c>
      <c r="T15" s="1">
        <f t="shared" si="7"/>
        <v>184.5</v>
      </c>
      <c r="U15" s="1">
        <v>17.2</v>
      </c>
      <c r="V15" s="1">
        <v>17.399999999999999</v>
      </c>
      <c r="W15" s="1">
        <v>3</v>
      </c>
      <c r="X15" s="1">
        <v>12</v>
      </c>
      <c r="Y15" s="1">
        <v>13.4</v>
      </c>
      <c r="Z15" s="1">
        <v>6</v>
      </c>
      <c r="AA15" s="1">
        <v>5.4</v>
      </c>
      <c r="AB15" s="1">
        <v>13.4</v>
      </c>
      <c r="AC15" s="1">
        <v>5.5</v>
      </c>
      <c r="AD15" s="1">
        <v>14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6" t="s">
        <v>53</v>
      </c>
      <c r="B16" s="1" t="s">
        <v>35</v>
      </c>
      <c r="C16" s="1"/>
      <c r="D16" s="1"/>
      <c r="E16" s="1">
        <v>-1</v>
      </c>
      <c r="F16" s="1"/>
      <c r="G16" s="7">
        <v>0.18</v>
      </c>
      <c r="H16" s="1">
        <v>150</v>
      </c>
      <c r="I16" s="1">
        <v>5038459</v>
      </c>
      <c r="J16" s="1">
        <v>2</v>
      </c>
      <c r="K16" s="1">
        <f t="shared" si="2"/>
        <v>-3</v>
      </c>
      <c r="L16" s="1"/>
      <c r="M16" s="1"/>
      <c r="N16" s="1"/>
      <c r="O16" s="1">
        <f t="shared" si="4"/>
        <v>-0.2</v>
      </c>
      <c r="P16" s="5">
        <v>300</v>
      </c>
      <c r="Q16" s="5"/>
      <c r="R16" s="1"/>
      <c r="S16" s="1">
        <f t="shared" si="6"/>
        <v>-1500</v>
      </c>
      <c r="T16" s="1">
        <f t="shared" si="7"/>
        <v>0</v>
      </c>
      <c r="U16" s="1">
        <v>0</v>
      </c>
      <c r="V16" s="1">
        <v>18.399999999999999</v>
      </c>
      <c r="W16" s="1">
        <v>13.4</v>
      </c>
      <c r="X16" s="1">
        <v>18.8</v>
      </c>
      <c r="Y16" s="1">
        <v>16.2</v>
      </c>
      <c r="Z16" s="1">
        <v>2.6</v>
      </c>
      <c r="AA16" s="1">
        <v>15.6</v>
      </c>
      <c r="AB16" s="1">
        <v>17</v>
      </c>
      <c r="AC16" s="1">
        <v>5.5</v>
      </c>
      <c r="AD16" s="1">
        <v>14.8</v>
      </c>
      <c r="AE16" s="25" t="s">
        <v>79</v>
      </c>
      <c r="AF16" s="1">
        <f t="shared" si="8"/>
        <v>54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35</v>
      </c>
      <c r="C17" s="1">
        <v>70</v>
      </c>
      <c r="D17" s="1">
        <v>1</v>
      </c>
      <c r="E17" s="1">
        <v>59</v>
      </c>
      <c r="F17" s="1">
        <v>11</v>
      </c>
      <c r="G17" s="7">
        <v>0.18</v>
      </c>
      <c r="H17" s="1">
        <v>150</v>
      </c>
      <c r="I17" s="1">
        <v>5038831</v>
      </c>
      <c r="J17" s="1">
        <v>75</v>
      </c>
      <c r="K17" s="1">
        <f t="shared" si="2"/>
        <v>-16</v>
      </c>
      <c r="L17" s="1"/>
      <c r="M17" s="1"/>
      <c r="N17" s="1"/>
      <c r="O17" s="1">
        <f t="shared" si="4"/>
        <v>11.8</v>
      </c>
      <c r="P17" s="5">
        <f t="shared" ref="P17" si="9">22*O17-N17-F17</f>
        <v>248.60000000000002</v>
      </c>
      <c r="Q17" s="5"/>
      <c r="R17" s="1"/>
      <c r="S17" s="1">
        <f t="shared" si="6"/>
        <v>22</v>
      </c>
      <c r="T17" s="1">
        <f t="shared" si="7"/>
        <v>0.93220338983050843</v>
      </c>
      <c r="U17" s="1">
        <v>0</v>
      </c>
      <c r="V17" s="1">
        <v>4.2</v>
      </c>
      <c r="W17" s="1">
        <v>5.6</v>
      </c>
      <c r="X17" s="1">
        <v>1.8</v>
      </c>
      <c r="Y17" s="1">
        <v>3.6</v>
      </c>
      <c r="Z17" s="1">
        <v>3.8</v>
      </c>
      <c r="AA17" s="1">
        <v>0.4</v>
      </c>
      <c r="AB17" s="1">
        <v>0.8</v>
      </c>
      <c r="AC17" s="1">
        <v>1.5</v>
      </c>
      <c r="AD17" s="1">
        <v>7.2</v>
      </c>
      <c r="AE17" s="1"/>
      <c r="AF17" s="1">
        <f t="shared" si="8"/>
        <v>44.748000000000005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35</v>
      </c>
      <c r="C18" s="1">
        <v>200</v>
      </c>
      <c r="D18" s="1"/>
      <c r="E18" s="1">
        <v>34</v>
      </c>
      <c r="F18" s="1">
        <v>165</v>
      </c>
      <c r="G18" s="7">
        <v>0.18</v>
      </c>
      <c r="H18" s="1">
        <v>120</v>
      </c>
      <c r="I18" s="1">
        <v>5038855</v>
      </c>
      <c r="J18" s="1">
        <v>37</v>
      </c>
      <c r="K18" s="1">
        <f t="shared" si="2"/>
        <v>-3</v>
      </c>
      <c r="L18" s="1"/>
      <c r="M18" s="1"/>
      <c r="N18" s="1">
        <v>20</v>
      </c>
      <c r="O18" s="1">
        <f t="shared" si="4"/>
        <v>6.8</v>
      </c>
      <c r="P18" s="5"/>
      <c r="Q18" s="5"/>
      <c r="R18" s="1"/>
      <c r="S18" s="1">
        <f t="shared" si="6"/>
        <v>27.205882352941178</v>
      </c>
      <c r="T18" s="1">
        <f t="shared" si="7"/>
        <v>27.205882352941178</v>
      </c>
      <c r="U18" s="1">
        <v>10</v>
      </c>
      <c r="V18" s="1">
        <v>10.6</v>
      </c>
      <c r="W18" s="1">
        <v>7.2</v>
      </c>
      <c r="X18" s="1">
        <v>9.1999999999999993</v>
      </c>
      <c r="Y18" s="1">
        <v>9.6</v>
      </c>
      <c r="Z18" s="1">
        <v>3.8</v>
      </c>
      <c r="AA18" s="1">
        <v>9.4</v>
      </c>
      <c r="AB18" s="1">
        <v>11.4</v>
      </c>
      <c r="AC18" s="1">
        <v>2</v>
      </c>
      <c r="AD18" s="1">
        <v>9.6</v>
      </c>
      <c r="AE18" s="10" t="s">
        <v>56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35</v>
      </c>
      <c r="C19" s="1">
        <v>62</v>
      </c>
      <c r="D19" s="1">
        <v>170</v>
      </c>
      <c r="E19" s="1">
        <v>24</v>
      </c>
      <c r="F19" s="1">
        <v>208</v>
      </c>
      <c r="G19" s="7">
        <v>0.18</v>
      </c>
      <c r="H19" s="1">
        <v>150</v>
      </c>
      <c r="I19" s="1">
        <v>5038435</v>
      </c>
      <c r="J19" s="1">
        <v>113</v>
      </c>
      <c r="K19" s="1">
        <f t="shared" si="2"/>
        <v>-89</v>
      </c>
      <c r="L19" s="1"/>
      <c r="M19" s="1"/>
      <c r="N19" s="1"/>
      <c r="O19" s="1">
        <f t="shared" si="4"/>
        <v>4.8</v>
      </c>
      <c r="P19" s="5"/>
      <c r="Q19" s="5"/>
      <c r="R19" s="1"/>
      <c r="S19" s="1">
        <f t="shared" si="6"/>
        <v>43.333333333333336</v>
      </c>
      <c r="T19" s="1">
        <f t="shared" si="7"/>
        <v>43.333333333333336</v>
      </c>
      <c r="U19" s="1">
        <v>9.1999999999999993</v>
      </c>
      <c r="V19" s="1">
        <v>17.2</v>
      </c>
      <c r="W19" s="1">
        <v>9.8000000000000007</v>
      </c>
      <c r="X19" s="1">
        <v>5</v>
      </c>
      <c r="Y19" s="1">
        <v>16.600000000000001</v>
      </c>
      <c r="Z19" s="1">
        <v>7</v>
      </c>
      <c r="AA19" s="1">
        <v>9.6</v>
      </c>
      <c r="AB19" s="1">
        <v>12.8</v>
      </c>
      <c r="AC19" s="1">
        <v>6.5</v>
      </c>
      <c r="AD19" s="1">
        <v>15.2</v>
      </c>
      <c r="AE19" s="34" t="s">
        <v>80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35</v>
      </c>
      <c r="C20" s="1">
        <v>10</v>
      </c>
      <c r="D20" s="1">
        <v>80</v>
      </c>
      <c r="E20" s="1">
        <v>7</v>
      </c>
      <c r="F20" s="1">
        <v>83</v>
      </c>
      <c r="G20" s="7">
        <v>0.18</v>
      </c>
      <c r="H20" s="1">
        <v>120</v>
      </c>
      <c r="I20" s="1">
        <v>5038398</v>
      </c>
      <c r="J20" s="1">
        <v>43</v>
      </c>
      <c r="K20" s="1">
        <f t="shared" si="2"/>
        <v>-36</v>
      </c>
      <c r="L20" s="1"/>
      <c r="M20" s="1"/>
      <c r="N20" s="1">
        <v>8.9999999999999858</v>
      </c>
      <c r="O20" s="1">
        <f t="shared" si="4"/>
        <v>1.4</v>
      </c>
      <c r="P20" s="5"/>
      <c r="Q20" s="5"/>
      <c r="R20" s="1"/>
      <c r="S20" s="1">
        <f t="shared" si="6"/>
        <v>65.714285714285708</v>
      </c>
      <c r="T20" s="1">
        <f t="shared" si="7"/>
        <v>65.714285714285708</v>
      </c>
      <c r="U20" s="1">
        <v>4.5999999999999996</v>
      </c>
      <c r="V20" s="1">
        <v>7.2</v>
      </c>
      <c r="W20" s="1">
        <v>0.2</v>
      </c>
      <c r="X20" s="1">
        <v>4.2</v>
      </c>
      <c r="Y20" s="1">
        <v>6.2</v>
      </c>
      <c r="Z20" s="1">
        <v>1.4</v>
      </c>
      <c r="AA20" s="1">
        <v>1.4</v>
      </c>
      <c r="AB20" s="1">
        <v>-0.2</v>
      </c>
      <c r="AC20" s="1">
        <v>0.5</v>
      </c>
      <c r="AD20" s="1">
        <v>6.8</v>
      </c>
      <c r="AE20" s="34" t="s">
        <v>80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59</v>
      </c>
      <c r="B21" s="1" t="s">
        <v>46</v>
      </c>
      <c r="C21" s="1"/>
      <c r="D21" s="1">
        <v>60.56</v>
      </c>
      <c r="E21" s="1"/>
      <c r="F21" s="1">
        <v>60.56</v>
      </c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/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0.98000000000000009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9" t="s">
        <v>60</v>
      </c>
      <c r="B22" s="20" t="s">
        <v>46</v>
      </c>
      <c r="C22" s="20"/>
      <c r="D22" s="20"/>
      <c r="E22" s="20"/>
      <c r="F22" s="21"/>
      <c r="G22" s="17">
        <v>1</v>
      </c>
      <c r="H22" s="16">
        <v>120</v>
      </c>
      <c r="I22" s="16">
        <v>8785204</v>
      </c>
      <c r="J22" s="16"/>
      <c r="K22" s="16">
        <f t="shared" si="2"/>
        <v>0</v>
      </c>
      <c r="L22" s="16"/>
      <c r="M22" s="16"/>
      <c r="N22" s="16"/>
      <c r="O22" s="16">
        <f t="shared" si="4"/>
        <v>0</v>
      </c>
      <c r="P22" s="18"/>
      <c r="Q22" s="18"/>
      <c r="R22" s="16"/>
      <c r="S22" s="16" t="e">
        <f t="shared" si="6"/>
        <v>#DIV/0!</v>
      </c>
      <c r="T22" s="16" t="e">
        <f t="shared" si="7"/>
        <v>#DIV/0!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 t="s">
        <v>61</v>
      </c>
      <c r="AF22" s="16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27" t="s">
        <v>45</v>
      </c>
      <c r="B23" s="28" t="s">
        <v>46</v>
      </c>
      <c r="C23" s="28">
        <v>7.7060000000000004</v>
      </c>
      <c r="D23" s="28">
        <v>32.600999999999999</v>
      </c>
      <c r="E23" s="28">
        <v>10.651999999999999</v>
      </c>
      <c r="F23" s="29">
        <v>29.655000000000001</v>
      </c>
      <c r="G23" s="30">
        <v>0</v>
      </c>
      <c r="H23" s="31" t="e">
        <v>#N/A</v>
      </c>
      <c r="I23" s="31" t="s">
        <v>36</v>
      </c>
      <c r="J23" s="31">
        <v>10</v>
      </c>
      <c r="K23" s="31">
        <f>E23-J23</f>
        <v>0.65199999999999925</v>
      </c>
      <c r="L23" s="31"/>
      <c r="M23" s="31"/>
      <c r="N23" s="31"/>
      <c r="O23" s="31">
        <f>E23/5</f>
        <v>2.1303999999999998</v>
      </c>
      <c r="P23" s="32"/>
      <c r="Q23" s="32"/>
      <c r="R23" s="31"/>
      <c r="S23" s="31">
        <f>(F23+N23+P23)/O23</f>
        <v>13.91992114156966</v>
      </c>
      <c r="T23" s="31">
        <f>(F23+N23)/O23</f>
        <v>13.91992114156966</v>
      </c>
      <c r="U23" s="31">
        <v>1.0671999999999999</v>
      </c>
      <c r="V23" s="31">
        <v>3.7326000000000001</v>
      </c>
      <c r="W23" s="31">
        <v>5.0419999999999998</v>
      </c>
      <c r="X23" s="31">
        <v>1.5508</v>
      </c>
      <c r="Y23" s="31">
        <v>1.7138</v>
      </c>
      <c r="Z23" s="31">
        <v>1.0426</v>
      </c>
      <c r="AA23" s="31">
        <v>2.2764000000000002</v>
      </c>
      <c r="AB23" s="31">
        <v>8.791599999999999</v>
      </c>
      <c r="AC23" s="31">
        <v>2.758</v>
      </c>
      <c r="AD23" s="31">
        <v>1.5138</v>
      </c>
      <c r="AE23" s="31"/>
      <c r="AF23" s="3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3" t="s">
        <v>62</v>
      </c>
      <c r="B24" s="14" t="s">
        <v>46</v>
      </c>
      <c r="C24" s="14">
        <v>2.02</v>
      </c>
      <c r="D24" s="14"/>
      <c r="E24" s="14"/>
      <c r="F24" s="15">
        <v>2.02</v>
      </c>
      <c r="G24" s="7">
        <v>1</v>
      </c>
      <c r="H24" s="1">
        <v>180</v>
      </c>
      <c r="I24" s="1">
        <v>5038619</v>
      </c>
      <c r="J24" s="1"/>
      <c r="K24" s="1">
        <f t="shared" si="2"/>
        <v>0</v>
      </c>
      <c r="L24" s="1"/>
      <c r="M24" s="1"/>
      <c r="N24" s="1">
        <v>42.293999999999997</v>
      </c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2.0139999999999998</v>
      </c>
      <c r="V24" s="1">
        <v>0</v>
      </c>
      <c r="W24" s="1">
        <v>0.49800000000000011</v>
      </c>
      <c r="X24" s="1">
        <v>0</v>
      </c>
      <c r="Y24" s="1">
        <v>0.44400000000000012</v>
      </c>
      <c r="Z24" s="1">
        <v>0</v>
      </c>
      <c r="AA24" s="1">
        <v>0</v>
      </c>
      <c r="AB24" s="1">
        <v>0</v>
      </c>
      <c r="AC24" s="1">
        <v>0</v>
      </c>
      <c r="AD24" s="1">
        <v>2.1219999999999999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64</v>
      </c>
      <c r="B25" s="28" t="s">
        <v>46</v>
      </c>
      <c r="C25" s="28">
        <v>-2.29</v>
      </c>
      <c r="D25" s="28"/>
      <c r="E25" s="28"/>
      <c r="F25" s="29">
        <v>-2.29</v>
      </c>
      <c r="G25" s="30">
        <v>0</v>
      </c>
      <c r="H25" s="31" t="e">
        <v>#N/A</v>
      </c>
      <c r="I25" s="31" t="s">
        <v>36</v>
      </c>
      <c r="J25" s="31"/>
      <c r="K25" s="31">
        <f>E25-J25</f>
        <v>0</v>
      </c>
      <c r="L25" s="31"/>
      <c r="M25" s="31"/>
      <c r="N25" s="31"/>
      <c r="O25" s="31">
        <f>E25/5</f>
        <v>0</v>
      </c>
      <c r="P25" s="32"/>
      <c r="Q25" s="32"/>
      <c r="R25" s="31"/>
      <c r="S25" s="31" t="e">
        <f>(F25+N25+P25)/O25</f>
        <v>#DIV/0!</v>
      </c>
      <c r="T25" s="31" t="e">
        <f>(F25+N25)/O25</f>
        <v>#DIV/0!</v>
      </c>
      <c r="U25" s="31">
        <v>0.45800000000000002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/>
      <c r="AF25" s="3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63</v>
      </c>
      <c r="B26" s="23" t="s">
        <v>46</v>
      </c>
      <c r="C26" s="23"/>
      <c r="D26" s="23"/>
      <c r="E26" s="23"/>
      <c r="F26" s="24"/>
      <c r="G26" s="7">
        <v>1</v>
      </c>
      <c r="H26" s="1">
        <v>150</v>
      </c>
      <c r="I26" s="1">
        <v>5038572</v>
      </c>
      <c r="J26" s="1"/>
      <c r="K26" s="1">
        <f t="shared" si="2"/>
        <v>0</v>
      </c>
      <c r="L26" s="1"/>
      <c r="M26" s="1"/>
      <c r="N26" s="1"/>
      <c r="O26" s="1">
        <f t="shared" si="4"/>
        <v>0</v>
      </c>
      <c r="P26" s="5"/>
      <c r="Q26" s="5"/>
      <c r="R26" s="1"/>
      <c r="S26" s="1" t="e">
        <f t="shared" si="6"/>
        <v>#DIV/0!</v>
      </c>
      <c r="T26" s="1" t="e">
        <f t="shared" si="7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7" t="s">
        <v>69</v>
      </c>
      <c r="B27" s="28" t="s">
        <v>46</v>
      </c>
      <c r="C27" s="28"/>
      <c r="D27" s="28">
        <v>16.207999999999998</v>
      </c>
      <c r="E27" s="28"/>
      <c r="F27" s="29">
        <v>16.207999999999998</v>
      </c>
      <c r="G27" s="30">
        <v>0</v>
      </c>
      <c r="H27" s="31" t="e">
        <v>#N/A</v>
      </c>
      <c r="I27" s="31" t="s">
        <v>36</v>
      </c>
      <c r="J27" s="31"/>
      <c r="K27" s="31">
        <f>E27-J27</f>
        <v>0</v>
      </c>
      <c r="L27" s="31"/>
      <c r="M27" s="31"/>
      <c r="N27" s="31"/>
      <c r="O27" s="31">
        <f>E27/5</f>
        <v>0</v>
      </c>
      <c r="P27" s="32"/>
      <c r="Q27" s="32"/>
      <c r="R27" s="31"/>
      <c r="S27" s="31" t="e">
        <f>(F27+N27+P27)/O27</f>
        <v>#DIV/0!</v>
      </c>
      <c r="T27" s="31" t="e">
        <f>(F27+N27)/O27</f>
        <v>#DIV/0!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/>
      <c r="AF27" s="3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35</v>
      </c>
      <c r="C28" s="1"/>
      <c r="D28" s="1">
        <v>360</v>
      </c>
      <c r="E28" s="1">
        <v>88</v>
      </c>
      <c r="F28" s="1">
        <v>272</v>
      </c>
      <c r="G28" s="7">
        <v>0.1</v>
      </c>
      <c r="H28" s="1">
        <v>60</v>
      </c>
      <c r="I28" s="1">
        <v>8444170</v>
      </c>
      <c r="J28" s="1">
        <v>162</v>
      </c>
      <c r="K28" s="1">
        <f t="shared" si="2"/>
        <v>-74</v>
      </c>
      <c r="L28" s="1"/>
      <c r="M28" s="1"/>
      <c r="N28" s="1"/>
      <c r="O28" s="1">
        <f t="shared" si="4"/>
        <v>17.600000000000001</v>
      </c>
      <c r="P28" s="5">
        <f>18*O28-N28-F28</f>
        <v>44.800000000000011</v>
      </c>
      <c r="Q28" s="5"/>
      <c r="R28" s="1"/>
      <c r="S28" s="1">
        <f t="shared" si="6"/>
        <v>18</v>
      </c>
      <c r="T28" s="1">
        <f t="shared" si="7"/>
        <v>15.454545454545453</v>
      </c>
      <c r="U28" s="1">
        <v>0.2</v>
      </c>
      <c r="V28" s="1">
        <v>36</v>
      </c>
      <c r="W28" s="1">
        <v>11.4</v>
      </c>
      <c r="X28" s="1">
        <v>17.8</v>
      </c>
      <c r="Y28" s="1">
        <v>23.2</v>
      </c>
      <c r="Z28" s="1">
        <v>10.199999999999999</v>
      </c>
      <c r="AA28" s="1">
        <v>16</v>
      </c>
      <c r="AB28" s="1">
        <v>7</v>
      </c>
      <c r="AC28" s="1">
        <v>16.5</v>
      </c>
      <c r="AD28" s="1">
        <v>1.4</v>
      </c>
      <c r="AE28" s="1"/>
      <c r="AF28" s="1">
        <f t="shared" ref="AF28:AF36" si="10">G28*P28</f>
        <v>4.4800000000000013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46</v>
      </c>
      <c r="C29" s="1">
        <v>183.37899999999999</v>
      </c>
      <c r="D29" s="1"/>
      <c r="E29" s="1">
        <v>41.046999999999997</v>
      </c>
      <c r="F29" s="1">
        <v>142.33199999999999</v>
      </c>
      <c r="G29" s="7">
        <v>1</v>
      </c>
      <c r="H29" s="1">
        <v>120</v>
      </c>
      <c r="I29" s="1">
        <v>5522704</v>
      </c>
      <c r="J29" s="1">
        <v>35</v>
      </c>
      <c r="K29" s="1">
        <f t="shared" si="2"/>
        <v>6.046999999999997</v>
      </c>
      <c r="L29" s="1"/>
      <c r="M29" s="1"/>
      <c r="N29" s="1"/>
      <c r="O29" s="1">
        <f t="shared" si="4"/>
        <v>8.2093999999999987</v>
      </c>
      <c r="P29" s="5">
        <f t="shared" ref="P29:P35" si="11">22*O29-N29-F29</f>
        <v>38.274799999999971</v>
      </c>
      <c r="Q29" s="5"/>
      <c r="R29" s="1"/>
      <c r="S29" s="1">
        <f t="shared" si="6"/>
        <v>22</v>
      </c>
      <c r="T29" s="1">
        <f t="shared" si="7"/>
        <v>17.337686067191271</v>
      </c>
      <c r="U29" s="1">
        <v>0.59460000000000002</v>
      </c>
      <c r="V29" s="1">
        <v>5.3515999999999986</v>
      </c>
      <c r="W29" s="1">
        <v>14.0924</v>
      </c>
      <c r="X29" s="1">
        <v>7.3243999999999998</v>
      </c>
      <c r="Y29" s="1">
        <v>6.6698000000000004</v>
      </c>
      <c r="Z29" s="1">
        <v>1.5347999999999999</v>
      </c>
      <c r="AA29" s="1">
        <v>10.8186</v>
      </c>
      <c r="AB29" s="1">
        <v>14.424799999999999</v>
      </c>
      <c r="AC29" s="1">
        <v>3.8795000000000002</v>
      </c>
      <c r="AD29" s="1">
        <v>6.8407999999999998</v>
      </c>
      <c r="AE29" s="1"/>
      <c r="AF29" s="1">
        <f t="shared" si="10"/>
        <v>38.274799999999971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44</v>
      </c>
      <c r="D30" s="1">
        <v>144</v>
      </c>
      <c r="E30" s="1">
        <v>54</v>
      </c>
      <c r="F30" s="1">
        <v>134</v>
      </c>
      <c r="G30" s="7">
        <v>0.14000000000000001</v>
      </c>
      <c r="H30" s="1">
        <v>180</v>
      </c>
      <c r="I30" s="1">
        <v>9988391</v>
      </c>
      <c r="J30" s="1">
        <v>56</v>
      </c>
      <c r="K30" s="1">
        <f t="shared" si="2"/>
        <v>-2</v>
      </c>
      <c r="L30" s="1"/>
      <c r="M30" s="1"/>
      <c r="N30" s="1"/>
      <c r="O30" s="1">
        <f t="shared" si="4"/>
        <v>10.8</v>
      </c>
      <c r="P30" s="5">
        <f t="shared" si="11"/>
        <v>103.60000000000002</v>
      </c>
      <c r="Q30" s="5"/>
      <c r="R30" s="1"/>
      <c r="S30" s="1">
        <f t="shared" si="6"/>
        <v>22</v>
      </c>
      <c r="T30" s="1">
        <f t="shared" si="7"/>
        <v>12.407407407407407</v>
      </c>
      <c r="U30" s="1">
        <v>2.6</v>
      </c>
      <c r="V30" s="1">
        <v>12.8</v>
      </c>
      <c r="W30" s="1">
        <v>7.4</v>
      </c>
      <c r="X30" s="1">
        <v>8.8000000000000007</v>
      </c>
      <c r="Y30" s="1">
        <v>10.199999999999999</v>
      </c>
      <c r="Z30" s="1">
        <v>5.4</v>
      </c>
      <c r="AA30" s="1">
        <v>4</v>
      </c>
      <c r="AB30" s="1">
        <v>9.6</v>
      </c>
      <c r="AC30" s="1">
        <v>10</v>
      </c>
      <c r="AD30" s="1">
        <v>1</v>
      </c>
      <c r="AE30" s="1"/>
      <c r="AF30" s="1">
        <f t="shared" si="10"/>
        <v>14.504000000000005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43</v>
      </c>
      <c r="D31" s="1">
        <v>96</v>
      </c>
      <c r="E31" s="1">
        <v>36</v>
      </c>
      <c r="F31" s="1">
        <v>103</v>
      </c>
      <c r="G31" s="7">
        <v>0.18</v>
      </c>
      <c r="H31" s="1">
        <v>270</v>
      </c>
      <c r="I31" s="1">
        <v>9988681</v>
      </c>
      <c r="J31" s="1">
        <v>40</v>
      </c>
      <c r="K31" s="1">
        <f t="shared" si="2"/>
        <v>-4</v>
      </c>
      <c r="L31" s="1"/>
      <c r="M31" s="1"/>
      <c r="N31" s="1">
        <v>20.600000000000019</v>
      </c>
      <c r="O31" s="1">
        <f t="shared" si="4"/>
        <v>7.2</v>
      </c>
      <c r="P31" s="5">
        <f t="shared" si="11"/>
        <v>34.799999999999983</v>
      </c>
      <c r="Q31" s="5"/>
      <c r="R31" s="1"/>
      <c r="S31" s="1">
        <f t="shared" si="6"/>
        <v>22</v>
      </c>
      <c r="T31" s="1">
        <f t="shared" si="7"/>
        <v>17.166666666666668</v>
      </c>
      <c r="U31" s="1">
        <v>7.4</v>
      </c>
      <c r="V31" s="1">
        <v>11.2</v>
      </c>
      <c r="W31" s="1">
        <v>8.1999999999999993</v>
      </c>
      <c r="X31" s="1">
        <v>2.8</v>
      </c>
      <c r="Y31" s="1">
        <v>9.8000000000000007</v>
      </c>
      <c r="Z31" s="1">
        <v>4.2</v>
      </c>
      <c r="AA31" s="1">
        <v>4.8</v>
      </c>
      <c r="AB31" s="1">
        <v>2</v>
      </c>
      <c r="AC31" s="1">
        <v>1.5</v>
      </c>
      <c r="AD31" s="1">
        <v>12.8</v>
      </c>
      <c r="AE31" s="1"/>
      <c r="AF31" s="1">
        <f t="shared" si="10"/>
        <v>6.2639999999999967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46</v>
      </c>
      <c r="C32" s="1">
        <v>28.934999999999999</v>
      </c>
      <c r="D32" s="1"/>
      <c r="E32" s="1">
        <v>19.524999999999999</v>
      </c>
      <c r="F32" s="1">
        <v>9.41</v>
      </c>
      <c r="G32" s="7">
        <v>1</v>
      </c>
      <c r="H32" s="1">
        <v>120</v>
      </c>
      <c r="I32" s="1">
        <v>8785198</v>
      </c>
      <c r="J32" s="1">
        <v>18</v>
      </c>
      <c r="K32" s="1">
        <f t="shared" si="2"/>
        <v>1.5249999999999986</v>
      </c>
      <c r="L32" s="1"/>
      <c r="M32" s="1"/>
      <c r="N32" s="1">
        <v>264.39100000000002</v>
      </c>
      <c r="O32" s="1">
        <f t="shared" si="4"/>
        <v>3.9049999999999998</v>
      </c>
      <c r="P32" s="5"/>
      <c r="Q32" s="5"/>
      <c r="R32" s="1"/>
      <c r="S32" s="1">
        <f t="shared" si="6"/>
        <v>70.115492957746497</v>
      </c>
      <c r="T32" s="1">
        <f t="shared" si="7"/>
        <v>70.115492957746497</v>
      </c>
      <c r="U32" s="1">
        <v>13.333</v>
      </c>
      <c r="V32" s="1">
        <v>3.0779999999999998</v>
      </c>
      <c r="W32" s="1">
        <v>0</v>
      </c>
      <c r="X32" s="1">
        <v>6.9870000000000001</v>
      </c>
      <c r="Y32" s="1">
        <v>2.5569999999999999</v>
      </c>
      <c r="Z32" s="1">
        <v>0</v>
      </c>
      <c r="AA32" s="1">
        <v>0</v>
      </c>
      <c r="AB32" s="1">
        <v>0</v>
      </c>
      <c r="AC32" s="1">
        <v>0</v>
      </c>
      <c r="AD32" s="1">
        <v>8.9952000000000005</v>
      </c>
      <c r="AE32" s="1" t="s">
        <v>38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182</v>
      </c>
      <c r="D33" s="1"/>
      <c r="E33" s="1">
        <v>142</v>
      </c>
      <c r="F33" s="1">
        <v>39</v>
      </c>
      <c r="G33" s="7">
        <v>0.1</v>
      </c>
      <c r="H33" s="1">
        <v>60</v>
      </c>
      <c r="I33" s="1">
        <v>8444187</v>
      </c>
      <c r="J33" s="1">
        <v>303</v>
      </c>
      <c r="K33" s="1">
        <f t="shared" si="2"/>
        <v>-161</v>
      </c>
      <c r="L33" s="1"/>
      <c r="M33" s="1"/>
      <c r="N33" s="1"/>
      <c r="O33" s="1">
        <f t="shared" si="4"/>
        <v>28.4</v>
      </c>
      <c r="P33" s="5">
        <f>15*O33-N33-F33</f>
        <v>387</v>
      </c>
      <c r="Q33" s="5"/>
      <c r="R33" s="1"/>
      <c r="S33" s="1">
        <f t="shared" si="6"/>
        <v>15</v>
      </c>
      <c r="T33" s="1">
        <f t="shared" si="7"/>
        <v>1.3732394366197185</v>
      </c>
      <c r="U33" s="1">
        <v>3.2</v>
      </c>
      <c r="V33" s="1">
        <v>0.6</v>
      </c>
      <c r="W33" s="1">
        <v>0.2</v>
      </c>
      <c r="X33" s="1">
        <v>9.8000000000000007</v>
      </c>
      <c r="Y33" s="1">
        <v>50</v>
      </c>
      <c r="Z33" s="1">
        <v>19</v>
      </c>
      <c r="AA33" s="1">
        <v>24.8</v>
      </c>
      <c r="AB33" s="1">
        <v>3.4</v>
      </c>
      <c r="AC33" s="1">
        <v>14.5</v>
      </c>
      <c r="AD33" s="1">
        <v>30.2</v>
      </c>
      <c r="AE33" s="1"/>
      <c r="AF33" s="1">
        <f t="shared" si="10"/>
        <v>38.700000000000003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-2</v>
      </c>
      <c r="D34" s="1">
        <v>534</v>
      </c>
      <c r="E34" s="1">
        <v>78</v>
      </c>
      <c r="F34" s="1">
        <v>453</v>
      </c>
      <c r="G34" s="7">
        <v>0.1</v>
      </c>
      <c r="H34" s="1">
        <v>90</v>
      </c>
      <c r="I34" s="1">
        <v>8444194</v>
      </c>
      <c r="J34" s="1">
        <v>132</v>
      </c>
      <c r="K34" s="1">
        <f t="shared" si="2"/>
        <v>-54</v>
      </c>
      <c r="L34" s="1"/>
      <c r="M34" s="1"/>
      <c r="N34" s="1">
        <v>93</v>
      </c>
      <c r="O34" s="1">
        <f t="shared" si="4"/>
        <v>15.6</v>
      </c>
      <c r="P34" s="5"/>
      <c r="Q34" s="5"/>
      <c r="R34" s="1"/>
      <c r="S34" s="1">
        <f t="shared" si="6"/>
        <v>35</v>
      </c>
      <c r="T34" s="1">
        <f t="shared" si="7"/>
        <v>35</v>
      </c>
      <c r="U34" s="1">
        <v>31.2</v>
      </c>
      <c r="V34" s="1">
        <v>58</v>
      </c>
      <c r="W34" s="1">
        <v>7.8</v>
      </c>
      <c r="X34" s="1">
        <v>4.5999999999999996</v>
      </c>
      <c r="Y34" s="1">
        <v>40.4</v>
      </c>
      <c r="Z34" s="1">
        <v>14.8</v>
      </c>
      <c r="AA34" s="1">
        <v>19.8</v>
      </c>
      <c r="AB34" s="1">
        <v>16.600000000000001</v>
      </c>
      <c r="AC34" s="1">
        <v>14</v>
      </c>
      <c r="AD34" s="1">
        <v>15.8</v>
      </c>
      <c r="AE34" s="1"/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73</v>
      </c>
      <c r="B35" s="1" t="s">
        <v>35</v>
      </c>
      <c r="C35" s="1">
        <v>131.124</v>
      </c>
      <c r="D35" s="1">
        <v>90</v>
      </c>
      <c r="E35" s="1">
        <v>90</v>
      </c>
      <c r="F35" s="1">
        <v>131.124</v>
      </c>
      <c r="G35" s="7">
        <v>0.2</v>
      </c>
      <c r="H35" s="1">
        <v>120</v>
      </c>
      <c r="I35" s="1">
        <v>783798</v>
      </c>
      <c r="J35" s="1">
        <v>90</v>
      </c>
      <c r="K35" s="1">
        <f t="shared" si="2"/>
        <v>0</v>
      </c>
      <c r="L35" s="1"/>
      <c r="M35" s="1"/>
      <c r="N35" s="1"/>
      <c r="O35" s="1">
        <f t="shared" si="4"/>
        <v>18</v>
      </c>
      <c r="P35" s="5">
        <f t="shared" si="11"/>
        <v>264.87599999999998</v>
      </c>
      <c r="Q35" s="5"/>
      <c r="R35" s="1"/>
      <c r="S35" s="1">
        <f t="shared" si="6"/>
        <v>22</v>
      </c>
      <c r="T35" s="1">
        <f t="shared" si="7"/>
        <v>7.2846666666666664</v>
      </c>
      <c r="U35" s="1">
        <v>1.4</v>
      </c>
      <c r="V35" s="1">
        <v>13.8</v>
      </c>
      <c r="W35" s="1">
        <v>13</v>
      </c>
      <c r="X35" s="1">
        <v>10.8</v>
      </c>
      <c r="Y35" s="1">
        <v>17</v>
      </c>
      <c r="Z35" s="1">
        <v>6.6</v>
      </c>
      <c r="AA35" s="1">
        <v>9</v>
      </c>
      <c r="AB35" s="1">
        <v>14.8</v>
      </c>
      <c r="AC35" s="1">
        <v>0</v>
      </c>
      <c r="AD35" s="1">
        <v>13.4</v>
      </c>
      <c r="AE35" s="1"/>
      <c r="AF35" s="1">
        <f t="shared" si="10"/>
        <v>52.975200000000001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3" t="s">
        <v>74</v>
      </c>
      <c r="B36" s="14" t="s">
        <v>46</v>
      </c>
      <c r="C36" s="14">
        <v>355.67</v>
      </c>
      <c r="D36" s="14"/>
      <c r="E36" s="14">
        <v>3.2749999999999999</v>
      </c>
      <c r="F36" s="15">
        <v>352.39499999999998</v>
      </c>
      <c r="G36" s="7">
        <v>1</v>
      </c>
      <c r="H36" s="1">
        <v>120</v>
      </c>
      <c r="I36" s="1">
        <v>783811</v>
      </c>
      <c r="J36" s="1">
        <v>3.5</v>
      </c>
      <c r="K36" s="1">
        <f t="shared" si="2"/>
        <v>-0.22500000000000009</v>
      </c>
      <c r="L36" s="1"/>
      <c r="M36" s="1"/>
      <c r="N36" s="1"/>
      <c r="O36" s="1">
        <f t="shared" si="4"/>
        <v>0.65500000000000003</v>
      </c>
      <c r="P36" s="5"/>
      <c r="Q36" s="5"/>
      <c r="R36" s="1"/>
      <c r="S36" s="1">
        <f t="shared" si="6"/>
        <v>538.00763358778624</v>
      </c>
      <c r="T36" s="1">
        <f t="shared" si="7"/>
        <v>538.00763358778624</v>
      </c>
      <c r="U36" s="1">
        <v>1.907</v>
      </c>
      <c r="V36" s="1">
        <v>0</v>
      </c>
      <c r="W36" s="1">
        <v>0.60759999999999992</v>
      </c>
      <c r="X36" s="1">
        <v>1.7816000000000001</v>
      </c>
      <c r="Y36" s="1">
        <v>0</v>
      </c>
      <c r="Z36" s="1">
        <v>0.69359999999999999</v>
      </c>
      <c r="AA36" s="1">
        <v>7.1099999999999994</v>
      </c>
      <c r="AB36" s="1">
        <v>2.444</v>
      </c>
      <c r="AC36" s="1">
        <v>0</v>
      </c>
      <c r="AD36" s="1">
        <v>0</v>
      </c>
      <c r="AE36" s="33" t="s">
        <v>48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75</v>
      </c>
      <c r="B37" s="28" t="s">
        <v>46</v>
      </c>
      <c r="C37" s="28">
        <v>-12.975</v>
      </c>
      <c r="D37" s="28"/>
      <c r="E37" s="28">
        <v>12.744999999999999</v>
      </c>
      <c r="F37" s="29">
        <v>-25.72</v>
      </c>
      <c r="G37" s="30">
        <v>0</v>
      </c>
      <c r="H37" s="31" t="e">
        <v>#N/A</v>
      </c>
      <c r="I37" s="31" t="s">
        <v>36</v>
      </c>
      <c r="J37" s="31">
        <v>13.5</v>
      </c>
      <c r="K37" s="31">
        <f t="shared" si="2"/>
        <v>-0.75500000000000078</v>
      </c>
      <c r="L37" s="31"/>
      <c r="M37" s="31"/>
      <c r="N37" s="31"/>
      <c r="O37" s="31">
        <f t="shared" si="4"/>
        <v>2.5489999999999999</v>
      </c>
      <c r="P37" s="32"/>
      <c r="Q37" s="32"/>
      <c r="R37" s="31"/>
      <c r="S37" s="31">
        <f t="shared" si="6"/>
        <v>-10.090231463318949</v>
      </c>
      <c r="T37" s="31">
        <f t="shared" si="7"/>
        <v>-10.090231463318949</v>
      </c>
      <c r="U37" s="31">
        <v>2.5950000000000002</v>
      </c>
      <c r="V37" s="31">
        <v>5.7758000000000003</v>
      </c>
      <c r="W37" s="31">
        <v>8.0622000000000007</v>
      </c>
      <c r="X37" s="31">
        <v>4.8848000000000003</v>
      </c>
      <c r="Y37" s="31">
        <v>0.59360000000000002</v>
      </c>
      <c r="Z37" s="31">
        <v>1.7672000000000001</v>
      </c>
      <c r="AA37" s="31">
        <v>32.510399999999997</v>
      </c>
      <c r="AB37" s="31">
        <v>27.0456</v>
      </c>
      <c r="AC37" s="31">
        <v>4.4329999999999998</v>
      </c>
      <c r="AD37" s="31">
        <v>4.3204000000000002</v>
      </c>
      <c r="AE37" s="31"/>
      <c r="AF37" s="3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76</v>
      </c>
      <c r="B38" s="1" t="s">
        <v>35</v>
      </c>
      <c r="C38" s="1">
        <v>151</v>
      </c>
      <c r="D38" s="1">
        <v>60</v>
      </c>
      <c r="E38" s="1">
        <v>88</v>
      </c>
      <c r="F38" s="1">
        <v>123</v>
      </c>
      <c r="G38" s="7">
        <v>0.2</v>
      </c>
      <c r="H38" s="1">
        <v>120</v>
      </c>
      <c r="I38" s="1">
        <v>783804</v>
      </c>
      <c r="J38" s="1">
        <v>90</v>
      </c>
      <c r="K38" s="1">
        <f t="shared" si="2"/>
        <v>-2</v>
      </c>
      <c r="L38" s="1"/>
      <c r="M38" s="1"/>
      <c r="N38" s="1"/>
      <c r="O38" s="1">
        <f t="shared" si="4"/>
        <v>17.600000000000001</v>
      </c>
      <c r="P38" s="5">
        <f t="shared" ref="P38" si="12">22*O38-N38-F38</f>
        <v>264.20000000000005</v>
      </c>
      <c r="Q38" s="5"/>
      <c r="R38" s="1"/>
      <c r="S38" s="1">
        <f t="shared" si="6"/>
        <v>22</v>
      </c>
      <c r="T38" s="1">
        <f t="shared" si="7"/>
        <v>6.9886363636363633</v>
      </c>
      <c r="U38" s="1">
        <v>2</v>
      </c>
      <c r="V38" s="1">
        <v>11.8</v>
      </c>
      <c r="W38" s="1">
        <v>14.2</v>
      </c>
      <c r="X38" s="1">
        <v>10.199999999999999</v>
      </c>
      <c r="Y38" s="1">
        <v>20.399999999999999</v>
      </c>
      <c r="Z38" s="1">
        <v>7.2</v>
      </c>
      <c r="AA38" s="1">
        <v>10.8</v>
      </c>
      <c r="AB38" s="1">
        <v>13.4</v>
      </c>
      <c r="AC38" s="1">
        <v>1.5</v>
      </c>
      <c r="AD38" s="1">
        <v>13.6</v>
      </c>
      <c r="AE38" s="1"/>
      <c r="AF38" s="1">
        <f>G38*P38</f>
        <v>52.840000000000011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3" t="s">
        <v>77</v>
      </c>
      <c r="B39" s="14" t="s">
        <v>46</v>
      </c>
      <c r="C39" s="14">
        <v>455.57900000000001</v>
      </c>
      <c r="D39" s="14">
        <v>229.084</v>
      </c>
      <c r="E39" s="14">
        <v>45.902000000000001</v>
      </c>
      <c r="F39" s="15">
        <v>638.76099999999997</v>
      </c>
      <c r="G39" s="7">
        <v>1</v>
      </c>
      <c r="H39" s="1">
        <v>120</v>
      </c>
      <c r="I39" s="1">
        <v>783828</v>
      </c>
      <c r="J39" s="1">
        <v>45.5</v>
      </c>
      <c r="K39" s="1">
        <f t="shared" si="2"/>
        <v>0.40200000000000102</v>
      </c>
      <c r="L39" s="1"/>
      <c r="M39" s="1"/>
      <c r="N39" s="1"/>
      <c r="O39" s="1">
        <f t="shared" si="4"/>
        <v>9.1804000000000006</v>
      </c>
      <c r="P39" s="5">
        <f>22*(O39+O40)-N39-N40-F39-F40</f>
        <v>408.21960000000007</v>
      </c>
      <c r="Q39" s="5"/>
      <c r="R39" s="1"/>
      <c r="S39" s="1">
        <f t="shared" si="6"/>
        <v>114.0452050019607</v>
      </c>
      <c r="T39" s="1">
        <f t="shared" si="7"/>
        <v>69.578776523898739</v>
      </c>
      <c r="U39" s="1">
        <v>6.2431999999999999</v>
      </c>
      <c r="V39" s="1">
        <v>7.798</v>
      </c>
      <c r="W39" s="1">
        <v>9.1264000000000003</v>
      </c>
      <c r="X39" s="1">
        <v>7.3036000000000003</v>
      </c>
      <c r="Y39" s="1">
        <v>13.084</v>
      </c>
      <c r="Z39" s="1">
        <v>7.1208</v>
      </c>
      <c r="AA39" s="1">
        <v>0</v>
      </c>
      <c r="AB39" s="1">
        <v>0</v>
      </c>
      <c r="AC39" s="1">
        <v>0</v>
      </c>
      <c r="AD39" s="1">
        <v>17.485199999999999</v>
      </c>
      <c r="AE39" s="1" t="s">
        <v>38</v>
      </c>
      <c r="AF39" s="1">
        <f>G39*P39</f>
        <v>408.21960000000007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78</v>
      </c>
      <c r="B40" s="28" t="s">
        <v>46</v>
      </c>
      <c r="C40" s="28">
        <v>-76.662000000000006</v>
      </c>
      <c r="D40" s="28"/>
      <c r="E40" s="28">
        <v>142.28700000000001</v>
      </c>
      <c r="F40" s="29">
        <v>-218.94900000000001</v>
      </c>
      <c r="G40" s="30">
        <v>0</v>
      </c>
      <c r="H40" s="31" t="e">
        <v>#N/A</v>
      </c>
      <c r="I40" s="31" t="s">
        <v>36</v>
      </c>
      <c r="J40" s="31">
        <v>146.5</v>
      </c>
      <c r="K40" s="31">
        <f t="shared" si="2"/>
        <v>-4.2129999999999939</v>
      </c>
      <c r="L40" s="31"/>
      <c r="M40" s="31"/>
      <c r="N40" s="31"/>
      <c r="O40" s="31">
        <f t="shared" si="4"/>
        <v>28.4574</v>
      </c>
      <c r="P40" s="32"/>
      <c r="Q40" s="32"/>
      <c r="R40" s="31"/>
      <c r="S40" s="31">
        <f t="shared" si="6"/>
        <v>-7.6939214404689116</v>
      </c>
      <c r="T40" s="31">
        <f t="shared" si="7"/>
        <v>-7.6939214404689116</v>
      </c>
      <c r="U40" s="31">
        <v>15.3324</v>
      </c>
      <c r="V40" s="31">
        <v>36.095399999999998</v>
      </c>
      <c r="W40" s="31">
        <v>35.058</v>
      </c>
      <c r="X40" s="31">
        <v>30.3584</v>
      </c>
      <c r="Y40" s="31">
        <v>35.290799999999997</v>
      </c>
      <c r="Z40" s="31">
        <v>39.956000000000003</v>
      </c>
      <c r="AA40" s="31">
        <v>22.569600000000001</v>
      </c>
      <c r="AB40" s="31">
        <v>0.48799999999999999</v>
      </c>
      <c r="AC40" s="31">
        <v>14.39</v>
      </c>
      <c r="AD40" s="31">
        <v>75.305399999999992</v>
      </c>
      <c r="AE40" s="31"/>
      <c r="AF40" s="3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1"/>
      <c r="B41" s="11"/>
      <c r="C41" s="11"/>
      <c r="D41" s="11"/>
      <c r="E41" s="11"/>
      <c r="F41" s="11"/>
      <c r="G41" s="12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41</v>
      </c>
      <c r="B42" s="14" t="s">
        <v>35</v>
      </c>
      <c r="C42" s="14">
        <v>708</v>
      </c>
      <c r="D42" s="14"/>
      <c r="E42" s="14">
        <v>315</v>
      </c>
      <c r="F42" s="15">
        <v>393</v>
      </c>
      <c r="G42" s="7">
        <v>0.18</v>
      </c>
      <c r="H42" s="1">
        <v>120</v>
      </c>
      <c r="I42" s="1"/>
      <c r="J42" s="1">
        <v>356</v>
      </c>
      <c r="K42" s="1">
        <f>E42-J42</f>
        <v>-41</v>
      </c>
      <c r="L42" s="1"/>
      <c r="M42" s="1"/>
      <c r="N42" s="1">
        <v>600</v>
      </c>
      <c r="O42" s="1">
        <f t="shared" ref="O42:O44" si="13">E42/5</f>
        <v>63</v>
      </c>
      <c r="P42" s="5"/>
      <c r="Q42" s="5"/>
      <c r="R42" s="1"/>
      <c r="S42" s="1">
        <f t="shared" ref="S42:S44" si="14">(F42+N42+P42)/O42</f>
        <v>15.761904761904763</v>
      </c>
      <c r="T42" s="1">
        <f t="shared" ref="T42:T44" si="15">(F42+N42)/O42</f>
        <v>15.761904761904763</v>
      </c>
      <c r="U42" s="1">
        <v>73</v>
      </c>
      <c r="V42" s="1">
        <v>59</v>
      </c>
      <c r="W42" s="1">
        <v>71.599999999999994</v>
      </c>
      <c r="X42" s="1">
        <v>60.2</v>
      </c>
      <c r="Y42" s="1">
        <v>79.2</v>
      </c>
      <c r="Z42" s="1">
        <v>32.799999999999997</v>
      </c>
      <c r="AA42" s="1">
        <v>71.2</v>
      </c>
      <c r="AB42" s="1">
        <v>97.6</v>
      </c>
      <c r="AC42" s="1">
        <v>20</v>
      </c>
      <c r="AD42" s="1">
        <v>69.599999999999994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7" t="s">
        <v>34</v>
      </c>
      <c r="B43" s="28" t="s">
        <v>35</v>
      </c>
      <c r="C43" s="28">
        <v>326</v>
      </c>
      <c r="D43" s="28"/>
      <c r="E43" s="28"/>
      <c r="F43" s="29">
        <v>326</v>
      </c>
      <c r="G43" s="30">
        <v>0</v>
      </c>
      <c r="H43" s="31">
        <v>120</v>
      </c>
      <c r="I43" s="31" t="s">
        <v>36</v>
      </c>
      <c r="J43" s="31"/>
      <c r="K43" s="31">
        <f>E43-J43</f>
        <v>0</v>
      </c>
      <c r="L43" s="31"/>
      <c r="M43" s="31"/>
      <c r="N43" s="31"/>
      <c r="O43" s="31">
        <f t="shared" si="13"/>
        <v>0</v>
      </c>
      <c r="P43" s="32"/>
      <c r="Q43" s="32"/>
      <c r="R43" s="31"/>
      <c r="S43" s="31" t="e">
        <f t="shared" si="14"/>
        <v>#DIV/0!</v>
      </c>
      <c r="T43" s="31" t="e">
        <f t="shared" si="15"/>
        <v>#DIV/0!</v>
      </c>
      <c r="U43" s="31">
        <v>0</v>
      </c>
      <c r="V43" s="31">
        <v>1</v>
      </c>
      <c r="W43" s="31">
        <v>0.6</v>
      </c>
      <c r="X43" s="31">
        <v>0</v>
      </c>
      <c r="Y43" s="31">
        <v>0.4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/>
      <c r="AF43" s="3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42</v>
      </c>
      <c r="B44" s="1" t="s">
        <v>35</v>
      </c>
      <c r="C44" s="1">
        <v>1431</v>
      </c>
      <c r="D44" s="1">
        <v>400</v>
      </c>
      <c r="E44" s="1">
        <v>190</v>
      </c>
      <c r="F44" s="1">
        <v>1639</v>
      </c>
      <c r="G44" s="7">
        <v>0.18</v>
      </c>
      <c r="H44" s="1">
        <v>120</v>
      </c>
      <c r="I44" s="1"/>
      <c r="J44" s="1">
        <v>209</v>
      </c>
      <c r="K44" s="1">
        <f>E44-J44</f>
        <v>-19</v>
      </c>
      <c r="L44" s="1"/>
      <c r="M44" s="1"/>
      <c r="N44" s="1"/>
      <c r="O44" s="1">
        <f t="shared" si="13"/>
        <v>38</v>
      </c>
      <c r="P44" s="5"/>
      <c r="Q44" s="5"/>
      <c r="R44" s="1"/>
      <c r="S44" s="1">
        <f t="shared" si="14"/>
        <v>43.131578947368418</v>
      </c>
      <c r="T44" s="1">
        <f t="shared" si="15"/>
        <v>43.131578947368418</v>
      </c>
      <c r="U44" s="1">
        <v>47.4</v>
      </c>
      <c r="V44" s="1">
        <v>54.2</v>
      </c>
      <c r="W44" s="1">
        <v>46</v>
      </c>
      <c r="X44" s="1">
        <v>38</v>
      </c>
      <c r="Y44" s="1">
        <v>63</v>
      </c>
      <c r="Z44" s="1">
        <v>18</v>
      </c>
      <c r="AA44" s="1">
        <v>47.8</v>
      </c>
      <c r="AB44" s="1">
        <v>75.2</v>
      </c>
      <c r="AC44" s="1">
        <v>12</v>
      </c>
      <c r="AD44" s="1">
        <v>41.2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0" xr:uid="{FD57B9FD-B432-4D09-B9CD-F69CB14E50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2025-03-10T09:15:42Z</dcterms:created>
  <dcterms:modified xsi:type="dcterms:W3CDTF">2025-03-10T11:37:30Z</dcterms:modified>
</cp:coreProperties>
</file>