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0,03,25 Ост СЫР филиалы\"/>
    </mc:Choice>
  </mc:AlternateContent>
  <xr:revisionPtr revIDLastSave="0" documentId="13_ncr:1_{99298DEB-576A-439B-A4A7-7099242AE50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9" i="1" l="1"/>
  <c r="P33" i="1"/>
  <c r="P36" i="1"/>
  <c r="P39" i="1"/>
  <c r="P38" i="1"/>
  <c r="P35" i="1"/>
  <c r="P32" i="1"/>
  <c r="P31" i="1"/>
  <c r="P30" i="1"/>
  <c r="P29" i="1"/>
  <c r="P18" i="1"/>
  <c r="P7" i="1"/>
  <c r="P8" i="1"/>
  <c r="P11" i="1"/>
  <c r="P6" i="1"/>
  <c r="S44" i="1"/>
  <c r="O44" i="1"/>
  <c r="T44" i="1" s="1"/>
  <c r="O43" i="1"/>
  <c r="S43" i="1" s="1"/>
  <c r="S42" i="1"/>
  <c r="O42" i="1"/>
  <c r="T42" i="1" s="1"/>
  <c r="O7" i="1"/>
  <c r="T7" i="1" s="1"/>
  <c r="O8" i="1"/>
  <c r="T8" i="1" s="1"/>
  <c r="O9" i="1"/>
  <c r="T9" i="1" s="1"/>
  <c r="O10" i="1"/>
  <c r="T10" i="1" s="1"/>
  <c r="O11" i="1"/>
  <c r="T11" i="1" s="1"/>
  <c r="O12" i="1"/>
  <c r="T12" i="1" s="1"/>
  <c r="O13" i="1"/>
  <c r="T13" i="1" s="1"/>
  <c r="O14" i="1"/>
  <c r="T14" i="1" s="1"/>
  <c r="O15" i="1"/>
  <c r="T15" i="1" s="1"/>
  <c r="O16" i="1"/>
  <c r="T16" i="1" s="1"/>
  <c r="O17" i="1"/>
  <c r="T17" i="1" s="1"/>
  <c r="O18" i="1"/>
  <c r="T18" i="1" s="1"/>
  <c r="O19" i="1"/>
  <c r="T19" i="1" s="1"/>
  <c r="O20" i="1"/>
  <c r="T20" i="1" s="1"/>
  <c r="O21" i="1"/>
  <c r="T21" i="1" s="1"/>
  <c r="O22" i="1"/>
  <c r="T22" i="1" s="1"/>
  <c r="O23" i="1"/>
  <c r="T23" i="1" s="1"/>
  <c r="O24" i="1"/>
  <c r="T24" i="1" s="1"/>
  <c r="O25" i="1"/>
  <c r="T25" i="1" s="1"/>
  <c r="O26" i="1"/>
  <c r="T26" i="1" s="1"/>
  <c r="O27" i="1"/>
  <c r="T27" i="1" s="1"/>
  <c r="O28" i="1"/>
  <c r="T28" i="1" s="1"/>
  <c r="O29" i="1"/>
  <c r="T29" i="1" s="1"/>
  <c r="O30" i="1"/>
  <c r="T30" i="1" s="1"/>
  <c r="O31" i="1"/>
  <c r="T31" i="1" s="1"/>
  <c r="O32" i="1"/>
  <c r="T32" i="1" s="1"/>
  <c r="O33" i="1"/>
  <c r="T33" i="1" s="1"/>
  <c r="O34" i="1"/>
  <c r="T34" i="1" s="1"/>
  <c r="O35" i="1"/>
  <c r="T35" i="1" s="1"/>
  <c r="O36" i="1"/>
  <c r="T36" i="1" s="1"/>
  <c r="O37" i="1"/>
  <c r="T37" i="1" s="1"/>
  <c r="O38" i="1"/>
  <c r="T38" i="1" s="1"/>
  <c r="O39" i="1"/>
  <c r="T39" i="1" s="1"/>
  <c r="O40" i="1"/>
  <c r="T40" i="1" s="1"/>
  <c r="O6" i="1"/>
  <c r="S6" i="1" s="1"/>
  <c r="T6" i="1" l="1"/>
  <c r="S39" i="1"/>
  <c r="S37" i="1"/>
  <c r="S35" i="1"/>
  <c r="S33" i="1"/>
  <c r="S31" i="1"/>
  <c r="S29" i="1"/>
  <c r="S27" i="1"/>
  <c r="S25" i="1"/>
  <c r="S23" i="1"/>
  <c r="S21" i="1"/>
  <c r="S19" i="1"/>
  <c r="S17" i="1"/>
  <c r="S15" i="1"/>
  <c r="S13" i="1"/>
  <c r="S11" i="1"/>
  <c r="S9" i="1"/>
  <c r="S7" i="1"/>
  <c r="S40" i="1"/>
  <c r="S38" i="1"/>
  <c r="S36" i="1"/>
  <c r="S34" i="1"/>
  <c r="S32" i="1"/>
  <c r="S30" i="1"/>
  <c r="S28" i="1"/>
  <c r="S26" i="1"/>
  <c r="S24" i="1"/>
  <c r="S22" i="1"/>
  <c r="S20" i="1"/>
  <c r="S18" i="1"/>
  <c r="S16" i="1"/>
  <c r="S14" i="1"/>
  <c r="S12" i="1"/>
  <c r="S10" i="1"/>
  <c r="S8" i="1"/>
  <c r="T43" i="1"/>
  <c r="K40" i="1"/>
  <c r="AF39" i="1"/>
  <c r="K39" i="1"/>
  <c r="AF38" i="1"/>
  <c r="K38" i="1"/>
  <c r="K37" i="1"/>
  <c r="AF36" i="1"/>
  <c r="K36" i="1"/>
  <c r="AF35" i="1"/>
  <c r="K35" i="1"/>
  <c r="AF34" i="1"/>
  <c r="K34" i="1"/>
  <c r="AF33" i="1"/>
  <c r="K33" i="1"/>
  <c r="K27" i="1"/>
  <c r="AF32" i="1"/>
  <c r="K32" i="1"/>
  <c r="K22" i="1"/>
  <c r="AF31" i="1"/>
  <c r="K31" i="1"/>
  <c r="AF30" i="1"/>
  <c r="K30" i="1"/>
  <c r="AF29" i="1"/>
  <c r="K29" i="1"/>
  <c r="AF28" i="1"/>
  <c r="K28" i="1"/>
  <c r="AF26" i="1"/>
  <c r="K26" i="1"/>
  <c r="AF24" i="1"/>
  <c r="K24" i="1"/>
  <c r="AF23" i="1"/>
  <c r="K23" i="1"/>
  <c r="AF21" i="1"/>
  <c r="K21" i="1"/>
  <c r="AF20" i="1"/>
  <c r="K20" i="1"/>
  <c r="AF19" i="1"/>
  <c r="K19" i="1"/>
  <c r="AF18" i="1"/>
  <c r="K18" i="1"/>
  <c r="AF17" i="1"/>
  <c r="K17" i="1"/>
  <c r="AF16" i="1"/>
  <c r="K16" i="1"/>
  <c r="AF15" i="1"/>
  <c r="K15" i="1"/>
  <c r="AF14" i="1"/>
  <c r="K14" i="1"/>
  <c r="AF12" i="1"/>
  <c r="K12" i="1"/>
  <c r="AF11" i="1"/>
  <c r="K11" i="1"/>
  <c r="K13" i="1"/>
  <c r="K25" i="1"/>
  <c r="AF10" i="1"/>
  <c r="K10" i="1"/>
  <c r="AF9" i="1"/>
  <c r="K9" i="1"/>
  <c r="K44" i="1"/>
  <c r="K42" i="1"/>
  <c r="AF8" i="1"/>
  <c r="K8" i="1"/>
  <c r="AF7" i="1"/>
  <c r="K7" i="1"/>
  <c r="AF6" i="1"/>
  <c r="K6" i="1"/>
  <c r="K43" i="1"/>
  <c r="AD5" i="1"/>
  <c r="AC5" i="1"/>
  <c r="AB5" i="1"/>
  <c r="AA5" i="1"/>
  <c r="Z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AF5" i="1" l="1"/>
  <c r="K5" i="1"/>
</calcChain>
</file>

<file path=xl/sharedStrings.xml><?xml version="1.0" encoding="utf-8"?>
<sst xmlns="http://schemas.openxmlformats.org/spreadsheetml/2006/main" count="139" uniqueCount="80">
  <si>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</si>
  <si>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</si>
  <si>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</si>
  <si>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</si>
  <si>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</si>
  <si>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</si>
  <si>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</si>
  <si>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</si>
  <si>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</si>
  <si>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</si>
  <si>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</si>
  <si>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</si>
  <si>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</si>
  <si>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</si>
  <si>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</si>
  <si>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</si>
  <si>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</si>
  <si>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</si>
  <si>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</si>
  <si>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</si>
  <si>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</si>
  <si>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</si>
  <si>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</si>
  <si>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03,03,</t>
  </si>
  <si>
    <t>10,03,</t>
  </si>
  <si>
    <t>24,02,</t>
  </si>
  <si>
    <t>17,02,</t>
  </si>
  <si>
    <t>10,02,</t>
  </si>
  <si>
    <t>03,02,</t>
  </si>
  <si>
    <t>27,01,</t>
  </si>
  <si>
    <t>20,01,</t>
  </si>
  <si>
    <t>13,01,</t>
  </si>
  <si>
    <t>06,01,</t>
  </si>
  <si>
    <t>23,12,</t>
  </si>
  <si>
    <t>3534796 Масло сливочное ж.82,5% 180г фольга ТМ Папа может(вл 12)  Останкино</t>
  </si>
  <si>
    <t>шт</t>
  </si>
  <si>
    <t>9988421 Творожный Сыр 60 % С маринованными огурчиками и укропом  Останкино</t>
  </si>
  <si>
    <t>13,01,25 завод не отгрузил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</si>
  <si>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</si>
  <si>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</si>
  <si>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</si>
  <si>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</si>
  <si>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</si>
  <si>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</si>
  <si>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</si>
  <si>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кг</t>
  </si>
  <si>
    <t>дубль</t>
  </si>
  <si>
    <t>Сыр "Пармезан" (срок созревания 3 месяцев) м.д.ж. в с.в. 40%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</si>
  <si>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</si>
  <si>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</si>
  <si>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</si>
  <si>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</si>
  <si>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</si>
  <si>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</si>
  <si>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</si>
  <si>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</si>
  <si>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</si>
  <si>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</si>
  <si>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</si>
  <si>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</si>
  <si>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 / 300кг на 17,03</t>
  </si>
  <si>
    <t>Сыр Папа Может "Тильзитер" массовая доля жира в сухом веществе 45 %.брусок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</si>
  <si>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</si>
  <si>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</si>
  <si>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</si>
  <si>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</si>
  <si>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</si>
  <si>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</si>
  <si>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</si>
  <si>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</si>
  <si>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</si>
  <si>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</si>
  <si>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</si>
  <si>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</si>
  <si>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</si>
  <si>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</si>
  <si>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17,02,25 завод не отгрузил</t>
  </si>
  <si>
    <t>Сыч/Прод Коровино Тильзитер Оригин 50% ВЕС (5 кг брус) СЗМЖ  ОСТАНКИНО</t>
  </si>
  <si>
    <t>03,03,25 завод не отгрузил</t>
  </si>
  <si>
    <t>нужно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</si>
</sst>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8" sqref="R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7" width="7" customWidth="1"/>
    <col min="18" max="18" width="21" customWidth="1"/>
    <col min="19" max="20" width="5" customWidth="1"/>
    <col min="21" max="30" width="6" customWidth="1"/>
    <col min="31" max="31" width="36.14062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/>
      <c r="Q4" s="1"/>
      <c r="R4" s="1"/>
      <c r="S4" s="1"/>
      <c r="T4" s="1"/>
      <c r="U4" s="1" t="s">
        <v>23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7755.74</v>
      </c>
      <c r="F5" s="4">
        <f>SUM(F6:F498)</f>
        <v>16202.8</v>
      </c>
      <c r="G5" s="7"/>
      <c r="H5" s="1"/>
      <c r="I5" s="1"/>
      <c r="J5" s="4">
        <f t="shared" ref="J5:Q5" si="0">SUM(J6:J498)</f>
        <v>6226.5</v>
      </c>
      <c r="K5" s="4">
        <f t="shared" si="0"/>
        <v>1529.24</v>
      </c>
      <c r="L5" s="4">
        <f t="shared" si="0"/>
        <v>0</v>
      </c>
      <c r="M5" s="4">
        <f t="shared" si="0"/>
        <v>0</v>
      </c>
      <c r="N5" s="4">
        <f t="shared" si="0"/>
        <v>13488.429599999999</v>
      </c>
      <c r="O5" s="4">
        <f t="shared" si="0"/>
        <v>1551.1480000000001</v>
      </c>
      <c r="P5" s="4">
        <f t="shared" si="0"/>
        <v>4713.4423999999999</v>
      </c>
      <c r="Q5" s="4">
        <f t="shared" si="0"/>
        <v>0</v>
      </c>
      <c r="R5" s="1"/>
      <c r="S5" s="1"/>
      <c r="T5" s="1"/>
      <c r="U5" s="4">
        <f t="shared" ref="U5:AD5" si="1">SUM(U6:U498)</f>
        <v>1514.7304000000001</v>
      </c>
      <c r="V5" s="4">
        <f t="shared" si="1"/>
        <v>1830.6738</v>
      </c>
      <c r="W5" s="4">
        <f t="shared" si="1"/>
        <v>1940.6166000000001</v>
      </c>
      <c r="X5" s="4">
        <f t="shared" si="1"/>
        <v>1539.2345999999998</v>
      </c>
      <c r="Y5" s="4">
        <f t="shared" si="1"/>
        <v>1546.8528000000001</v>
      </c>
      <c r="Z5" s="4">
        <f t="shared" si="1"/>
        <v>1785.7600000000002</v>
      </c>
      <c r="AA5" s="4">
        <f t="shared" si="1"/>
        <v>1134.2614000000001</v>
      </c>
      <c r="AB5" s="4">
        <f t="shared" si="1"/>
        <v>1481.0814</v>
      </c>
      <c r="AC5" s="4">
        <f t="shared" si="1"/>
        <v>946.72350000000006</v>
      </c>
      <c r="AD5" s="4">
        <f t="shared" si="1"/>
        <v>1940.8237999999997</v>
      </c>
      <c r="AE5" s="1"/>
      <c r="AF5" s="4">
        <f>SUM(AF6:AF498)</f>
        <v>2275.4384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35</v>
      </c>
      <c r="C6" s="1">
        <v>31</v>
      </c>
      <c r="D6" s="1">
        <v>192</v>
      </c>
      <c r="E6" s="1">
        <v>50</v>
      </c>
      <c r="F6" s="1">
        <v>173</v>
      </c>
      <c r="G6" s="7">
        <v>0.14000000000000001</v>
      </c>
      <c r="H6" s="1">
        <v>180</v>
      </c>
      <c r="I6" s="1">
        <v>9988421</v>
      </c>
      <c r="J6" s="1">
        <v>50</v>
      </c>
      <c r="K6" s="1">
        <f t="shared" ref="K6:K40" si="2">E6-J6</f>
        <v>0</v>
      </c>
      <c r="L6" s="1"/>
      <c r="M6" s="1"/>
      <c r="N6" s="1"/>
      <c r="O6" s="1">
        <f>E6/5</f>
        <v>10</v>
      </c>
      <c r="P6" s="5">
        <f>22*O6-N6-F6</f>
        <v>47</v>
      </c>
      <c r="Q6" s="5"/>
      <c r="R6" s="1"/>
      <c r="S6" s="1">
        <f>(F6+N6+P6)/O6</f>
        <v>22</v>
      </c>
      <c r="T6" s="1">
        <f>(F6+N6)/O6</f>
        <v>17.3</v>
      </c>
      <c r="U6" s="1">
        <v>5.6</v>
      </c>
      <c r="V6" s="1">
        <v>14.8</v>
      </c>
      <c r="W6" s="1">
        <v>10</v>
      </c>
      <c r="X6" s="1">
        <v>4.8</v>
      </c>
      <c r="Y6" s="1">
        <v>12.2</v>
      </c>
      <c r="Z6" s="1">
        <v>0</v>
      </c>
      <c r="AA6" s="1">
        <v>-0.6</v>
      </c>
      <c r="AB6" s="1">
        <v>17</v>
      </c>
      <c r="AC6" s="1">
        <v>5.5</v>
      </c>
      <c r="AD6" s="1">
        <v>15.8</v>
      </c>
      <c r="AE6" s="1" t="s">
        <v>37</v>
      </c>
      <c r="AF6" s="1">
        <f>G6*P6</f>
        <v>6.580000000000001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38</v>
      </c>
      <c r="B7" s="1" t="s">
        <v>35</v>
      </c>
      <c r="C7" s="1">
        <v>28</v>
      </c>
      <c r="D7" s="1">
        <v>352</v>
      </c>
      <c r="E7" s="1">
        <v>125</v>
      </c>
      <c r="F7" s="1">
        <v>254</v>
      </c>
      <c r="G7" s="7">
        <v>0.18</v>
      </c>
      <c r="H7" s="1">
        <v>270</v>
      </c>
      <c r="I7" s="1">
        <v>9988438</v>
      </c>
      <c r="J7" s="1">
        <v>122</v>
      </c>
      <c r="K7" s="1">
        <f t="shared" si="2"/>
        <v>3</v>
      </c>
      <c r="L7" s="1"/>
      <c r="M7" s="1"/>
      <c r="N7" s="1">
        <v>112</v>
      </c>
      <c r="O7" s="1">
        <f t="shared" ref="O7:O40" si="3">E7/5</f>
        <v>25</v>
      </c>
      <c r="P7" s="5">
        <f t="shared" ref="P7:P11" si="4">22*O7-N7-F7</f>
        <v>184</v>
      </c>
      <c r="Q7" s="5"/>
      <c r="R7" s="1"/>
      <c r="S7" s="1">
        <f t="shared" ref="S7:S40" si="5">(F7+N7+P7)/O7</f>
        <v>22</v>
      </c>
      <c r="T7" s="1">
        <f t="shared" ref="T7:T40" si="6">(F7+N7)/O7</f>
        <v>14.64</v>
      </c>
      <c r="U7" s="1">
        <v>19.8</v>
      </c>
      <c r="V7" s="1">
        <v>29.4</v>
      </c>
      <c r="W7" s="1">
        <v>26.4</v>
      </c>
      <c r="X7" s="1">
        <v>18.8</v>
      </c>
      <c r="Y7" s="1">
        <v>31.4</v>
      </c>
      <c r="Z7" s="1">
        <v>28.6</v>
      </c>
      <c r="AA7" s="1">
        <v>31.2</v>
      </c>
      <c r="AB7" s="1">
        <v>37.4</v>
      </c>
      <c r="AC7" s="1">
        <v>40.5</v>
      </c>
      <c r="AD7" s="1">
        <v>30.6</v>
      </c>
      <c r="AE7" s="1"/>
      <c r="AF7" s="1">
        <f>G7*P7</f>
        <v>33.119999999999997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39</v>
      </c>
      <c r="B8" s="1" t="s">
        <v>35</v>
      </c>
      <c r="C8" s="1"/>
      <c r="D8" s="1">
        <v>320</v>
      </c>
      <c r="E8" s="1">
        <v>102</v>
      </c>
      <c r="F8" s="1">
        <v>217</v>
      </c>
      <c r="G8" s="7">
        <v>0.18</v>
      </c>
      <c r="H8" s="1">
        <v>270</v>
      </c>
      <c r="I8" s="1">
        <v>9988445</v>
      </c>
      <c r="J8" s="1">
        <v>103</v>
      </c>
      <c r="K8" s="1">
        <f t="shared" si="2"/>
        <v>-1</v>
      </c>
      <c r="L8" s="1"/>
      <c r="M8" s="1"/>
      <c r="N8" s="1">
        <v>158</v>
      </c>
      <c r="O8" s="1">
        <f t="shared" si="3"/>
        <v>20.399999999999999</v>
      </c>
      <c r="P8" s="5">
        <f t="shared" si="4"/>
        <v>73.799999999999955</v>
      </c>
      <c r="Q8" s="5"/>
      <c r="R8" s="1"/>
      <c r="S8" s="1">
        <f t="shared" si="5"/>
        <v>22</v>
      </c>
      <c r="T8" s="1">
        <f t="shared" si="6"/>
        <v>18.382352941176471</v>
      </c>
      <c r="U8" s="1">
        <v>19.2</v>
      </c>
      <c r="V8" s="1">
        <v>26</v>
      </c>
      <c r="W8" s="1">
        <v>28</v>
      </c>
      <c r="X8" s="1">
        <v>20.2</v>
      </c>
      <c r="Y8" s="1">
        <v>28.4</v>
      </c>
      <c r="Z8" s="1">
        <v>29.8</v>
      </c>
      <c r="AA8" s="1">
        <v>29.4</v>
      </c>
      <c r="AB8" s="1">
        <v>33.799999999999997</v>
      </c>
      <c r="AC8" s="1">
        <v>42</v>
      </c>
      <c r="AD8" s="1">
        <v>36.6</v>
      </c>
      <c r="AE8" s="1"/>
      <c r="AF8" s="1">
        <f>G8*P8</f>
        <v>13.283999999999992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35</v>
      </c>
      <c r="C9" s="1">
        <v>196</v>
      </c>
      <c r="D9" s="1"/>
      <c r="E9" s="1">
        <v>54</v>
      </c>
      <c r="F9" s="1">
        <v>142</v>
      </c>
      <c r="G9" s="7">
        <v>0.4</v>
      </c>
      <c r="H9" s="1">
        <v>270</v>
      </c>
      <c r="I9" s="1">
        <v>9988452</v>
      </c>
      <c r="J9" s="1">
        <v>52</v>
      </c>
      <c r="K9" s="1">
        <f t="shared" si="2"/>
        <v>2</v>
      </c>
      <c r="L9" s="1"/>
      <c r="M9" s="1"/>
      <c r="N9" s="1"/>
      <c r="O9" s="1">
        <f t="shared" si="3"/>
        <v>10.8</v>
      </c>
      <c r="P9" s="5">
        <f>20*O9-N9-F9</f>
        <v>74</v>
      </c>
      <c r="Q9" s="5"/>
      <c r="R9" s="1"/>
      <c r="S9" s="1">
        <f t="shared" si="5"/>
        <v>20</v>
      </c>
      <c r="T9" s="1">
        <f t="shared" si="6"/>
        <v>13.148148148148147</v>
      </c>
      <c r="U9" s="1">
        <v>2</v>
      </c>
      <c r="V9" s="1">
        <v>8.4</v>
      </c>
      <c r="W9" s="1">
        <v>6</v>
      </c>
      <c r="X9" s="1">
        <v>3.6</v>
      </c>
      <c r="Y9" s="1">
        <v>8</v>
      </c>
      <c r="Z9" s="1">
        <v>16.600000000000001</v>
      </c>
      <c r="AA9" s="1">
        <v>4.8</v>
      </c>
      <c r="AB9" s="1">
        <v>11</v>
      </c>
      <c r="AC9" s="1">
        <v>4</v>
      </c>
      <c r="AD9" s="1">
        <v>12.2</v>
      </c>
      <c r="AE9" s="30" t="s">
        <v>79</v>
      </c>
      <c r="AF9" s="1">
        <f>G9*P9</f>
        <v>29.6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35</v>
      </c>
      <c r="C10" s="1">
        <v>18</v>
      </c>
      <c r="D10" s="1"/>
      <c r="E10" s="1">
        <v>18</v>
      </c>
      <c r="F10" s="1"/>
      <c r="G10" s="7">
        <v>0.4</v>
      </c>
      <c r="H10" s="1">
        <v>270</v>
      </c>
      <c r="I10" s="1">
        <v>9988476</v>
      </c>
      <c r="J10" s="1">
        <v>18</v>
      </c>
      <c r="K10" s="1">
        <f t="shared" si="2"/>
        <v>0</v>
      </c>
      <c r="L10" s="1"/>
      <c r="M10" s="1"/>
      <c r="N10" s="1"/>
      <c r="O10" s="1">
        <f t="shared" si="3"/>
        <v>3.6</v>
      </c>
      <c r="P10" s="5">
        <v>120</v>
      </c>
      <c r="Q10" s="5"/>
      <c r="R10" s="1"/>
      <c r="S10" s="1">
        <f t="shared" si="5"/>
        <v>33.333333333333336</v>
      </c>
      <c r="T10" s="1">
        <f t="shared" si="6"/>
        <v>0</v>
      </c>
      <c r="U10" s="1">
        <v>2.8</v>
      </c>
      <c r="V10" s="1">
        <v>9.4</v>
      </c>
      <c r="W10" s="1">
        <v>3.2</v>
      </c>
      <c r="X10" s="1">
        <v>3.4</v>
      </c>
      <c r="Y10" s="1">
        <v>6.2</v>
      </c>
      <c r="Z10" s="1">
        <v>6</v>
      </c>
      <c r="AA10" s="1">
        <v>8.6</v>
      </c>
      <c r="AB10" s="1">
        <v>9.6</v>
      </c>
      <c r="AC10" s="1">
        <v>6</v>
      </c>
      <c r="AD10" s="1">
        <v>7.8</v>
      </c>
      <c r="AE10" s="1" t="s">
        <v>78</v>
      </c>
      <c r="AF10" s="1">
        <f>G10*P10</f>
        <v>48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ht="15.75" thickBot="1" x14ac:dyDescent="0.3">
      <c r="A11" s="1" t="s">
        <v>48</v>
      </c>
      <c r="B11" s="1" t="s">
        <v>35</v>
      </c>
      <c r="C11" s="1">
        <v>7</v>
      </c>
      <c r="D11" s="1">
        <v>894</v>
      </c>
      <c r="E11" s="1">
        <v>177</v>
      </c>
      <c r="F11" s="1">
        <v>714</v>
      </c>
      <c r="G11" s="7">
        <v>0.18</v>
      </c>
      <c r="H11" s="1">
        <v>150</v>
      </c>
      <c r="I11" s="1">
        <v>5034819</v>
      </c>
      <c r="J11" s="1">
        <v>2</v>
      </c>
      <c r="K11" s="1">
        <f t="shared" si="2"/>
        <v>175</v>
      </c>
      <c r="L11" s="1"/>
      <c r="M11" s="1"/>
      <c r="N11" s="1"/>
      <c r="O11" s="1">
        <f t="shared" si="3"/>
        <v>35.4</v>
      </c>
      <c r="P11" s="5">
        <f t="shared" si="4"/>
        <v>64.799999999999955</v>
      </c>
      <c r="Q11" s="5"/>
      <c r="R11" s="1"/>
      <c r="S11" s="1">
        <f t="shared" si="5"/>
        <v>22</v>
      </c>
      <c r="T11" s="1">
        <f t="shared" si="6"/>
        <v>20.16949152542373</v>
      </c>
      <c r="U11" s="1">
        <v>36.6</v>
      </c>
      <c r="V11" s="1">
        <v>33</v>
      </c>
      <c r="W11" s="1">
        <v>78.599999999999994</v>
      </c>
      <c r="X11" s="1">
        <v>42.4</v>
      </c>
      <c r="Y11" s="1">
        <v>11.2</v>
      </c>
      <c r="Z11" s="1">
        <v>51.6</v>
      </c>
      <c r="AA11" s="1">
        <v>23.4</v>
      </c>
      <c r="AB11" s="1">
        <v>20.8</v>
      </c>
      <c r="AC11" s="1">
        <v>13</v>
      </c>
      <c r="AD11" s="1">
        <v>40.200000000000003</v>
      </c>
      <c r="AE11" s="1"/>
      <c r="AF11" s="1">
        <f>G11*P11</f>
        <v>11.663999999999991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8" t="s">
        <v>49</v>
      </c>
      <c r="B12" s="19" t="s">
        <v>45</v>
      </c>
      <c r="C12" s="19"/>
      <c r="D12" s="19"/>
      <c r="E12" s="19"/>
      <c r="F12" s="20"/>
      <c r="G12" s="7">
        <v>1</v>
      </c>
      <c r="H12" s="1">
        <v>150</v>
      </c>
      <c r="I12" s="1">
        <v>5041251</v>
      </c>
      <c r="J12" s="1"/>
      <c r="K12" s="1">
        <f t="shared" si="2"/>
        <v>0</v>
      </c>
      <c r="L12" s="1"/>
      <c r="M12" s="1"/>
      <c r="N12" s="1">
        <v>100</v>
      </c>
      <c r="O12" s="1">
        <f t="shared" si="3"/>
        <v>0</v>
      </c>
      <c r="P12" s="5"/>
      <c r="Q12" s="5"/>
      <c r="R12" s="1"/>
      <c r="S12" s="1" t="e">
        <f t="shared" si="5"/>
        <v>#DIV/0!</v>
      </c>
      <c r="T12" s="1" t="e">
        <f t="shared" si="6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 t="s">
        <v>37</v>
      </c>
      <c r="AF12" s="1">
        <f>G12*P12</f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24" t="s">
        <v>47</v>
      </c>
      <c r="B13" s="25" t="s">
        <v>45</v>
      </c>
      <c r="C13" s="25"/>
      <c r="D13" s="25">
        <v>58</v>
      </c>
      <c r="E13" s="25"/>
      <c r="F13" s="26">
        <v>58</v>
      </c>
      <c r="G13" s="27">
        <v>0</v>
      </c>
      <c r="H13" s="28" t="e">
        <v>#N/A</v>
      </c>
      <c r="I13" s="28" t="s">
        <v>46</v>
      </c>
      <c r="J13" s="28"/>
      <c r="K13" s="28">
        <f>E13-J13</f>
        <v>0</v>
      </c>
      <c r="L13" s="28"/>
      <c r="M13" s="28"/>
      <c r="N13" s="28"/>
      <c r="O13" s="28">
        <f t="shared" si="3"/>
        <v>0</v>
      </c>
      <c r="P13" s="29"/>
      <c r="Q13" s="29"/>
      <c r="R13" s="28"/>
      <c r="S13" s="28" t="e">
        <f t="shared" si="5"/>
        <v>#DIV/0!</v>
      </c>
      <c r="T13" s="28" t="e">
        <f t="shared" si="6"/>
        <v>#DIV/0!</v>
      </c>
      <c r="U13" s="28">
        <v>0</v>
      </c>
      <c r="V13" s="28">
        <v>0</v>
      </c>
      <c r="W13" s="28">
        <v>0</v>
      </c>
      <c r="X13" s="28">
        <v>0</v>
      </c>
      <c r="Y13" s="28">
        <v>0</v>
      </c>
      <c r="Z13" s="28">
        <v>0</v>
      </c>
      <c r="AA13" s="28">
        <v>0</v>
      </c>
      <c r="AB13" s="28">
        <v>0</v>
      </c>
      <c r="AC13" s="28">
        <v>0</v>
      </c>
      <c r="AD13" s="28">
        <v>0</v>
      </c>
      <c r="AE13" s="28"/>
      <c r="AF13" s="28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50</v>
      </c>
      <c r="B14" s="1" t="s">
        <v>35</v>
      </c>
      <c r="C14" s="1">
        <v>65</v>
      </c>
      <c r="D14" s="1">
        <v>162</v>
      </c>
      <c r="E14" s="1">
        <v>57</v>
      </c>
      <c r="F14" s="1">
        <v>170</v>
      </c>
      <c r="G14" s="7">
        <v>0.1</v>
      </c>
      <c r="H14" s="1">
        <v>90</v>
      </c>
      <c r="I14" s="1">
        <v>8444163</v>
      </c>
      <c r="J14" s="1">
        <v>59</v>
      </c>
      <c r="K14" s="1">
        <f t="shared" si="2"/>
        <v>-2</v>
      </c>
      <c r="L14" s="1"/>
      <c r="M14" s="1"/>
      <c r="N14" s="1">
        <v>70</v>
      </c>
      <c r="O14" s="1">
        <f t="shared" si="3"/>
        <v>11.4</v>
      </c>
      <c r="P14" s="5"/>
      <c r="Q14" s="5"/>
      <c r="R14" s="1"/>
      <c r="S14" s="1">
        <f t="shared" si="5"/>
        <v>21.052631578947366</v>
      </c>
      <c r="T14" s="1">
        <f t="shared" si="6"/>
        <v>21.052631578947366</v>
      </c>
      <c r="U14" s="1">
        <v>14.6</v>
      </c>
      <c r="V14" s="1">
        <v>19.8</v>
      </c>
      <c r="W14" s="1">
        <v>11.4</v>
      </c>
      <c r="X14" s="1">
        <v>7.8</v>
      </c>
      <c r="Y14" s="1">
        <v>21</v>
      </c>
      <c r="Z14" s="1">
        <v>10.4</v>
      </c>
      <c r="AA14" s="1">
        <v>3</v>
      </c>
      <c r="AB14" s="1">
        <v>20.399999999999999</v>
      </c>
      <c r="AC14" s="1">
        <v>10</v>
      </c>
      <c r="AD14" s="1">
        <v>11.8</v>
      </c>
      <c r="AE14" s="1"/>
      <c r="AF14" s="1">
        <f>G14*P14</f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51</v>
      </c>
      <c r="B15" s="1" t="s">
        <v>35</v>
      </c>
      <c r="C15" s="1">
        <v>157</v>
      </c>
      <c r="D15" s="1">
        <v>710</v>
      </c>
      <c r="E15" s="1">
        <v>397</v>
      </c>
      <c r="F15" s="1">
        <v>460</v>
      </c>
      <c r="G15" s="7">
        <v>0.18</v>
      </c>
      <c r="H15" s="1">
        <v>150</v>
      </c>
      <c r="I15" s="1">
        <v>5038411</v>
      </c>
      <c r="J15" s="1">
        <v>406</v>
      </c>
      <c r="K15" s="1">
        <f t="shared" si="2"/>
        <v>-9</v>
      </c>
      <c r="L15" s="1"/>
      <c r="M15" s="1"/>
      <c r="N15" s="1">
        <v>1416.4</v>
      </c>
      <c r="O15" s="1">
        <f t="shared" si="3"/>
        <v>79.400000000000006</v>
      </c>
      <c r="P15" s="5"/>
      <c r="Q15" s="5"/>
      <c r="R15" s="1"/>
      <c r="S15" s="1">
        <f t="shared" si="5"/>
        <v>23.632241813602015</v>
      </c>
      <c r="T15" s="1">
        <f t="shared" si="6"/>
        <v>23.632241813602015</v>
      </c>
      <c r="U15" s="1">
        <v>91.4</v>
      </c>
      <c r="V15" s="1">
        <v>83.2</v>
      </c>
      <c r="W15" s="1">
        <v>96.6</v>
      </c>
      <c r="X15" s="1">
        <v>61.2</v>
      </c>
      <c r="Y15" s="1">
        <v>59.2</v>
      </c>
      <c r="Z15" s="1">
        <v>107.8</v>
      </c>
      <c r="AA15" s="1">
        <v>32</v>
      </c>
      <c r="AB15" s="1">
        <v>41.2</v>
      </c>
      <c r="AC15" s="1">
        <v>45.5</v>
      </c>
      <c r="AD15" s="1">
        <v>95</v>
      </c>
      <c r="AE15" s="1"/>
      <c r="AF15" s="1">
        <f>G15*P15</f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52</v>
      </c>
      <c r="B16" s="1" t="s">
        <v>35</v>
      </c>
      <c r="C16" s="1">
        <v>152</v>
      </c>
      <c r="D16" s="1"/>
      <c r="E16" s="1">
        <v>141</v>
      </c>
      <c r="F16" s="1"/>
      <c r="G16" s="7">
        <v>0.18</v>
      </c>
      <c r="H16" s="1">
        <v>150</v>
      </c>
      <c r="I16" s="1">
        <v>5038459</v>
      </c>
      <c r="J16" s="1">
        <v>2</v>
      </c>
      <c r="K16" s="1">
        <f t="shared" si="2"/>
        <v>139</v>
      </c>
      <c r="L16" s="1"/>
      <c r="M16" s="1"/>
      <c r="N16" s="1">
        <v>2219.6</v>
      </c>
      <c r="O16" s="1">
        <f t="shared" si="3"/>
        <v>28.2</v>
      </c>
      <c r="P16" s="5"/>
      <c r="Q16" s="5"/>
      <c r="R16" s="1"/>
      <c r="S16" s="1">
        <f t="shared" si="5"/>
        <v>78.709219858156033</v>
      </c>
      <c r="T16" s="1">
        <f t="shared" si="6"/>
        <v>78.709219858156033</v>
      </c>
      <c r="U16" s="1">
        <v>103.2</v>
      </c>
      <c r="V16" s="1">
        <v>97</v>
      </c>
      <c r="W16" s="1">
        <v>114.6</v>
      </c>
      <c r="X16" s="1">
        <v>76.599999999999994</v>
      </c>
      <c r="Y16" s="1">
        <v>56.8</v>
      </c>
      <c r="Z16" s="1">
        <v>121.4</v>
      </c>
      <c r="AA16" s="1">
        <v>34</v>
      </c>
      <c r="AB16" s="1">
        <v>-0.2</v>
      </c>
      <c r="AC16" s="1">
        <v>0</v>
      </c>
      <c r="AD16" s="1">
        <v>100</v>
      </c>
      <c r="AE16" s="1" t="s">
        <v>78</v>
      </c>
      <c r="AF16" s="1">
        <f>G16*P16</f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53</v>
      </c>
      <c r="B17" s="1" t="s">
        <v>35</v>
      </c>
      <c r="C17" s="1">
        <v>31</v>
      </c>
      <c r="D17" s="1">
        <v>570</v>
      </c>
      <c r="E17" s="1">
        <v>199</v>
      </c>
      <c r="F17" s="1">
        <v>401</v>
      </c>
      <c r="G17" s="7">
        <v>0.18</v>
      </c>
      <c r="H17" s="1">
        <v>150</v>
      </c>
      <c r="I17" s="1">
        <v>5038831</v>
      </c>
      <c r="J17" s="1">
        <v>200</v>
      </c>
      <c r="K17" s="1">
        <f t="shared" si="2"/>
        <v>-1</v>
      </c>
      <c r="L17" s="1"/>
      <c r="M17" s="1"/>
      <c r="N17" s="1">
        <v>1219</v>
      </c>
      <c r="O17" s="1">
        <f t="shared" si="3"/>
        <v>39.799999999999997</v>
      </c>
      <c r="P17" s="5"/>
      <c r="Q17" s="5"/>
      <c r="R17" s="1"/>
      <c r="S17" s="1">
        <f t="shared" si="5"/>
        <v>40.7035175879397</v>
      </c>
      <c r="T17" s="1">
        <f t="shared" si="6"/>
        <v>40.7035175879397</v>
      </c>
      <c r="U17" s="1">
        <v>72.8</v>
      </c>
      <c r="V17" s="1">
        <v>50.4</v>
      </c>
      <c r="W17" s="1">
        <v>76</v>
      </c>
      <c r="X17" s="1">
        <v>32.799999999999997</v>
      </c>
      <c r="Y17" s="1">
        <v>23.6</v>
      </c>
      <c r="Z17" s="1">
        <v>65.8</v>
      </c>
      <c r="AA17" s="1">
        <v>19</v>
      </c>
      <c r="AB17" s="1">
        <v>-0.2</v>
      </c>
      <c r="AC17" s="1">
        <v>4</v>
      </c>
      <c r="AD17" s="1">
        <v>45.2</v>
      </c>
      <c r="AE17" s="1"/>
      <c r="AF17" s="1">
        <f>G17*P17</f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54</v>
      </c>
      <c r="B18" s="1" t="s">
        <v>35</v>
      </c>
      <c r="C18" s="1">
        <v>1</v>
      </c>
      <c r="D18" s="1">
        <v>730</v>
      </c>
      <c r="E18" s="1">
        <v>324</v>
      </c>
      <c r="F18" s="1">
        <v>403</v>
      </c>
      <c r="G18" s="7">
        <v>0.18</v>
      </c>
      <c r="H18" s="1">
        <v>120</v>
      </c>
      <c r="I18" s="1">
        <v>5038855</v>
      </c>
      <c r="J18" s="1">
        <v>2</v>
      </c>
      <c r="K18" s="1">
        <f t="shared" si="2"/>
        <v>322</v>
      </c>
      <c r="L18" s="1"/>
      <c r="M18" s="1"/>
      <c r="N18" s="1"/>
      <c r="O18" s="1">
        <f t="shared" si="3"/>
        <v>64.8</v>
      </c>
      <c r="P18" s="5">
        <f t="shared" ref="P14:P20" si="7">22*O18-N18-F18</f>
        <v>1022.5999999999999</v>
      </c>
      <c r="Q18" s="5"/>
      <c r="R18" s="1"/>
      <c r="S18" s="1">
        <f t="shared" si="5"/>
        <v>22</v>
      </c>
      <c r="T18" s="1">
        <f t="shared" si="6"/>
        <v>6.2191358024691361</v>
      </c>
      <c r="U18" s="1">
        <v>31</v>
      </c>
      <c r="V18" s="1">
        <v>46.2</v>
      </c>
      <c r="W18" s="1">
        <v>70.400000000000006</v>
      </c>
      <c r="X18" s="1">
        <v>46.8</v>
      </c>
      <c r="Y18" s="1">
        <v>35.799999999999997</v>
      </c>
      <c r="Z18" s="1">
        <v>58.6</v>
      </c>
      <c r="AA18" s="1">
        <v>17.399999999999999</v>
      </c>
      <c r="AB18" s="1">
        <v>20.399999999999999</v>
      </c>
      <c r="AC18" s="1">
        <v>40</v>
      </c>
      <c r="AD18" s="1">
        <v>62.6</v>
      </c>
      <c r="AE18" s="1"/>
      <c r="AF18" s="1">
        <f>G18*P18</f>
        <v>184.06799999999998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55</v>
      </c>
      <c r="B19" s="1" t="s">
        <v>35</v>
      </c>
      <c r="C19" s="1">
        <v>125</v>
      </c>
      <c r="D19" s="1">
        <v>1440</v>
      </c>
      <c r="E19" s="1">
        <v>612</v>
      </c>
      <c r="F19" s="1">
        <v>951</v>
      </c>
      <c r="G19" s="7">
        <v>0.18</v>
      </c>
      <c r="H19" s="1">
        <v>150</v>
      </c>
      <c r="I19" s="1">
        <v>5038435</v>
      </c>
      <c r="J19" s="1">
        <v>2</v>
      </c>
      <c r="K19" s="1">
        <f t="shared" si="2"/>
        <v>610</v>
      </c>
      <c r="L19" s="1"/>
      <c r="M19" s="1"/>
      <c r="N19" s="1">
        <v>1959.4</v>
      </c>
      <c r="O19" s="1">
        <f t="shared" si="3"/>
        <v>122.4</v>
      </c>
      <c r="P19" s="5"/>
      <c r="Q19" s="5"/>
      <c r="R19" s="1"/>
      <c r="S19" s="1">
        <f t="shared" si="5"/>
        <v>23.777777777777779</v>
      </c>
      <c r="T19" s="1">
        <f t="shared" si="6"/>
        <v>23.777777777777779</v>
      </c>
      <c r="U19" s="1">
        <v>141</v>
      </c>
      <c r="V19" s="1">
        <v>142.4</v>
      </c>
      <c r="W19" s="1">
        <v>157.80000000000001</v>
      </c>
      <c r="X19" s="1">
        <v>75</v>
      </c>
      <c r="Y19" s="1">
        <v>99.2</v>
      </c>
      <c r="Z19" s="1">
        <v>160.80000000000001</v>
      </c>
      <c r="AA19" s="1">
        <v>43.2</v>
      </c>
      <c r="AB19" s="1">
        <v>0</v>
      </c>
      <c r="AC19" s="1">
        <v>0.5</v>
      </c>
      <c r="AD19" s="1">
        <v>137</v>
      </c>
      <c r="AE19" s="1"/>
      <c r="AF19" s="1">
        <f>G19*P19</f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1" t="s">
        <v>56</v>
      </c>
      <c r="B20" s="1" t="s">
        <v>35</v>
      </c>
      <c r="C20" s="1">
        <v>10</v>
      </c>
      <c r="D20" s="1">
        <v>530</v>
      </c>
      <c r="E20" s="1">
        <v>149</v>
      </c>
      <c r="F20" s="1">
        <v>385</v>
      </c>
      <c r="G20" s="7">
        <v>0.18</v>
      </c>
      <c r="H20" s="1">
        <v>120</v>
      </c>
      <c r="I20" s="1">
        <v>5038398</v>
      </c>
      <c r="J20" s="1">
        <v>156</v>
      </c>
      <c r="K20" s="1">
        <f t="shared" si="2"/>
        <v>-7</v>
      </c>
      <c r="L20" s="1"/>
      <c r="M20" s="1"/>
      <c r="N20" s="1">
        <v>570</v>
      </c>
      <c r="O20" s="1">
        <f t="shared" si="3"/>
        <v>29.8</v>
      </c>
      <c r="P20" s="5"/>
      <c r="Q20" s="5"/>
      <c r="R20" s="1"/>
      <c r="S20" s="1">
        <f t="shared" si="5"/>
        <v>32.04697986577181</v>
      </c>
      <c r="T20" s="1">
        <f t="shared" si="6"/>
        <v>32.04697986577181</v>
      </c>
      <c r="U20" s="1">
        <v>44.4</v>
      </c>
      <c r="V20" s="1">
        <v>38.4</v>
      </c>
      <c r="W20" s="1">
        <v>59.6</v>
      </c>
      <c r="X20" s="1">
        <v>43.4</v>
      </c>
      <c r="Y20" s="1">
        <v>25</v>
      </c>
      <c r="Z20" s="1">
        <v>53.8</v>
      </c>
      <c r="AA20" s="1">
        <v>20.6</v>
      </c>
      <c r="AB20" s="1">
        <v>31.2</v>
      </c>
      <c r="AC20" s="1">
        <v>28.5</v>
      </c>
      <c r="AD20" s="1">
        <v>55</v>
      </c>
      <c r="AE20" s="1"/>
      <c r="AF20" s="1">
        <f>G20*P20</f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8" t="s">
        <v>57</v>
      </c>
      <c r="B21" s="19" t="s">
        <v>45</v>
      </c>
      <c r="C21" s="19"/>
      <c r="D21" s="19"/>
      <c r="E21" s="19"/>
      <c r="F21" s="20"/>
      <c r="G21" s="7">
        <v>1</v>
      </c>
      <c r="H21" s="1">
        <v>150</v>
      </c>
      <c r="I21" s="1">
        <v>5038572</v>
      </c>
      <c r="J21" s="1"/>
      <c r="K21" s="1">
        <f t="shared" si="2"/>
        <v>0</v>
      </c>
      <c r="L21" s="1"/>
      <c r="M21" s="1"/>
      <c r="N21" s="1"/>
      <c r="O21" s="1">
        <f t="shared" si="3"/>
        <v>0</v>
      </c>
      <c r="P21" s="5"/>
      <c r="Q21" s="5"/>
      <c r="R21" s="1"/>
      <c r="S21" s="1" t="e">
        <f t="shared" si="5"/>
        <v>#DIV/0!</v>
      </c>
      <c r="T21" s="1" t="e">
        <f t="shared" si="6"/>
        <v>#DIV/0!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34.688200000000002</v>
      </c>
      <c r="AE21" s="1" t="s">
        <v>37</v>
      </c>
      <c r="AF21" s="1">
        <f>G21*P21</f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24" t="s">
        <v>66</v>
      </c>
      <c r="B22" s="25" t="s">
        <v>45</v>
      </c>
      <c r="C22" s="25"/>
      <c r="D22" s="25">
        <v>413.47</v>
      </c>
      <c r="E22" s="25">
        <v>3.36</v>
      </c>
      <c r="F22" s="26">
        <v>410.1</v>
      </c>
      <c r="G22" s="27">
        <v>0</v>
      </c>
      <c r="H22" s="28" t="e">
        <v>#N/A</v>
      </c>
      <c r="I22" s="28" t="s">
        <v>46</v>
      </c>
      <c r="J22" s="28">
        <v>3</v>
      </c>
      <c r="K22" s="28">
        <f>E22-J22</f>
        <v>0.35999999999999988</v>
      </c>
      <c r="L22" s="28"/>
      <c r="M22" s="28"/>
      <c r="N22" s="28"/>
      <c r="O22" s="28">
        <f t="shared" si="3"/>
        <v>0.67199999999999993</v>
      </c>
      <c r="P22" s="29"/>
      <c r="Q22" s="29"/>
      <c r="R22" s="28"/>
      <c r="S22" s="28">
        <f t="shared" si="5"/>
        <v>610.26785714285722</v>
      </c>
      <c r="T22" s="28">
        <f t="shared" si="6"/>
        <v>610.26785714285722</v>
      </c>
      <c r="U22" s="28">
        <v>0</v>
      </c>
      <c r="V22" s="28">
        <v>0</v>
      </c>
      <c r="W22" s="28">
        <v>0</v>
      </c>
      <c r="X22" s="28">
        <v>0</v>
      </c>
      <c r="Y22" s="28">
        <v>0</v>
      </c>
      <c r="Z22" s="28">
        <v>0</v>
      </c>
      <c r="AA22" s="28">
        <v>0</v>
      </c>
      <c r="AB22" s="28">
        <v>0</v>
      </c>
      <c r="AC22" s="28">
        <v>0</v>
      </c>
      <c r="AD22" s="28">
        <v>0</v>
      </c>
      <c r="AE22" s="28"/>
      <c r="AF22" s="28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1" t="s">
        <v>58</v>
      </c>
      <c r="B23" s="1" t="s">
        <v>45</v>
      </c>
      <c r="C23" s="1"/>
      <c r="D23" s="1">
        <v>301.43</v>
      </c>
      <c r="E23" s="1"/>
      <c r="F23" s="1">
        <v>301.39999999999998</v>
      </c>
      <c r="G23" s="7">
        <v>1</v>
      </c>
      <c r="H23" s="1">
        <v>150</v>
      </c>
      <c r="I23" s="1">
        <v>5038596</v>
      </c>
      <c r="J23" s="1"/>
      <c r="K23" s="1">
        <f t="shared" si="2"/>
        <v>0</v>
      </c>
      <c r="L23" s="1"/>
      <c r="M23" s="1"/>
      <c r="N23" s="1"/>
      <c r="O23" s="1">
        <f t="shared" si="3"/>
        <v>0</v>
      </c>
      <c r="P23" s="5"/>
      <c r="Q23" s="5"/>
      <c r="R23" s="1"/>
      <c r="S23" s="1" t="e">
        <f t="shared" si="5"/>
        <v>#DIV/0!</v>
      </c>
      <c r="T23" s="1" t="e">
        <f t="shared" si="6"/>
        <v>#DIV/0!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 t="s">
        <v>37</v>
      </c>
      <c r="AF23" s="1">
        <f>G23*P23</f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5" t="s">
        <v>59</v>
      </c>
      <c r="B24" s="16" t="s">
        <v>45</v>
      </c>
      <c r="C24" s="16"/>
      <c r="D24" s="16"/>
      <c r="E24" s="16"/>
      <c r="F24" s="17"/>
      <c r="G24" s="13">
        <v>1</v>
      </c>
      <c r="H24" s="12">
        <v>120</v>
      </c>
      <c r="I24" s="12">
        <v>8785204</v>
      </c>
      <c r="J24" s="12"/>
      <c r="K24" s="12">
        <f t="shared" si="2"/>
        <v>0</v>
      </c>
      <c r="L24" s="12"/>
      <c r="M24" s="12"/>
      <c r="N24" s="12"/>
      <c r="O24" s="12">
        <f t="shared" si="3"/>
        <v>0</v>
      </c>
      <c r="P24" s="14">
        <v>300</v>
      </c>
      <c r="Q24" s="14"/>
      <c r="R24" s="12"/>
      <c r="S24" s="12" t="e">
        <f t="shared" si="5"/>
        <v>#DIV/0!</v>
      </c>
      <c r="T24" s="12" t="e">
        <f t="shared" si="6"/>
        <v>#DIV/0!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 t="s">
        <v>60</v>
      </c>
      <c r="AF24" s="12">
        <f>G24*P24</f>
        <v>300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24" t="s">
        <v>44</v>
      </c>
      <c r="B25" s="25" t="s">
        <v>45</v>
      </c>
      <c r="C25" s="25"/>
      <c r="D25" s="25">
        <v>153.96100000000001</v>
      </c>
      <c r="E25" s="25"/>
      <c r="F25" s="26">
        <v>153.9</v>
      </c>
      <c r="G25" s="27">
        <v>0</v>
      </c>
      <c r="H25" s="28" t="e">
        <v>#N/A</v>
      </c>
      <c r="I25" s="28" t="s">
        <v>46</v>
      </c>
      <c r="J25" s="28"/>
      <c r="K25" s="28">
        <f>E25-J25</f>
        <v>0</v>
      </c>
      <c r="L25" s="28"/>
      <c r="M25" s="28"/>
      <c r="N25" s="28"/>
      <c r="O25" s="28">
        <f t="shared" si="3"/>
        <v>0</v>
      </c>
      <c r="P25" s="29"/>
      <c r="Q25" s="29"/>
      <c r="R25" s="28"/>
      <c r="S25" s="28" t="e">
        <f t="shared" si="5"/>
        <v>#DIV/0!</v>
      </c>
      <c r="T25" s="28" t="e">
        <f t="shared" si="6"/>
        <v>#DIV/0!</v>
      </c>
      <c r="U25" s="28">
        <v>1.8520000000000001</v>
      </c>
      <c r="V25" s="28">
        <v>5.3258000000000001</v>
      </c>
      <c r="W25" s="28">
        <v>14.0402</v>
      </c>
      <c r="X25" s="28">
        <v>35.132399999999997</v>
      </c>
      <c r="Y25" s="28">
        <v>3.2271999999999998</v>
      </c>
      <c r="Z25" s="28">
        <v>0</v>
      </c>
      <c r="AA25" s="28">
        <v>0</v>
      </c>
      <c r="AB25" s="28">
        <v>0</v>
      </c>
      <c r="AC25" s="28">
        <v>0</v>
      </c>
      <c r="AD25" s="28">
        <v>0</v>
      </c>
      <c r="AE25" s="28"/>
      <c r="AF25" s="28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8" t="s">
        <v>61</v>
      </c>
      <c r="B26" s="19" t="s">
        <v>45</v>
      </c>
      <c r="C26" s="19"/>
      <c r="D26" s="19"/>
      <c r="E26" s="19"/>
      <c r="F26" s="20"/>
      <c r="G26" s="7">
        <v>1</v>
      </c>
      <c r="H26" s="1">
        <v>180</v>
      </c>
      <c r="I26" s="1">
        <v>5038619</v>
      </c>
      <c r="J26" s="1"/>
      <c r="K26" s="1">
        <f t="shared" si="2"/>
        <v>0</v>
      </c>
      <c r="L26" s="1"/>
      <c r="M26" s="1"/>
      <c r="N26" s="1"/>
      <c r="O26" s="1">
        <f t="shared" si="3"/>
        <v>0</v>
      </c>
      <c r="P26" s="5"/>
      <c r="Q26" s="5"/>
      <c r="R26" s="1"/>
      <c r="S26" s="1" t="e">
        <f t="shared" si="5"/>
        <v>#DIV/0!</v>
      </c>
      <c r="T26" s="1" t="e">
        <f t="shared" si="6"/>
        <v>#DIV/0!</v>
      </c>
      <c r="U26" s="1">
        <v>0</v>
      </c>
      <c r="V26" s="1">
        <v>0</v>
      </c>
      <c r="W26" s="1">
        <v>0</v>
      </c>
      <c r="X26" s="1">
        <v>0.50839999999999996</v>
      </c>
      <c r="Y26" s="1">
        <v>12.519600000000001</v>
      </c>
      <c r="Z26" s="1">
        <v>22.793199999999999</v>
      </c>
      <c r="AA26" s="1">
        <v>3.7231999999999998</v>
      </c>
      <c r="AB26" s="1">
        <v>0</v>
      </c>
      <c r="AC26" s="1">
        <v>0</v>
      </c>
      <c r="AD26" s="1">
        <v>20.1356</v>
      </c>
      <c r="AE26" s="1"/>
      <c r="AF26" s="1">
        <f>G26*P26</f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15.75" thickBot="1" x14ac:dyDescent="0.3">
      <c r="A27" s="24" t="s">
        <v>68</v>
      </c>
      <c r="B27" s="25" t="s">
        <v>45</v>
      </c>
      <c r="C27" s="25"/>
      <c r="D27" s="25">
        <v>205.226</v>
      </c>
      <c r="E27" s="25"/>
      <c r="F27" s="26">
        <v>205.2</v>
      </c>
      <c r="G27" s="27">
        <v>0</v>
      </c>
      <c r="H27" s="28" t="e">
        <v>#N/A</v>
      </c>
      <c r="I27" s="28" t="s">
        <v>46</v>
      </c>
      <c r="J27" s="28"/>
      <c r="K27" s="28">
        <f>E27-J27</f>
        <v>0</v>
      </c>
      <c r="L27" s="28"/>
      <c r="M27" s="28"/>
      <c r="N27" s="28"/>
      <c r="O27" s="28">
        <f t="shared" si="3"/>
        <v>0</v>
      </c>
      <c r="P27" s="29"/>
      <c r="Q27" s="29"/>
      <c r="R27" s="28"/>
      <c r="S27" s="28" t="e">
        <f t="shared" si="5"/>
        <v>#DIV/0!</v>
      </c>
      <c r="T27" s="28" t="e">
        <f t="shared" si="6"/>
        <v>#DIV/0!</v>
      </c>
      <c r="U27" s="28">
        <v>0</v>
      </c>
      <c r="V27" s="28">
        <v>0</v>
      </c>
      <c r="W27" s="28">
        <v>0</v>
      </c>
      <c r="X27" s="28">
        <v>0</v>
      </c>
      <c r="Y27" s="28">
        <v>0</v>
      </c>
      <c r="Z27" s="28">
        <v>0</v>
      </c>
      <c r="AA27" s="28">
        <v>0</v>
      </c>
      <c r="AB27" s="28">
        <v>0</v>
      </c>
      <c r="AC27" s="28">
        <v>0</v>
      </c>
      <c r="AD27" s="28">
        <v>0</v>
      </c>
      <c r="AE27" s="28"/>
      <c r="AF27" s="28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62</v>
      </c>
      <c r="B28" s="1" t="s">
        <v>35</v>
      </c>
      <c r="C28" s="1"/>
      <c r="D28" s="1">
        <v>302</v>
      </c>
      <c r="E28" s="1">
        <v>46</v>
      </c>
      <c r="F28" s="1">
        <v>247</v>
      </c>
      <c r="G28" s="7">
        <v>0.1</v>
      </c>
      <c r="H28" s="1">
        <v>60</v>
      </c>
      <c r="I28" s="1">
        <v>8444170</v>
      </c>
      <c r="J28" s="1">
        <v>55</v>
      </c>
      <c r="K28" s="1">
        <f t="shared" si="2"/>
        <v>-9</v>
      </c>
      <c r="L28" s="1"/>
      <c r="M28" s="1"/>
      <c r="N28" s="1"/>
      <c r="O28" s="1">
        <f t="shared" si="3"/>
        <v>9.1999999999999993</v>
      </c>
      <c r="P28" s="5"/>
      <c r="Q28" s="5"/>
      <c r="R28" s="1"/>
      <c r="S28" s="1">
        <f t="shared" si="5"/>
        <v>26.847826086956523</v>
      </c>
      <c r="T28" s="1">
        <f t="shared" si="6"/>
        <v>26.847826086956523</v>
      </c>
      <c r="U28" s="1">
        <v>0.2</v>
      </c>
      <c r="V28" s="1">
        <v>22</v>
      </c>
      <c r="W28" s="1">
        <v>20.6</v>
      </c>
      <c r="X28" s="1">
        <v>12.6</v>
      </c>
      <c r="Y28" s="1">
        <v>21.6</v>
      </c>
      <c r="Z28" s="1">
        <v>25.4</v>
      </c>
      <c r="AA28" s="1">
        <v>3.8</v>
      </c>
      <c r="AB28" s="1">
        <v>24.8</v>
      </c>
      <c r="AC28" s="1">
        <v>12.5</v>
      </c>
      <c r="AD28" s="1">
        <v>12.6</v>
      </c>
      <c r="AE28" s="1"/>
      <c r="AF28" s="1">
        <f>G28*P28</f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63</v>
      </c>
      <c r="B29" s="1" t="s">
        <v>45</v>
      </c>
      <c r="C29" s="1"/>
      <c r="D29" s="1">
        <v>1146.713</v>
      </c>
      <c r="E29" s="1">
        <v>244.108</v>
      </c>
      <c r="F29" s="1">
        <v>900</v>
      </c>
      <c r="G29" s="7">
        <v>1</v>
      </c>
      <c r="H29" s="1">
        <v>120</v>
      </c>
      <c r="I29" s="1">
        <v>5522704</v>
      </c>
      <c r="J29" s="1">
        <v>6</v>
      </c>
      <c r="K29" s="1">
        <f t="shared" si="2"/>
        <v>238.108</v>
      </c>
      <c r="L29" s="1"/>
      <c r="M29" s="1"/>
      <c r="N29" s="1"/>
      <c r="O29" s="1">
        <f t="shared" si="3"/>
        <v>48.821600000000004</v>
      </c>
      <c r="P29" s="5">
        <f t="shared" ref="P28:P35" si="8">22*O29-N29-F29</f>
        <v>174.0752</v>
      </c>
      <c r="Q29" s="5"/>
      <c r="R29" s="1"/>
      <c r="S29" s="1">
        <f t="shared" si="5"/>
        <v>22</v>
      </c>
      <c r="T29" s="1">
        <f t="shared" si="6"/>
        <v>18.434463434217641</v>
      </c>
      <c r="U29" s="1">
        <v>34.110999999999997</v>
      </c>
      <c r="V29" s="1">
        <v>82.34</v>
      </c>
      <c r="W29" s="1">
        <v>92.726599999999991</v>
      </c>
      <c r="X29" s="1">
        <v>65.497600000000006</v>
      </c>
      <c r="Y29" s="1">
        <v>80.924800000000005</v>
      </c>
      <c r="Z29" s="1">
        <v>29.1264</v>
      </c>
      <c r="AA29" s="1">
        <v>33.784199999999998</v>
      </c>
      <c r="AB29" s="1">
        <v>127.41719999999999</v>
      </c>
      <c r="AC29" s="1">
        <v>105.494</v>
      </c>
      <c r="AD29" s="1">
        <v>18.442799999999998</v>
      </c>
      <c r="AE29" s="1"/>
      <c r="AF29" s="1">
        <f>G29*P29</f>
        <v>174.0752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64</v>
      </c>
      <c r="B30" s="1" t="s">
        <v>35</v>
      </c>
      <c r="C30" s="1">
        <v>45</v>
      </c>
      <c r="D30" s="1">
        <v>256</v>
      </c>
      <c r="E30" s="1">
        <v>138</v>
      </c>
      <c r="F30" s="1">
        <v>163</v>
      </c>
      <c r="G30" s="7">
        <v>0.14000000000000001</v>
      </c>
      <c r="H30" s="1">
        <v>180</v>
      </c>
      <c r="I30" s="1">
        <v>9988391</v>
      </c>
      <c r="J30" s="1">
        <v>132</v>
      </c>
      <c r="K30" s="1">
        <f t="shared" si="2"/>
        <v>6</v>
      </c>
      <c r="L30" s="1"/>
      <c r="M30" s="1"/>
      <c r="N30" s="1"/>
      <c r="O30" s="1">
        <f t="shared" si="3"/>
        <v>27.6</v>
      </c>
      <c r="P30" s="5">
        <f t="shared" si="8"/>
        <v>444.20000000000005</v>
      </c>
      <c r="Q30" s="5"/>
      <c r="R30" s="1"/>
      <c r="S30" s="1">
        <f t="shared" si="5"/>
        <v>22</v>
      </c>
      <c r="T30" s="1">
        <f t="shared" si="6"/>
        <v>5.9057971014492754</v>
      </c>
      <c r="U30" s="1">
        <v>10.8</v>
      </c>
      <c r="V30" s="1">
        <v>19</v>
      </c>
      <c r="W30" s="1">
        <v>28.2</v>
      </c>
      <c r="X30" s="1">
        <v>8.4</v>
      </c>
      <c r="Y30" s="1">
        <v>21.2</v>
      </c>
      <c r="Z30" s="1">
        <v>25.4</v>
      </c>
      <c r="AA30" s="1">
        <v>8.4</v>
      </c>
      <c r="AB30" s="1">
        <v>23</v>
      </c>
      <c r="AC30" s="1">
        <v>28</v>
      </c>
      <c r="AD30" s="1">
        <v>32.799999999999997</v>
      </c>
      <c r="AE30" s="1"/>
      <c r="AF30" s="1">
        <f>G30*P30</f>
        <v>62.188000000000009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65</v>
      </c>
      <c r="B31" s="1" t="s">
        <v>35</v>
      </c>
      <c r="C31" s="1">
        <v>7</v>
      </c>
      <c r="D31" s="1">
        <v>608</v>
      </c>
      <c r="E31" s="1">
        <v>268</v>
      </c>
      <c r="F31" s="1">
        <v>347</v>
      </c>
      <c r="G31" s="7">
        <v>0.18</v>
      </c>
      <c r="H31" s="1">
        <v>270</v>
      </c>
      <c r="I31" s="1">
        <v>9988681</v>
      </c>
      <c r="J31" s="1">
        <v>263</v>
      </c>
      <c r="K31" s="1">
        <f t="shared" si="2"/>
        <v>5</v>
      </c>
      <c r="L31" s="1"/>
      <c r="M31" s="1"/>
      <c r="N31" s="1">
        <v>605.79999999999995</v>
      </c>
      <c r="O31" s="1">
        <f t="shared" si="3"/>
        <v>53.6</v>
      </c>
      <c r="P31" s="5">
        <f t="shared" si="8"/>
        <v>226.40000000000009</v>
      </c>
      <c r="Q31" s="5"/>
      <c r="R31" s="1"/>
      <c r="S31" s="1">
        <f t="shared" si="5"/>
        <v>22</v>
      </c>
      <c r="T31" s="1">
        <f t="shared" si="6"/>
        <v>17.776119402985074</v>
      </c>
      <c r="U31" s="1">
        <v>49</v>
      </c>
      <c r="V31" s="1">
        <v>57.2</v>
      </c>
      <c r="W31" s="1">
        <v>71</v>
      </c>
      <c r="X31" s="1">
        <v>56</v>
      </c>
      <c r="Y31" s="1">
        <v>37.200000000000003</v>
      </c>
      <c r="Z31" s="1">
        <v>64</v>
      </c>
      <c r="AA31" s="1">
        <v>23.6</v>
      </c>
      <c r="AB31" s="1">
        <v>0</v>
      </c>
      <c r="AC31" s="1">
        <v>0</v>
      </c>
      <c r="AD31" s="1">
        <v>72.400000000000006</v>
      </c>
      <c r="AE31" s="1"/>
      <c r="AF31" s="1">
        <f>G31*P31</f>
        <v>40.752000000000017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67</v>
      </c>
      <c r="B32" s="1" t="s">
        <v>45</v>
      </c>
      <c r="C32" s="1">
        <v>300.58999999999997</v>
      </c>
      <c r="D32" s="1"/>
      <c r="E32" s="1">
        <v>234.92</v>
      </c>
      <c r="F32" s="1">
        <v>65</v>
      </c>
      <c r="G32" s="7">
        <v>1</v>
      </c>
      <c r="H32" s="1">
        <v>120</v>
      </c>
      <c r="I32" s="1">
        <v>8785198</v>
      </c>
      <c r="J32" s="1">
        <v>204.5</v>
      </c>
      <c r="K32" s="1">
        <f t="shared" si="2"/>
        <v>30.419999999999987</v>
      </c>
      <c r="L32" s="1"/>
      <c r="M32" s="1"/>
      <c r="N32" s="1">
        <v>733.9050000000002</v>
      </c>
      <c r="O32" s="1">
        <f t="shared" si="3"/>
        <v>46.983999999999995</v>
      </c>
      <c r="P32" s="5">
        <f t="shared" si="8"/>
        <v>234.74299999999971</v>
      </c>
      <c r="Q32" s="5"/>
      <c r="R32" s="1"/>
      <c r="S32" s="1">
        <f t="shared" si="5"/>
        <v>22</v>
      </c>
      <c r="T32" s="1">
        <f t="shared" si="6"/>
        <v>17.003767239911465</v>
      </c>
      <c r="U32" s="1">
        <v>41.379800000000003</v>
      </c>
      <c r="V32" s="1">
        <v>0.67999999999999994</v>
      </c>
      <c r="W32" s="1">
        <v>5.1261999999999999</v>
      </c>
      <c r="X32" s="1">
        <v>34.401400000000002</v>
      </c>
      <c r="Y32" s="1">
        <v>1.877</v>
      </c>
      <c r="Z32" s="1">
        <v>0</v>
      </c>
      <c r="AA32" s="1">
        <v>0</v>
      </c>
      <c r="AB32" s="1">
        <v>0</v>
      </c>
      <c r="AC32" s="1">
        <v>0</v>
      </c>
      <c r="AD32" s="1">
        <v>26.814</v>
      </c>
      <c r="AE32" s="1"/>
      <c r="AF32" s="1">
        <f>G32*P32</f>
        <v>234.74299999999971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69</v>
      </c>
      <c r="B33" s="1" t="s">
        <v>35</v>
      </c>
      <c r="C33" s="1"/>
      <c r="D33" s="1">
        <v>300</v>
      </c>
      <c r="E33" s="1">
        <v>110</v>
      </c>
      <c r="F33" s="1">
        <v>184</v>
      </c>
      <c r="G33" s="7">
        <v>0.1</v>
      </c>
      <c r="H33" s="1">
        <v>60</v>
      </c>
      <c r="I33" s="1">
        <v>8444187</v>
      </c>
      <c r="J33" s="1">
        <v>114</v>
      </c>
      <c r="K33" s="1">
        <f t="shared" si="2"/>
        <v>-4</v>
      </c>
      <c r="L33" s="1"/>
      <c r="M33" s="1"/>
      <c r="N33" s="1">
        <v>91.400000000000034</v>
      </c>
      <c r="O33" s="1">
        <f t="shared" si="3"/>
        <v>22</v>
      </c>
      <c r="P33" s="5">
        <f>18*O33-N33-F33</f>
        <v>120.59999999999997</v>
      </c>
      <c r="Q33" s="5"/>
      <c r="R33" s="1"/>
      <c r="S33" s="1">
        <f t="shared" si="5"/>
        <v>18</v>
      </c>
      <c r="T33" s="1">
        <f t="shared" si="6"/>
        <v>12.518181818181819</v>
      </c>
      <c r="U33" s="1">
        <v>21.8</v>
      </c>
      <c r="V33" s="1">
        <v>29.6</v>
      </c>
      <c r="W33" s="1">
        <v>31.6</v>
      </c>
      <c r="X33" s="1">
        <v>1.4</v>
      </c>
      <c r="Y33" s="1">
        <v>29.8</v>
      </c>
      <c r="Z33" s="1">
        <v>39.4</v>
      </c>
      <c r="AA33" s="1">
        <v>8</v>
      </c>
      <c r="AB33" s="1">
        <v>28</v>
      </c>
      <c r="AC33" s="1">
        <v>8</v>
      </c>
      <c r="AD33" s="1">
        <v>32</v>
      </c>
      <c r="AE33" s="1"/>
      <c r="AF33" s="1">
        <f>G33*P33</f>
        <v>12.059999999999997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70</v>
      </c>
      <c r="B34" s="1" t="s">
        <v>35</v>
      </c>
      <c r="C34" s="1">
        <v>94</v>
      </c>
      <c r="D34" s="1">
        <v>236</v>
      </c>
      <c r="E34" s="1">
        <v>113</v>
      </c>
      <c r="F34" s="1">
        <v>217</v>
      </c>
      <c r="G34" s="7">
        <v>0.1</v>
      </c>
      <c r="H34" s="1">
        <v>90</v>
      </c>
      <c r="I34" s="1">
        <v>8444194</v>
      </c>
      <c r="J34" s="1">
        <v>103</v>
      </c>
      <c r="K34" s="1">
        <f t="shared" si="2"/>
        <v>10</v>
      </c>
      <c r="L34" s="1"/>
      <c r="M34" s="1"/>
      <c r="N34" s="1">
        <v>262</v>
      </c>
      <c r="O34" s="1">
        <f t="shared" si="3"/>
        <v>22.6</v>
      </c>
      <c r="P34" s="5"/>
      <c r="Q34" s="5"/>
      <c r="R34" s="1"/>
      <c r="S34" s="1">
        <f t="shared" si="5"/>
        <v>21.194690265486724</v>
      </c>
      <c r="T34" s="1">
        <f t="shared" si="6"/>
        <v>21.194690265486724</v>
      </c>
      <c r="U34" s="1">
        <v>29.2</v>
      </c>
      <c r="V34" s="1">
        <v>31.2</v>
      </c>
      <c r="W34" s="1">
        <v>41</v>
      </c>
      <c r="X34" s="1">
        <v>4.8</v>
      </c>
      <c r="Y34" s="1">
        <v>43</v>
      </c>
      <c r="Z34" s="1">
        <v>46.2</v>
      </c>
      <c r="AA34" s="1">
        <v>6.6</v>
      </c>
      <c r="AB34" s="1">
        <v>-0.2</v>
      </c>
      <c r="AC34" s="1">
        <v>7.5</v>
      </c>
      <c r="AD34" s="1">
        <v>45</v>
      </c>
      <c r="AE34" s="1"/>
      <c r="AF34" s="1">
        <f>G34*P34</f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ht="15.75" thickBot="1" x14ac:dyDescent="0.3">
      <c r="A35" s="1" t="s">
        <v>71</v>
      </c>
      <c r="B35" s="1" t="s">
        <v>35</v>
      </c>
      <c r="C35" s="1">
        <v>154</v>
      </c>
      <c r="D35" s="1">
        <v>442</v>
      </c>
      <c r="E35" s="1">
        <v>227</v>
      </c>
      <c r="F35" s="1">
        <v>369</v>
      </c>
      <c r="G35" s="7">
        <v>0.2</v>
      </c>
      <c r="H35" s="1">
        <v>120</v>
      </c>
      <c r="I35" s="1">
        <v>783798</v>
      </c>
      <c r="J35" s="1">
        <v>229</v>
      </c>
      <c r="K35" s="1">
        <f t="shared" si="2"/>
        <v>-2</v>
      </c>
      <c r="L35" s="1"/>
      <c r="M35" s="1"/>
      <c r="N35" s="1">
        <v>209.6</v>
      </c>
      <c r="O35" s="1">
        <f t="shared" si="3"/>
        <v>45.4</v>
      </c>
      <c r="P35" s="5">
        <f t="shared" si="8"/>
        <v>420.19999999999993</v>
      </c>
      <c r="Q35" s="5"/>
      <c r="R35" s="1"/>
      <c r="S35" s="1">
        <f t="shared" si="5"/>
        <v>22</v>
      </c>
      <c r="T35" s="1">
        <f t="shared" si="6"/>
        <v>12.744493392070485</v>
      </c>
      <c r="U35" s="1">
        <v>31.6</v>
      </c>
      <c r="V35" s="1">
        <v>46</v>
      </c>
      <c r="W35" s="1">
        <v>50.6</v>
      </c>
      <c r="X35" s="1">
        <v>38</v>
      </c>
      <c r="Y35" s="1">
        <v>61.8</v>
      </c>
      <c r="Z35" s="1">
        <v>8.8000000000000007</v>
      </c>
      <c r="AA35" s="1">
        <v>0</v>
      </c>
      <c r="AB35" s="1">
        <v>33</v>
      </c>
      <c r="AC35" s="1">
        <v>75</v>
      </c>
      <c r="AD35" s="1">
        <v>0</v>
      </c>
      <c r="AE35" s="1" t="s">
        <v>37</v>
      </c>
      <c r="AF35" s="1">
        <f>G35*P35</f>
        <v>84.039999999999992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21" t="s">
        <v>72</v>
      </c>
      <c r="B36" s="22" t="s">
        <v>45</v>
      </c>
      <c r="C36" s="22"/>
      <c r="D36" s="22">
        <v>353.84500000000003</v>
      </c>
      <c r="E36" s="22">
        <v>204.13300000000001</v>
      </c>
      <c r="F36" s="23">
        <v>48.7</v>
      </c>
      <c r="G36" s="7">
        <v>1</v>
      </c>
      <c r="H36" s="1">
        <v>120</v>
      </c>
      <c r="I36" s="1">
        <v>783811</v>
      </c>
      <c r="J36" s="1">
        <v>211.5</v>
      </c>
      <c r="K36" s="1">
        <f t="shared" si="2"/>
        <v>-7.3669999999999902</v>
      </c>
      <c r="L36" s="1"/>
      <c r="M36" s="1"/>
      <c r="N36" s="1">
        <v>738.72459999999978</v>
      </c>
      <c r="O36" s="1">
        <f t="shared" si="3"/>
        <v>40.826599999999999</v>
      </c>
      <c r="P36" s="5">
        <f>22*(O36+O37)-N36-N37-F36-F37</f>
        <v>366.91540000000015</v>
      </c>
      <c r="Q36" s="5"/>
      <c r="R36" s="1"/>
      <c r="S36" s="1">
        <f t="shared" si="5"/>
        <v>28.274213380492128</v>
      </c>
      <c r="T36" s="1">
        <f t="shared" si="6"/>
        <v>19.287048149980645</v>
      </c>
      <c r="U36" s="1">
        <v>35.458199999999998</v>
      </c>
      <c r="V36" s="1">
        <v>28.4422</v>
      </c>
      <c r="W36" s="1">
        <v>36.7378</v>
      </c>
      <c r="X36" s="1">
        <v>25.059200000000001</v>
      </c>
      <c r="Y36" s="1">
        <v>28.571999999999999</v>
      </c>
      <c r="Z36" s="1">
        <v>1.8680000000000001</v>
      </c>
      <c r="AA36" s="1">
        <v>0</v>
      </c>
      <c r="AB36" s="1">
        <v>0</v>
      </c>
      <c r="AC36" s="1">
        <v>0</v>
      </c>
      <c r="AD36" s="1">
        <v>26.227</v>
      </c>
      <c r="AE36" s="1" t="s">
        <v>37</v>
      </c>
      <c r="AF36" s="1">
        <f>G36*P36</f>
        <v>366.91540000000015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15.75" thickBot="1" x14ac:dyDescent="0.3">
      <c r="A37" s="24" t="s">
        <v>73</v>
      </c>
      <c r="B37" s="25" t="s">
        <v>45</v>
      </c>
      <c r="C37" s="25"/>
      <c r="D37" s="25">
        <v>58.216999999999999</v>
      </c>
      <c r="E37" s="25">
        <v>58.216999999999999</v>
      </c>
      <c r="F37" s="26"/>
      <c r="G37" s="27">
        <v>0</v>
      </c>
      <c r="H37" s="28" t="e">
        <v>#N/A</v>
      </c>
      <c r="I37" s="28" t="s">
        <v>46</v>
      </c>
      <c r="J37" s="28">
        <v>56</v>
      </c>
      <c r="K37" s="28">
        <f t="shared" si="2"/>
        <v>2.2169999999999987</v>
      </c>
      <c r="L37" s="28"/>
      <c r="M37" s="28"/>
      <c r="N37" s="28"/>
      <c r="O37" s="28">
        <f t="shared" si="3"/>
        <v>11.6434</v>
      </c>
      <c r="P37" s="29"/>
      <c r="Q37" s="29"/>
      <c r="R37" s="28"/>
      <c r="S37" s="28">
        <f t="shared" si="5"/>
        <v>0</v>
      </c>
      <c r="T37" s="28">
        <f t="shared" si="6"/>
        <v>0</v>
      </c>
      <c r="U37" s="28">
        <v>1.9550000000000001</v>
      </c>
      <c r="V37" s="28">
        <v>0.7</v>
      </c>
      <c r="W37" s="28">
        <v>2.5598000000000001</v>
      </c>
      <c r="X37" s="28">
        <v>7.1174000000000008</v>
      </c>
      <c r="Y37" s="28">
        <v>8.3803999999999998</v>
      </c>
      <c r="Z37" s="28">
        <v>10.239599999999999</v>
      </c>
      <c r="AA37" s="28">
        <v>0.61559999999999993</v>
      </c>
      <c r="AB37" s="28">
        <v>0</v>
      </c>
      <c r="AC37" s="28">
        <v>0</v>
      </c>
      <c r="AD37" s="28">
        <v>0</v>
      </c>
      <c r="AE37" s="28"/>
      <c r="AF37" s="28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1" t="s">
        <v>74</v>
      </c>
      <c r="B38" s="1" t="s">
        <v>35</v>
      </c>
      <c r="C38" s="1">
        <v>58</v>
      </c>
      <c r="D38" s="1">
        <v>272</v>
      </c>
      <c r="E38" s="1">
        <v>122</v>
      </c>
      <c r="F38" s="1">
        <v>207</v>
      </c>
      <c r="G38" s="7">
        <v>0.2</v>
      </c>
      <c r="H38" s="1">
        <v>120</v>
      </c>
      <c r="I38" s="1">
        <v>783804</v>
      </c>
      <c r="J38" s="1">
        <v>129</v>
      </c>
      <c r="K38" s="1">
        <f t="shared" si="2"/>
        <v>-7</v>
      </c>
      <c r="L38" s="1"/>
      <c r="M38" s="1"/>
      <c r="N38" s="1">
        <v>122.6</v>
      </c>
      <c r="O38" s="1">
        <f t="shared" si="3"/>
        <v>24.4</v>
      </c>
      <c r="P38" s="5">
        <f>22*O38-N38-F38</f>
        <v>207.19999999999993</v>
      </c>
      <c r="Q38" s="5"/>
      <c r="R38" s="1"/>
      <c r="S38" s="1">
        <f t="shared" si="5"/>
        <v>22</v>
      </c>
      <c r="T38" s="1">
        <f t="shared" si="6"/>
        <v>13.508196721311478</v>
      </c>
      <c r="U38" s="1">
        <v>18.2</v>
      </c>
      <c r="V38" s="1">
        <v>27</v>
      </c>
      <c r="W38" s="1">
        <v>29.6</v>
      </c>
      <c r="X38" s="1">
        <v>22.8</v>
      </c>
      <c r="Y38" s="1">
        <v>35</v>
      </c>
      <c r="Z38" s="1">
        <v>6.6</v>
      </c>
      <c r="AA38" s="1">
        <v>30.2</v>
      </c>
      <c r="AB38" s="1">
        <v>28.2</v>
      </c>
      <c r="AC38" s="1">
        <v>34.5</v>
      </c>
      <c r="AD38" s="1">
        <v>51.4</v>
      </c>
      <c r="AE38" s="1" t="s">
        <v>37</v>
      </c>
      <c r="AF38" s="1">
        <f>G38*P38</f>
        <v>41.439999999999991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21" t="s">
        <v>75</v>
      </c>
      <c r="B39" s="22" t="s">
        <v>45</v>
      </c>
      <c r="C39" s="22"/>
      <c r="D39" s="22">
        <v>1530.7639999999999</v>
      </c>
      <c r="E39" s="22">
        <v>320.49900000000002</v>
      </c>
      <c r="F39" s="23">
        <v>1131.5</v>
      </c>
      <c r="G39" s="7">
        <v>1</v>
      </c>
      <c r="H39" s="1">
        <v>120</v>
      </c>
      <c r="I39" s="1">
        <v>783828</v>
      </c>
      <c r="J39" s="1">
        <v>332.5</v>
      </c>
      <c r="K39" s="1">
        <f t="shared" si="2"/>
        <v>-12.000999999999976</v>
      </c>
      <c r="L39" s="1"/>
      <c r="M39" s="1"/>
      <c r="N39" s="1"/>
      <c r="O39" s="1">
        <f t="shared" si="3"/>
        <v>64.099800000000002</v>
      </c>
      <c r="P39" s="5">
        <f>22*(O39+O40)-N39-N40-F39-F40</f>
        <v>632.90880000000016</v>
      </c>
      <c r="Q39" s="5"/>
      <c r="R39" s="1"/>
      <c r="S39" s="1">
        <f t="shared" si="5"/>
        <v>27.525964199576286</v>
      </c>
      <c r="T39" s="1">
        <f t="shared" si="6"/>
        <v>17.652161161189269</v>
      </c>
      <c r="U39" s="1">
        <v>13.9152</v>
      </c>
      <c r="V39" s="1">
        <v>76.802400000000006</v>
      </c>
      <c r="W39" s="1">
        <v>72.712400000000002</v>
      </c>
      <c r="X39" s="1">
        <v>76.481200000000001</v>
      </c>
      <c r="Y39" s="1">
        <v>82.888199999999998</v>
      </c>
      <c r="Z39" s="1">
        <v>62.812399999999997</v>
      </c>
      <c r="AA39" s="1">
        <v>91.486000000000004</v>
      </c>
      <c r="AB39" s="1">
        <v>114.2594</v>
      </c>
      <c r="AC39" s="1">
        <v>73.844999999999999</v>
      </c>
      <c r="AD39" s="1">
        <v>87.948800000000006</v>
      </c>
      <c r="AE39" s="1" t="s">
        <v>76</v>
      </c>
      <c r="AF39" s="1">
        <f>G39*P39</f>
        <v>632.90880000000016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t="15.75" thickBot="1" x14ac:dyDescent="0.3">
      <c r="A40" s="24" t="s">
        <v>77</v>
      </c>
      <c r="B40" s="25" t="s">
        <v>45</v>
      </c>
      <c r="C40" s="25"/>
      <c r="D40" s="25">
        <v>80.503</v>
      </c>
      <c r="E40" s="25">
        <v>80.503</v>
      </c>
      <c r="F40" s="26"/>
      <c r="G40" s="27">
        <v>0</v>
      </c>
      <c r="H40" s="28" t="e">
        <v>#N/A</v>
      </c>
      <c r="I40" s="28" t="s">
        <v>46</v>
      </c>
      <c r="J40" s="28">
        <v>87</v>
      </c>
      <c r="K40" s="28">
        <f t="shared" si="2"/>
        <v>-6.4969999999999999</v>
      </c>
      <c r="L40" s="28"/>
      <c r="M40" s="28"/>
      <c r="N40" s="28"/>
      <c r="O40" s="28">
        <f t="shared" si="3"/>
        <v>16.1006</v>
      </c>
      <c r="P40" s="29"/>
      <c r="Q40" s="29"/>
      <c r="R40" s="28"/>
      <c r="S40" s="28">
        <f t="shared" si="5"/>
        <v>0</v>
      </c>
      <c r="T40" s="28">
        <f t="shared" si="6"/>
        <v>0</v>
      </c>
      <c r="U40" s="28">
        <v>7.0591999999999997</v>
      </c>
      <c r="V40" s="28">
        <v>24.583400000000001</v>
      </c>
      <c r="W40" s="28">
        <v>20.313600000000001</v>
      </c>
      <c r="X40" s="28">
        <v>22.837</v>
      </c>
      <c r="Y40" s="28">
        <v>14.8636</v>
      </c>
      <c r="Z40" s="28">
        <v>22.1204</v>
      </c>
      <c r="AA40" s="28">
        <v>29.852399999999999</v>
      </c>
      <c r="AB40" s="28">
        <v>34.604799999999997</v>
      </c>
      <c r="AC40" s="28">
        <v>10.384499999999999</v>
      </c>
      <c r="AD40" s="28">
        <v>35.567399999999999</v>
      </c>
      <c r="AE40" s="28"/>
      <c r="AF40" s="28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t="15.75" thickBot="1" x14ac:dyDescent="0.3">
      <c r="A41" s="10"/>
      <c r="B41" s="10"/>
      <c r="C41" s="10"/>
      <c r="D41" s="10"/>
      <c r="E41" s="10"/>
      <c r="F41" s="10"/>
      <c r="G41" s="11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21" t="s">
        <v>40</v>
      </c>
      <c r="B42" s="22" t="s">
        <v>35</v>
      </c>
      <c r="C42" s="22">
        <v>2008</v>
      </c>
      <c r="D42" s="22">
        <v>2008</v>
      </c>
      <c r="E42" s="22">
        <v>879</v>
      </c>
      <c r="F42" s="23">
        <v>2120</v>
      </c>
      <c r="G42" s="7">
        <v>0.18</v>
      </c>
      <c r="H42" s="1">
        <v>120</v>
      </c>
      <c r="I42" s="1"/>
      <c r="J42" s="1">
        <v>813</v>
      </c>
      <c r="K42" s="1">
        <f>E42-J42</f>
        <v>66</v>
      </c>
      <c r="L42" s="1"/>
      <c r="M42" s="1"/>
      <c r="N42" s="1">
        <v>900</v>
      </c>
      <c r="O42" s="1">
        <f t="shared" ref="O42:O44" si="9">E42/5</f>
        <v>175.8</v>
      </c>
      <c r="P42" s="5"/>
      <c r="Q42" s="5"/>
      <c r="R42" s="1"/>
      <c r="S42" s="1">
        <f t="shared" ref="S42:S44" si="10">(F42+N42+P42)/O42</f>
        <v>17.178612059158134</v>
      </c>
      <c r="T42" s="1">
        <f t="shared" ref="T42:T44" si="11">(F42+N42)/O42</f>
        <v>17.178612059158134</v>
      </c>
      <c r="U42" s="1">
        <v>163.6</v>
      </c>
      <c r="V42" s="1">
        <v>201.4</v>
      </c>
      <c r="W42" s="1">
        <v>185.2</v>
      </c>
      <c r="X42" s="1">
        <v>141.6</v>
      </c>
      <c r="Y42" s="1">
        <v>144</v>
      </c>
      <c r="Z42" s="1">
        <v>193.4</v>
      </c>
      <c r="AA42" s="1">
        <v>141</v>
      </c>
      <c r="AB42" s="1">
        <v>210</v>
      </c>
      <c r="AC42" s="1">
        <v>80</v>
      </c>
      <c r="AD42" s="1">
        <v>211.6</v>
      </c>
      <c r="AE42" s="1">
        <v>2860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ht="15.75" thickBot="1" x14ac:dyDescent="0.3">
      <c r="A43" s="24" t="s">
        <v>34</v>
      </c>
      <c r="B43" s="25" t="s">
        <v>35</v>
      </c>
      <c r="C43" s="25"/>
      <c r="D43" s="25">
        <v>2711</v>
      </c>
      <c r="E43" s="25"/>
      <c r="F43" s="26">
        <v>2711</v>
      </c>
      <c r="G43" s="27">
        <v>0</v>
      </c>
      <c r="H43" s="28">
        <v>120</v>
      </c>
      <c r="I43" s="28" t="s">
        <v>46</v>
      </c>
      <c r="J43" s="28"/>
      <c r="K43" s="28">
        <f>E43-J43</f>
        <v>0</v>
      </c>
      <c r="L43" s="28"/>
      <c r="M43" s="28"/>
      <c r="N43" s="28"/>
      <c r="O43" s="28">
        <f t="shared" si="9"/>
        <v>0</v>
      </c>
      <c r="P43" s="29"/>
      <c r="Q43" s="29"/>
      <c r="R43" s="28"/>
      <c r="S43" s="28" t="e">
        <f t="shared" si="10"/>
        <v>#DIV/0!</v>
      </c>
      <c r="T43" s="28" t="e">
        <f t="shared" si="11"/>
        <v>#DIV/0!</v>
      </c>
      <c r="U43" s="28">
        <v>0</v>
      </c>
      <c r="V43" s="28">
        <v>0</v>
      </c>
      <c r="W43" s="28">
        <v>0</v>
      </c>
      <c r="X43" s="28">
        <v>0</v>
      </c>
      <c r="Y43" s="28">
        <v>0</v>
      </c>
      <c r="Z43" s="28">
        <v>0</v>
      </c>
      <c r="AA43" s="28">
        <v>0</v>
      </c>
      <c r="AB43" s="28">
        <v>0</v>
      </c>
      <c r="AC43" s="28">
        <v>0</v>
      </c>
      <c r="AD43" s="28">
        <v>0</v>
      </c>
      <c r="AE43" s="28"/>
      <c r="AF43" s="28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41</v>
      </c>
      <c r="B44" s="1" t="s">
        <v>35</v>
      </c>
      <c r="C44" s="1">
        <v>5194</v>
      </c>
      <c r="D44" s="1">
        <v>5194</v>
      </c>
      <c r="E44" s="1">
        <v>2302</v>
      </c>
      <c r="F44" s="1">
        <v>2094</v>
      </c>
      <c r="G44" s="7">
        <v>0.18</v>
      </c>
      <c r="H44" s="1">
        <v>120</v>
      </c>
      <c r="I44" s="1"/>
      <c r="J44" s="1">
        <v>2314</v>
      </c>
      <c r="K44" s="1">
        <f>E44-J44</f>
        <v>-12</v>
      </c>
      <c r="L44" s="1"/>
      <c r="M44" s="1"/>
      <c r="N44" s="1">
        <v>2000</v>
      </c>
      <c r="O44" s="1">
        <f t="shared" si="9"/>
        <v>460.4</v>
      </c>
      <c r="P44" s="5"/>
      <c r="Q44" s="5"/>
      <c r="R44" s="1"/>
      <c r="S44" s="1">
        <f t="shared" si="10"/>
        <v>8.8922675933970456</v>
      </c>
      <c r="T44" s="1">
        <f t="shared" si="11"/>
        <v>8.8922675933970456</v>
      </c>
      <c r="U44" s="1">
        <v>470.2</v>
      </c>
      <c r="V44" s="1">
        <v>580</v>
      </c>
      <c r="W44" s="1">
        <v>500</v>
      </c>
      <c r="X44" s="1">
        <v>549.79999999999995</v>
      </c>
      <c r="Y44" s="1">
        <v>502</v>
      </c>
      <c r="Z44" s="1">
        <v>516.4</v>
      </c>
      <c r="AA44" s="1">
        <v>487.2</v>
      </c>
      <c r="AB44" s="1">
        <v>615.6</v>
      </c>
      <c r="AC44" s="1">
        <v>272</v>
      </c>
      <c r="AD44" s="1">
        <v>583.4</v>
      </c>
      <c r="AE44" s="1">
        <v>2860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F40" xr:uid="{982F8F47-216D-4E5D-93F8-1EC8EFB2B44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2025-03-10T11:20:11Z</dcterms:created>
  <dcterms:modified xsi:type="dcterms:W3CDTF">2025-03-10T11:36:58Z</dcterms:modified>
</cp:coreProperties>
</file>