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"/>
    </mc:Choice>
  </mc:AlternateContent>
  <xr:revisionPtr revIDLastSave="0" documentId="13_ncr:1_{24BE65E1-7B66-4333-9A22-1FB692ECDB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AI8" i="1" s="1"/>
  <c r="R9" i="1"/>
  <c r="R10" i="1"/>
  <c r="AI10" i="1" s="1"/>
  <c r="R11" i="1"/>
  <c r="R12" i="1"/>
  <c r="AI12" i="1" s="1"/>
  <c r="R13" i="1"/>
  <c r="R14" i="1"/>
  <c r="AI14" i="1" s="1"/>
  <c r="R15" i="1"/>
  <c r="R16" i="1"/>
  <c r="AI16" i="1" s="1"/>
  <c r="R17" i="1"/>
  <c r="R18" i="1"/>
  <c r="AI18" i="1" s="1"/>
  <c r="R19" i="1"/>
  <c r="R20" i="1"/>
  <c r="AI20" i="1" s="1"/>
  <c r="R21" i="1"/>
  <c r="AI21" i="1" s="1"/>
  <c r="R22" i="1"/>
  <c r="AI22" i="1" s="1"/>
  <c r="R23" i="1"/>
  <c r="R24" i="1"/>
  <c r="AI24" i="1" s="1"/>
  <c r="R25" i="1"/>
  <c r="R26" i="1"/>
  <c r="AI26" i="1" s="1"/>
  <c r="R27" i="1"/>
  <c r="AI27" i="1" s="1"/>
  <c r="R28" i="1"/>
  <c r="AI28" i="1" s="1"/>
  <c r="R29" i="1"/>
  <c r="R30" i="1"/>
  <c r="AI30" i="1" s="1"/>
  <c r="R31" i="1"/>
  <c r="R32" i="1"/>
  <c r="AI32" i="1" s="1"/>
  <c r="R33" i="1"/>
  <c r="R34" i="1"/>
  <c r="AI34" i="1" s="1"/>
  <c r="R35" i="1"/>
  <c r="R36" i="1"/>
  <c r="AI36" i="1" s="1"/>
  <c r="R37" i="1"/>
  <c r="R38" i="1"/>
  <c r="AI38" i="1" s="1"/>
  <c r="R39" i="1"/>
  <c r="R40" i="1"/>
  <c r="AI40" i="1" s="1"/>
  <c r="R41" i="1"/>
  <c r="AI41" i="1" s="1"/>
  <c r="R42" i="1"/>
  <c r="AI42" i="1" s="1"/>
  <c r="R43" i="1"/>
  <c r="R44" i="1"/>
  <c r="AI44" i="1" s="1"/>
  <c r="R45" i="1"/>
  <c r="AI45" i="1" s="1"/>
  <c r="R46" i="1"/>
  <c r="AI46" i="1" s="1"/>
  <c r="R47" i="1"/>
  <c r="R48" i="1"/>
  <c r="AI48" i="1" s="1"/>
  <c r="R49" i="1"/>
  <c r="R50" i="1"/>
  <c r="AI50" i="1" s="1"/>
  <c r="R51" i="1"/>
  <c r="R52" i="1"/>
  <c r="AI52" i="1" s="1"/>
  <c r="R53" i="1"/>
  <c r="R54" i="1"/>
  <c r="AI54" i="1" s="1"/>
  <c r="R55" i="1"/>
  <c r="R56" i="1"/>
  <c r="AI56" i="1" s="1"/>
  <c r="R57" i="1"/>
  <c r="R58" i="1"/>
  <c r="AI58" i="1" s="1"/>
  <c r="R59" i="1"/>
  <c r="R60" i="1"/>
  <c r="AI60" i="1" s="1"/>
  <c r="R61" i="1"/>
  <c r="R62" i="1"/>
  <c r="AI62" i="1" s="1"/>
  <c r="R63" i="1"/>
  <c r="R64" i="1"/>
  <c r="AI64" i="1" s="1"/>
  <c r="R65" i="1"/>
  <c r="R66" i="1"/>
  <c r="AI66" i="1" s="1"/>
  <c r="R67" i="1"/>
  <c r="R68" i="1"/>
  <c r="AI68" i="1" s="1"/>
  <c r="R69" i="1"/>
  <c r="R70" i="1"/>
  <c r="AI70" i="1" s="1"/>
  <c r="R71" i="1"/>
  <c r="AI71" i="1" s="1"/>
  <c r="R72" i="1"/>
  <c r="AI72" i="1" s="1"/>
  <c r="R73" i="1"/>
  <c r="R74" i="1"/>
  <c r="AI74" i="1" s="1"/>
  <c r="R75" i="1"/>
  <c r="R76" i="1"/>
  <c r="AI76" i="1" s="1"/>
  <c r="R77" i="1"/>
  <c r="R78" i="1"/>
  <c r="AI78" i="1" s="1"/>
  <c r="R79" i="1"/>
  <c r="R80" i="1"/>
  <c r="AI80" i="1" s="1"/>
  <c r="R81" i="1"/>
  <c r="R82" i="1"/>
  <c r="AI82" i="1" s="1"/>
  <c r="R83" i="1"/>
  <c r="R84" i="1"/>
  <c r="AI84" i="1" s="1"/>
  <c r="R85" i="1"/>
  <c r="R86" i="1"/>
  <c r="AI86" i="1" s="1"/>
  <c r="R87" i="1"/>
  <c r="R88" i="1"/>
  <c r="AI88" i="1" s="1"/>
  <c r="R89" i="1"/>
  <c r="R90" i="1"/>
  <c r="AI90" i="1" s="1"/>
  <c r="R91" i="1"/>
  <c r="R92" i="1"/>
  <c r="AI92" i="1" s="1"/>
  <c r="R93" i="1"/>
  <c r="R94" i="1"/>
  <c r="AI94" i="1" s="1"/>
  <c r="R95" i="1"/>
  <c r="R96" i="1"/>
  <c r="AI96" i="1" s="1"/>
  <c r="R97" i="1"/>
  <c r="R98" i="1"/>
  <c r="AI98" i="1" s="1"/>
  <c r="R99" i="1"/>
  <c r="R100" i="1"/>
  <c r="AI100" i="1" s="1"/>
  <c r="R101" i="1"/>
  <c r="R102" i="1"/>
  <c r="AI102" i="1" s="1"/>
  <c r="R103" i="1"/>
  <c r="R104" i="1"/>
  <c r="AI104" i="1" s="1"/>
  <c r="R105" i="1"/>
  <c r="R106" i="1"/>
  <c r="AI106" i="1" s="1"/>
  <c r="R107" i="1"/>
  <c r="R108" i="1"/>
  <c r="AI108" i="1" s="1"/>
  <c r="R109" i="1"/>
  <c r="R110" i="1"/>
  <c r="AI110" i="1" s="1"/>
  <c r="R111" i="1"/>
  <c r="R112" i="1"/>
  <c r="AI112" i="1" s="1"/>
  <c r="R113" i="1"/>
  <c r="AI113" i="1" s="1"/>
  <c r="R114" i="1"/>
  <c r="AI114" i="1" s="1"/>
  <c r="R115" i="1"/>
  <c r="AI115" i="1" s="1"/>
  <c r="R116" i="1"/>
  <c r="AI116" i="1" s="1"/>
  <c r="R117" i="1"/>
  <c r="AI117" i="1" s="1"/>
  <c r="R118" i="1"/>
  <c r="AI118" i="1" s="1"/>
  <c r="R119" i="1"/>
  <c r="R120" i="1"/>
  <c r="AI120" i="1" s="1"/>
  <c r="R121" i="1"/>
  <c r="R122" i="1"/>
  <c r="AI122" i="1" s="1"/>
  <c r="R123" i="1"/>
  <c r="R6" i="1"/>
  <c r="AI7" i="1"/>
  <c r="AJ7" i="1"/>
  <c r="AJ8" i="1"/>
  <c r="AI9" i="1"/>
  <c r="AJ9" i="1"/>
  <c r="AJ10" i="1"/>
  <c r="AI11" i="1"/>
  <c r="AJ11" i="1"/>
  <c r="AJ12" i="1"/>
  <c r="AI13" i="1"/>
  <c r="AJ13" i="1"/>
  <c r="AJ14" i="1"/>
  <c r="AI15" i="1"/>
  <c r="AJ15" i="1"/>
  <c r="AJ16" i="1"/>
  <c r="AI17" i="1"/>
  <c r="AJ17" i="1"/>
  <c r="AJ18" i="1"/>
  <c r="AI19" i="1"/>
  <c r="AJ19" i="1"/>
  <c r="AJ20" i="1"/>
  <c r="AJ21" i="1"/>
  <c r="AJ22" i="1"/>
  <c r="AI23" i="1"/>
  <c r="AJ23" i="1"/>
  <c r="AJ24" i="1"/>
  <c r="AI25" i="1"/>
  <c r="AJ25" i="1"/>
  <c r="AJ26" i="1"/>
  <c r="AJ27" i="1"/>
  <c r="AJ28" i="1"/>
  <c r="AI29" i="1"/>
  <c r="AJ29" i="1"/>
  <c r="AJ30" i="1"/>
  <c r="AI31" i="1"/>
  <c r="AJ31" i="1"/>
  <c r="AJ32" i="1"/>
  <c r="AI33" i="1"/>
  <c r="AJ33" i="1"/>
  <c r="AJ34" i="1"/>
  <c r="AI35" i="1"/>
  <c r="AJ35" i="1"/>
  <c r="AJ36" i="1"/>
  <c r="AI37" i="1"/>
  <c r="AJ37" i="1"/>
  <c r="AJ38" i="1"/>
  <c r="AI39" i="1"/>
  <c r="AJ39" i="1"/>
  <c r="AJ40" i="1"/>
  <c r="AJ41" i="1"/>
  <c r="AJ42" i="1"/>
  <c r="AI43" i="1"/>
  <c r="AJ43" i="1"/>
  <c r="AJ44" i="1"/>
  <c r="AJ45" i="1"/>
  <c r="AJ46" i="1"/>
  <c r="AI47" i="1"/>
  <c r="AJ47" i="1"/>
  <c r="AJ48" i="1"/>
  <c r="AI49" i="1"/>
  <c r="AJ49" i="1"/>
  <c r="AJ50" i="1"/>
  <c r="AI51" i="1"/>
  <c r="AJ51" i="1"/>
  <c r="AJ52" i="1"/>
  <c r="AI53" i="1"/>
  <c r="AJ53" i="1"/>
  <c r="AJ54" i="1"/>
  <c r="AI55" i="1"/>
  <c r="AJ55" i="1"/>
  <c r="AJ56" i="1"/>
  <c r="AI57" i="1"/>
  <c r="AJ57" i="1"/>
  <c r="AJ58" i="1"/>
  <c r="AI59" i="1"/>
  <c r="AJ59" i="1"/>
  <c r="AJ60" i="1"/>
  <c r="AI61" i="1"/>
  <c r="AJ61" i="1"/>
  <c r="AJ62" i="1"/>
  <c r="AI63" i="1"/>
  <c r="AJ63" i="1"/>
  <c r="AJ64" i="1"/>
  <c r="AI65" i="1"/>
  <c r="AJ65" i="1"/>
  <c r="AJ66" i="1"/>
  <c r="AI67" i="1"/>
  <c r="AJ67" i="1"/>
  <c r="AJ68" i="1"/>
  <c r="AI69" i="1"/>
  <c r="AJ69" i="1"/>
  <c r="AJ70" i="1"/>
  <c r="AJ71" i="1"/>
  <c r="AJ72" i="1"/>
  <c r="AI73" i="1"/>
  <c r="AJ73" i="1"/>
  <c r="AJ74" i="1"/>
  <c r="AI75" i="1"/>
  <c r="AJ75" i="1"/>
  <c r="AJ76" i="1"/>
  <c r="AI77" i="1"/>
  <c r="AJ77" i="1"/>
  <c r="AJ78" i="1"/>
  <c r="AI79" i="1"/>
  <c r="AJ79" i="1"/>
  <c r="AJ80" i="1"/>
  <c r="AI81" i="1"/>
  <c r="AJ81" i="1"/>
  <c r="AJ82" i="1"/>
  <c r="AI83" i="1"/>
  <c r="AJ83" i="1"/>
  <c r="AJ84" i="1"/>
  <c r="AI85" i="1"/>
  <c r="AJ85" i="1"/>
  <c r="AJ86" i="1"/>
  <c r="AI87" i="1"/>
  <c r="AJ87" i="1"/>
  <c r="AJ88" i="1"/>
  <c r="AI89" i="1"/>
  <c r="AJ89" i="1"/>
  <c r="AJ90" i="1"/>
  <c r="AI91" i="1"/>
  <c r="AJ91" i="1"/>
  <c r="AJ92" i="1"/>
  <c r="AI93" i="1"/>
  <c r="AJ93" i="1"/>
  <c r="AJ94" i="1"/>
  <c r="AI95" i="1"/>
  <c r="AJ95" i="1"/>
  <c r="AJ96" i="1"/>
  <c r="AI97" i="1"/>
  <c r="AJ97" i="1"/>
  <c r="AJ98" i="1"/>
  <c r="AI99" i="1"/>
  <c r="AJ99" i="1"/>
  <c r="AJ100" i="1"/>
  <c r="AI101" i="1"/>
  <c r="AJ101" i="1"/>
  <c r="AJ102" i="1"/>
  <c r="AI103" i="1"/>
  <c r="AJ103" i="1"/>
  <c r="AJ104" i="1"/>
  <c r="AI105" i="1"/>
  <c r="AJ105" i="1"/>
  <c r="AJ106" i="1"/>
  <c r="AI107" i="1"/>
  <c r="AJ107" i="1"/>
  <c r="AJ108" i="1"/>
  <c r="AI109" i="1"/>
  <c r="AJ109" i="1"/>
  <c r="AJ110" i="1"/>
  <c r="AI111" i="1"/>
  <c r="AJ111" i="1"/>
  <c r="AJ112" i="1"/>
  <c r="AJ113" i="1"/>
  <c r="AJ114" i="1"/>
  <c r="AJ115" i="1"/>
  <c r="AJ116" i="1"/>
  <c r="AJ117" i="1"/>
  <c r="AJ118" i="1"/>
  <c r="AI119" i="1"/>
  <c r="AJ119" i="1"/>
  <c r="AJ120" i="1"/>
  <c r="AI121" i="1"/>
  <c r="AJ121" i="1"/>
  <c r="AJ122" i="1"/>
  <c r="AI123" i="1"/>
  <c r="AJ123" i="1"/>
  <c r="AJ6" i="1"/>
  <c r="AI6" i="1"/>
  <c r="S5" i="1"/>
  <c r="R5" i="1" l="1"/>
  <c r="AJ5" i="1"/>
  <c r="Q10" i="1"/>
  <c r="Q12" i="1"/>
  <c r="Q13" i="1"/>
  <c r="Q15" i="1"/>
  <c r="Q16" i="1"/>
  <c r="Q17" i="1"/>
  <c r="Q18" i="1"/>
  <c r="Q19" i="1"/>
  <c r="Q20" i="1"/>
  <c r="Q22" i="1"/>
  <c r="Q25" i="1"/>
  <c r="Q28" i="1"/>
  <c r="Q33" i="1"/>
  <c r="Q35" i="1"/>
  <c r="Q36" i="1"/>
  <c r="Q37" i="1"/>
  <c r="Q38" i="1"/>
  <c r="Q39" i="1"/>
  <c r="Q40" i="1"/>
  <c r="Q42" i="1"/>
  <c r="Q43" i="1"/>
  <c r="Q46" i="1"/>
  <c r="Q47" i="1"/>
  <c r="Q50" i="1"/>
  <c r="Q51" i="1"/>
  <c r="Q53" i="1"/>
  <c r="Q55" i="1"/>
  <c r="Q56" i="1"/>
  <c r="Q57" i="1"/>
  <c r="Q58" i="1"/>
  <c r="Q59" i="1"/>
  <c r="Q60" i="1"/>
  <c r="Q62" i="1"/>
  <c r="Q63" i="1"/>
  <c r="Q65" i="1"/>
  <c r="Q66" i="1"/>
  <c r="Q69" i="1"/>
  <c r="Q72" i="1"/>
  <c r="Q73" i="1"/>
  <c r="Q74" i="1"/>
  <c r="Q76" i="1"/>
  <c r="Q80" i="1"/>
  <c r="Q81" i="1"/>
  <c r="Q82" i="1"/>
  <c r="Q84" i="1"/>
  <c r="Q85" i="1"/>
  <c r="Q86" i="1"/>
  <c r="Q87" i="1"/>
  <c r="Q88" i="1"/>
  <c r="Q90" i="1"/>
  <c r="Q91" i="1"/>
  <c r="Q93" i="1"/>
  <c r="Q94" i="1"/>
  <c r="Q95" i="1"/>
  <c r="Q96" i="1"/>
  <c r="Q97" i="1"/>
  <c r="Q98" i="1"/>
  <c r="Q99" i="1"/>
  <c r="Q100" i="1"/>
  <c r="Q101" i="1"/>
  <c r="Q103" i="1"/>
  <c r="Q104" i="1"/>
  <c r="Q105" i="1"/>
  <c r="Q106" i="1"/>
  <c r="Q108" i="1"/>
  <c r="Q109" i="1"/>
  <c r="Q110" i="1"/>
  <c r="Q111" i="1"/>
  <c r="Q119" i="1"/>
  <c r="Q121" i="1"/>
  <c r="Q122" i="1"/>
  <c r="Q123" i="1"/>
  <c r="Q6" i="1"/>
  <c r="Q7" i="1"/>
  <c r="O100" i="1" l="1"/>
  <c r="V100" i="1" s="1"/>
  <c r="O98" i="1"/>
  <c r="V98" i="1" s="1"/>
  <c r="O96" i="1"/>
  <c r="V96" i="1" s="1"/>
  <c r="O94" i="1"/>
  <c r="V94" i="1" s="1"/>
  <c r="O92" i="1"/>
  <c r="W92" i="1" s="1"/>
  <c r="O87" i="1"/>
  <c r="W87" i="1" s="1"/>
  <c r="V87" i="1" l="1"/>
  <c r="V92" i="1"/>
  <c r="W100" i="1"/>
  <c r="W98" i="1"/>
  <c r="W96" i="1"/>
  <c r="W94" i="1"/>
  <c r="M8" i="1" l="1"/>
  <c r="L8" i="1" s="1"/>
  <c r="O8" i="1" s="1"/>
  <c r="M9" i="1"/>
  <c r="L9" i="1" s="1"/>
  <c r="O9" i="1" s="1"/>
  <c r="V9" i="1" s="1"/>
  <c r="M10" i="1"/>
  <c r="L10" i="1" s="1"/>
  <c r="O10" i="1" s="1"/>
  <c r="V10" i="1" s="1"/>
  <c r="L11" i="1"/>
  <c r="O11" i="1" s="1"/>
  <c r="M12" i="1"/>
  <c r="L12" i="1" s="1"/>
  <c r="O12" i="1" s="1"/>
  <c r="V12" i="1" s="1"/>
  <c r="M13" i="1"/>
  <c r="L13" i="1" s="1"/>
  <c r="O13" i="1" s="1"/>
  <c r="L14" i="1"/>
  <c r="O14" i="1" s="1"/>
  <c r="P14" i="1" s="1"/>
  <c r="Q14" i="1" s="1"/>
  <c r="M15" i="1"/>
  <c r="L15" i="1" s="1"/>
  <c r="O15" i="1" s="1"/>
  <c r="V15" i="1" s="1"/>
  <c r="M16" i="1"/>
  <c r="L16" i="1" s="1"/>
  <c r="O16" i="1" s="1"/>
  <c r="V16" i="1" s="1"/>
  <c r="M17" i="1"/>
  <c r="L17" i="1" s="1"/>
  <c r="O17" i="1" s="1"/>
  <c r="V17" i="1" s="1"/>
  <c r="M18" i="1"/>
  <c r="L18" i="1" s="1"/>
  <c r="O18" i="1" s="1"/>
  <c r="V18" i="1" s="1"/>
  <c r="M20" i="1"/>
  <c r="L20" i="1" s="1"/>
  <c r="O20" i="1" s="1"/>
  <c r="V20" i="1" s="1"/>
  <c r="M21" i="1"/>
  <c r="L21" i="1" s="1"/>
  <c r="O21" i="1" s="1"/>
  <c r="M22" i="1"/>
  <c r="L22" i="1" s="1"/>
  <c r="O22" i="1" s="1"/>
  <c r="L23" i="1"/>
  <c r="O23" i="1" s="1"/>
  <c r="P23" i="1" s="1"/>
  <c r="Q23" i="1" s="1"/>
  <c r="M24" i="1"/>
  <c r="L24" i="1" s="1"/>
  <c r="O24" i="1" s="1"/>
  <c r="P24" i="1" s="1"/>
  <c r="Q24" i="1" s="1"/>
  <c r="M25" i="1"/>
  <c r="L25" i="1" s="1"/>
  <c r="O25" i="1" s="1"/>
  <c r="V25" i="1" s="1"/>
  <c r="M26" i="1"/>
  <c r="L26" i="1" s="1"/>
  <c r="O26" i="1" s="1"/>
  <c r="M27" i="1"/>
  <c r="L27" i="1" s="1"/>
  <c r="O27" i="1" s="1"/>
  <c r="P27" i="1" s="1"/>
  <c r="M28" i="1"/>
  <c r="L28" i="1" s="1"/>
  <c r="O28" i="1" s="1"/>
  <c r="M29" i="1"/>
  <c r="L29" i="1" s="1"/>
  <c r="O29" i="1" s="1"/>
  <c r="P29" i="1" s="1"/>
  <c r="L30" i="1"/>
  <c r="O30" i="1" s="1"/>
  <c r="P30" i="1" s="1"/>
  <c r="L31" i="1"/>
  <c r="O31" i="1" s="1"/>
  <c r="P31" i="1" s="1"/>
  <c r="Q31" i="1" s="1"/>
  <c r="L32" i="1"/>
  <c r="O32" i="1" s="1"/>
  <c r="M33" i="1"/>
  <c r="L33" i="1" s="1"/>
  <c r="O33" i="1" s="1"/>
  <c r="V33" i="1" s="1"/>
  <c r="M34" i="1"/>
  <c r="L34" i="1" s="1"/>
  <c r="O34" i="1" s="1"/>
  <c r="M35" i="1"/>
  <c r="L35" i="1" s="1"/>
  <c r="O35" i="1" s="1"/>
  <c r="V35" i="1" s="1"/>
  <c r="M36" i="1"/>
  <c r="L36" i="1" s="1"/>
  <c r="O36" i="1" s="1"/>
  <c r="M37" i="1"/>
  <c r="L37" i="1" s="1"/>
  <c r="O37" i="1" s="1"/>
  <c r="V37" i="1" s="1"/>
  <c r="L38" i="1"/>
  <c r="O38" i="1" s="1"/>
  <c r="V38" i="1" s="1"/>
  <c r="L39" i="1"/>
  <c r="L40" i="1"/>
  <c r="O40" i="1" s="1"/>
  <c r="V40" i="1" s="1"/>
  <c r="L41" i="1"/>
  <c r="O41" i="1" s="1"/>
  <c r="P41" i="1" s="1"/>
  <c r="Q41" i="1" s="1"/>
  <c r="L42" i="1"/>
  <c r="O42" i="1" s="1"/>
  <c r="V42" i="1" s="1"/>
  <c r="L43" i="1"/>
  <c r="O43" i="1" s="1"/>
  <c r="V43" i="1" s="1"/>
  <c r="M44" i="1"/>
  <c r="L44" i="1" s="1"/>
  <c r="O44" i="1" s="1"/>
  <c r="P44" i="1" s="1"/>
  <c r="L45" i="1"/>
  <c r="O45" i="1" s="1"/>
  <c r="P45" i="1" s="1"/>
  <c r="M46" i="1"/>
  <c r="L46" i="1" s="1"/>
  <c r="O46" i="1" s="1"/>
  <c r="L48" i="1"/>
  <c r="O48" i="1" s="1"/>
  <c r="P48" i="1" s="1"/>
  <c r="L49" i="1"/>
  <c r="O49" i="1" s="1"/>
  <c r="M50" i="1"/>
  <c r="L50" i="1" s="1"/>
  <c r="O50" i="1" s="1"/>
  <c r="V50" i="1" s="1"/>
  <c r="M51" i="1"/>
  <c r="L51" i="1" s="1"/>
  <c r="O51" i="1" s="1"/>
  <c r="M52" i="1"/>
  <c r="L52" i="1" s="1"/>
  <c r="O52" i="1" s="1"/>
  <c r="M53" i="1"/>
  <c r="L53" i="1" s="1"/>
  <c r="O53" i="1" s="1"/>
  <c r="V53" i="1" s="1"/>
  <c r="L54" i="1"/>
  <c r="O54" i="1" s="1"/>
  <c r="P54" i="1" s="1"/>
  <c r="Q54" i="1" s="1"/>
  <c r="M55" i="1"/>
  <c r="L55" i="1" s="1"/>
  <c r="O55" i="1" s="1"/>
  <c r="V55" i="1" s="1"/>
  <c r="M56" i="1"/>
  <c r="L56" i="1" s="1"/>
  <c r="O56" i="1" s="1"/>
  <c r="V56" i="1" s="1"/>
  <c r="M57" i="1"/>
  <c r="L57" i="1" s="1"/>
  <c r="O57" i="1" s="1"/>
  <c r="V57" i="1" s="1"/>
  <c r="M58" i="1"/>
  <c r="L58" i="1" s="1"/>
  <c r="O58" i="1" s="1"/>
  <c r="V58" i="1" s="1"/>
  <c r="L59" i="1"/>
  <c r="O59" i="1" s="1"/>
  <c r="V59" i="1" s="1"/>
  <c r="M60" i="1"/>
  <c r="L60" i="1" s="1"/>
  <c r="O60" i="1" s="1"/>
  <c r="V60" i="1" s="1"/>
  <c r="L61" i="1"/>
  <c r="O61" i="1" s="1"/>
  <c r="M62" i="1"/>
  <c r="L62" i="1" s="1"/>
  <c r="O62" i="1" s="1"/>
  <c r="V62" i="1" s="1"/>
  <c r="M63" i="1"/>
  <c r="L63" i="1" s="1"/>
  <c r="O63" i="1" s="1"/>
  <c r="M65" i="1"/>
  <c r="L65" i="1" s="1"/>
  <c r="O65" i="1" s="1"/>
  <c r="V65" i="1" s="1"/>
  <c r="M66" i="1"/>
  <c r="L66" i="1" s="1"/>
  <c r="O66" i="1" s="1"/>
  <c r="V66" i="1" s="1"/>
  <c r="M68" i="1"/>
  <c r="L68" i="1" s="1"/>
  <c r="O68" i="1" s="1"/>
  <c r="P68" i="1" s="1"/>
  <c r="M69" i="1"/>
  <c r="L69" i="1" s="1"/>
  <c r="O69" i="1" s="1"/>
  <c r="M71" i="1"/>
  <c r="L71" i="1" s="1"/>
  <c r="O71" i="1" s="1"/>
  <c r="P71" i="1" s="1"/>
  <c r="M72" i="1"/>
  <c r="L72" i="1" s="1"/>
  <c r="O72" i="1" s="1"/>
  <c r="V72" i="1" s="1"/>
  <c r="M73" i="1"/>
  <c r="L73" i="1" s="1"/>
  <c r="O73" i="1" s="1"/>
  <c r="V73" i="1" s="1"/>
  <c r="L74" i="1"/>
  <c r="O74" i="1" s="1"/>
  <c r="V74" i="1" s="1"/>
  <c r="L75" i="1"/>
  <c r="O75" i="1" s="1"/>
  <c r="L76" i="1"/>
  <c r="O76" i="1" s="1"/>
  <c r="V76" i="1" s="1"/>
  <c r="L77" i="1"/>
  <c r="O77" i="1" s="1"/>
  <c r="L78" i="1"/>
  <c r="O78" i="1" s="1"/>
  <c r="L79" i="1"/>
  <c r="O79" i="1" s="1"/>
  <c r="L80" i="1"/>
  <c r="O80" i="1" s="1"/>
  <c r="V80" i="1" s="1"/>
  <c r="M81" i="1"/>
  <c r="L81" i="1" s="1"/>
  <c r="O81" i="1" s="1"/>
  <c r="L82" i="1"/>
  <c r="O82" i="1" s="1"/>
  <c r="V82" i="1" s="1"/>
  <c r="M83" i="1"/>
  <c r="L83" i="1" s="1"/>
  <c r="O83" i="1" s="1"/>
  <c r="M84" i="1"/>
  <c r="L84" i="1" s="1"/>
  <c r="O84" i="1" s="1"/>
  <c r="V84" i="1" s="1"/>
  <c r="L85" i="1"/>
  <c r="O85" i="1" s="1"/>
  <c r="V85" i="1" s="1"/>
  <c r="M86" i="1"/>
  <c r="L86" i="1" s="1"/>
  <c r="O86" i="1" s="1"/>
  <c r="V86" i="1" s="1"/>
  <c r="L88" i="1"/>
  <c r="O88" i="1" s="1"/>
  <c r="V88" i="1" s="1"/>
  <c r="L89" i="1"/>
  <c r="O89" i="1" s="1"/>
  <c r="L90" i="1"/>
  <c r="O90" i="1" s="1"/>
  <c r="V90" i="1" s="1"/>
  <c r="L91" i="1"/>
  <c r="O91" i="1" s="1"/>
  <c r="V91" i="1" s="1"/>
  <c r="M93" i="1"/>
  <c r="L93" i="1" s="1"/>
  <c r="O93" i="1" s="1"/>
  <c r="V93" i="1" s="1"/>
  <c r="L95" i="1"/>
  <c r="O95" i="1" s="1"/>
  <c r="V95" i="1" s="1"/>
  <c r="L97" i="1"/>
  <c r="O97" i="1" s="1"/>
  <c r="V97" i="1" s="1"/>
  <c r="L99" i="1"/>
  <c r="O99" i="1" s="1"/>
  <c r="V99" i="1" s="1"/>
  <c r="M101" i="1"/>
  <c r="L101" i="1" s="1"/>
  <c r="O101" i="1" s="1"/>
  <c r="V101" i="1" s="1"/>
  <c r="L102" i="1"/>
  <c r="O102" i="1" s="1"/>
  <c r="P102" i="1" s="1"/>
  <c r="M103" i="1"/>
  <c r="L103" i="1" s="1"/>
  <c r="O103" i="1" s="1"/>
  <c r="V103" i="1" s="1"/>
  <c r="M104" i="1"/>
  <c r="L104" i="1" s="1"/>
  <c r="O104" i="1" s="1"/>
  <c r="V104" i="1" s="1"/>
  <c r="L105" i="1"/>
  <c r="O105" i="1" s="1"/>
  <c r="V105" i="1" s="1"/>
  <c r="L106" i="1"/>
  <c r="O106" i="1" s="1"/>
  <c r="V106" i="1" s="1"/>
  <c r="L107" i="1"/>
  <c r="O107" i="1" s="1"/>
  <c r="P107" i="1" s="1"/>
  <c r="Q107" i="1" s="1"/>
  <c r="L7" i="1"/>
  <c r="O7" i="1" s="1"/>
  <c r="M108" i="1"/>
  <c r="L108" i="1" s="1"/>
  <c r="O108" i="1" s="1"/>
  <c r="V108" i="1" s="1"/>
  <c r="M109" i="1"/>
  <c r="L109" i="1" s="1"/>
  <c r="O109" i="1" s="1"/>
  <c r="L110" i="1"/>
  <c r="O110" i="1" s="1"/>
  <c r="M111" i="1"/>
  <c r="L111" i="1" s="1"/>
  <c r="O111" i="1" s="1"/>
  <c r="L112" i="1"/>
  <c r="O112" i="1" s="1"/>
  <c r="M113" i="1"/>
  <c r="L113" i="1" s="1"/>
  <c r="O113" i="1" s="1"/>
  <c r="P113" i="1" s="1"/>
  <c r="M114" i="1"/>
  <c r="L114" i="1" s="1"/>
  <c r="O114" i="1" s="1"/>
  <c r="V114" i="1" s="1"/>
  <c r="L115" i="1"/>
  <c r="O115" i="1" s="1"/>
  <c r="L116" i="1"/>
  <c r="O116" i="1" s="1"/>
  <c r="M117" i="1"/>
  <c r="L117" i="1" s="1"/>
  <c r="O117" i="1" s="1"/>
  <c r="L118" i="1"/>
  <c r="O118" i="1" s="1"/>
  <c r="P118" i="1" s="1"/>
  <c r="M119" i="1"/>
  <c r="L119" i="1" s="1"/>
  <c r="O119" i="1" s="1"/>
  <c r="V119" i="1" s="1"/>
  <c r="L120" i="1"/>
  <c r="O120" i="1" s="1"/>
  <c r="M121" i="1"/>
  <c r="L121" i="1" s="1"/>
  <c r="O121" i="1" s="1"/>
  <c r="V121" i="1" s="1"/>
  <c r="L122" i="1"/>
  <c r="O122" i="1" s="1"/>
  <c r="V122" i="1" s="1"/>
  <c r="L123" i="1"/>
  <c r="O123" i="1" s="1"/>
  <c r="V123" i="1" s="1"/>
  <c r="L47" i="1"/>
  <c r="O47" i="1" s="1"/>
  <c r="L67" i="1"/>
  <c r="O67" i="1" s="1"/>
  <c r="L19" i="1"/>
  <c r="O19" i="1" s="1"/>
  <c r="L70" i="1"/>
  <c r="O70" i="1" s="1"/>
  <c r="L64" i="1"/>
  <c r="O64" i="1" s="1"/>
  <c r="M6" i="1"/>
  <c r="L6" i="1" s="1"/>
  <c r="K64" i="1"/>
  <c r="K70" i="1"/>
  <c r="K19" i="1"/>
  <c r="K67" i="1"/>
  <c r="K47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7" i="1"/>
  <c r="K107" i="1"/>
  <c r="K106" i="1"/>
  <c r="K105" i="1"/>
  <c r="K104" i="1"/>
  <c r="K103" i="1"/>
  <c r="K102" i="1"/>
  <c r="K101" i="1"/>
  <c r="K99" i="1"/>
  <c r="K97" i="1"/>
  <c r="K95" i="1"/>
  <c r="K93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69" i="1"/>
  <c r="K68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J5" i="1"/>
  <c r="F5" i="1"/>
  <c r="E5" i="1"/>
  <c r="W64" i="1" l="1"/>
  <c r="V64" i="1"/>
  <c r="W19" i="1"/>
  <c r="V19" i="1"/>
  <c r="W47" i="1"/>
  <c r="V47" i="1"/>
  <c r="V118" i="1"/>
  <c r="W110" i="1"/>
  <c r="V110" i="1"/>
  <c r="V107" i="1"/>
  <c r="W81" i="1"/>
  <c r="V81" i="1"/>
  <c r="V71" i="1"/>
  <c r="V68" i="1"/>
  <c r="V54" i="1"/>
  <c r="V48" i="1"/>
  <c r="V45" i="1"/>
  <c r="V41" i="1"/>
  <c r="V31" i="1"/>
  <c r="V29" i="1"/>
  <c r="V27" i="1"/>
  <c r="V23" i="1"/>
  <c r="P21" i="1"/>
  <c r="V21" i="1"/>
  <c r="V14" i="1"/>
  <c r="W70" i="1"/>
  <c r="V70" i="1"/>
  <c r="W67" i="1"/>
  <c r="V67" i="1"/>
  <c r="V113" i="1"/>
  <c r="W111" i="1"/>
  <c r="V111" i="1"/>
  <c r="W109" i="1"/>
  <c r="V109" i="1"/>
  <c r="W7" i="1"/>
  <c r="V7" i="1"/>
  <c r="V102" i="1"/>
  <c r="W69" i="1"/>
  <c r="V69" i="1"/>
  <c r="W63" i="1"/>
  <c r="V63" i="1"/>
  <c r="W51" i="1"/>
  <c r="V51" i="1"/>
  <c r="W46" i="1"/>
  <c r="V46" i="1"/>
  <c r="V44" i="1"/>
  <c r="W36" i="1"/>
  <c r="V36" i="1"/>
  <c r="V30" i="1"/>
  <c r="W28" i="1"/>
  <c r="V28" i="1"/>
  <c r="V24" i="1"/>
  <c r="W22" i="1"/>
  <c r="V22" i="1"/>
  <c r="W13" i="1"/>
  <c r="V13" i="1"/>
  <c r="P52" i="1"/>
  <c r="W123" i="1"/>
  <c r="W119" i="1"/>
  <c r="W117" i="1"/>
  <c r="P117" i="1"/>
  <c r="W115" i="1"/>
  <c r="P115" i="1"/>
  <c r="W113" i="1"/>
  <c r="W106" i="1"/>
  <c r="W104" i="1"/>
  <c r="W102" i="1"/>
  <c r="W99" i="1"/>
  <c r="W95" i="1"/>
  <c r="W91" i="1"/>
  <c r="W89" i="1"/>
  <c r="P89" i="1"/>
  <c r="Q89" i="1" s="1"/>
  <c r="W86" i="1"/>
  <c r="W82" i="1"/>
  <c r="W80" i="1"/>
  <c r="W78" i="1"/>
  <c r="P78" i="1"/>
  <c r="W74" i="1"/>
  <c r="W72" i="1"/>
  <c r="W61" i="1"/>
  <c r="P61" i="1"/>
  <c r="W59" i="1"/>
  <c r="W55" i="1"/>
  <c r="W53" i="1"/>
  <c r="P49" i="1"/>
  <c r="W44" i="1"/>
  <c r="W42" i="1"/>
  <c r="W38" i="1"/>
  <c r="W34" i="1"/>
  <c r="P34" i="1"/>
  <c r="P32" i="1"/>
  <c r="W30" i="1"/>
  <c r="W26" i="1"/>
  <c r="P26" i="1"/>
  <c r="Q26" i="1" s="1"/>
  <c r="W20" i="1"/>
  <c r="W17" i="1"/>
  <c r="W11" i="1"/>
  <c r="P11" i="1"/>
  <c r="W9" i="1"/>
  <c r="W122" i="1"/>
  <c r="W120" i="1"/>
  <c r="P120" i="1"/>
  <c r="W118" i="1"/>
  <c r="W116" i="1"/>
  <c r="P116" i="1"/>
  <c r="W114" i="1"/>
  <c r="W112" i="1"/>
  <c r="P112" i="1"/>
  <c r="W108" i="1"/>
  <c r="W107" i="1"/>
  <c r="W105" i="1"/>
  <c r="W103" i="1"/>
  <c r="W101" i="1"/>
  <c r="W97" i="1"/>
  <c r="W93" i="1"/>
  <c r="W90" i="1"/>
  <c r="W88" i="1"/>
  <c r="W85" i="1"/>
  <c r="W83" i="1"/>
  <c r="P83" i="1"/>
  <c r="W79" i="1"/>
  <c r="P79" i="1"/>
  <c r="W77" i="1"/>
  <c r="P77" i="1"/>
  <c r="W75" i="1"/>
  <c r="P75" i="1"/>
  <c r="Q75" i="1" s="1"/>
  <c r="W73" i="1"/>
  <c r="W8" i="1"/>
  <c r="P8" i="1"/>
  <c r="W76" i="1"/>
  <c r="W40" i="1"/>
  <c r="W49" i="1"/>
  <c r="W32" i="1"/>
  <c r="W121" i="1"/>
  <c r="W84" i="1"/>
  <c r="W66" i="1"/>
  <c r="W15" i="1"/>
  <c r="W57" i="1"/>
  <c r="W24" i="1"/>
  <c r="W71" i="1"/>
  <c r="W68" i="1"/>
  <c r="W65" i="1"/>
  <c r="W62" i="1"/>
  <c r="W60" i="1"/>
  <c r="W58" i="1"/>
  <c r="W56" i="1"/>
  <c r="W54" i="1"/>
  <c r="W52" i="1"/>
  <c r="W50" i="1"/>
  <c r="W48" i="1"/>
  <c r="W45" i="1"/>
  <c r="W43" i="1"/>
  <c r="W41" i="1"/>
  <c r="W37" i="1"/>
  <c r="W35" i="1"/>
  <c r="W33" i="1"/>
  <c r="W31" i="1"/>
  <c r="W29" i="1"/>
  <c r="W27" i="1"/>
  <c r="W25" i="1"/>
  <c r="W23" i="1"/>
  <c r="W21" i="1"/>
  <c r="W18" i="1"/>
  <c r="W16" i="1"/>
  <c r="W14" i="1"/>
  <c r="W12" i="1"/>
  <c r="W10" i="1"/>
  <c r="O39" i="1"/>
  <c r="V39" i="1" s="1"/>
  <c r="K5" i="1"/>
  <c r="L5" i="1"/>
  <c r="O6" i="1"/>
  <c r="V6" i="1" s="1"/>
  <c r="M5" i="1"/>
  <c r="V75" i="1" l="1"/>
  <c r="V77" i="1"/>
  <c r="V79" i="1"/>
  <c r="V83" i="1"/>
  <c r="V112" i="1"/>
  <c r="V120" i="1"/>
  <c r="V11" i="1"/>
  <c r="V26" i="1"/>
  <c r="V34" i="1"/>
  <c r="V89" i="1"/>
  <c r="V8" i="1"/>
  <c r="Q5" i="1"/>
  <c r="V116" i="1"/>
  <c r="V32" i="1"/>
  <c r="V49" i="1"/>
  <c r="V61" i="1"/>
  <c r="V78" i="1"/>
  <c r="V115" i="1"/>
  <c r="V117" i="1"/>
  <c r="V52" i="1"/>
  <c r="P5" i="1"/>
  <c r="O5" i="1"/>
  <c r="W6" i="1"/>
  <c r="W39" i="1"/>
  <c r="AI5" i="1" l="1"/>
</calcChain>
</file>

<file path=xl/sharedStrings.xml><?xml version="1.0" encoding="utf-8"?>
<sst xmlns="http://schemas.openxmlformats.org/spreadsheetml/2006/main" count="455" uniqueCount="206">
  <si>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</si>
  <si>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</si>
  <si>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</si>
  <si>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</si>
  <si>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</si>
  <si>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</si>
  <si>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</si>
  <si>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</si>
  <si>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</si>
  <si>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</si>
  <si>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</si>
  <si>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</si>
  <si>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</si>
  <si>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</si>
  <si>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</si>
  <si>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</si>
  <si>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</si>
  <si>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</si>
  <si>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</si>
  <si>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</si>
  <si>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</si>
  <si>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</si>
  <si>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</si>
  <si>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</si>
  <si>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</si>
  <si>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</si>
  <si>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</si>
  <si>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</si>
  <si>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</si>
  <si>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</si>
  <si>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</si>
  <si>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</si>
  <si>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</si>
  <si>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</si>
  <si>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</si>
  <si>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2675 РУССКАЯ ГОСТ вар п/о  Останкино</t>
  </si>
  <si>
    <t>кг</t>
  </si>
  <si>
    <t>не в матрице</t>
  </si>
  <si>
    <t>замена на 6888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</si>
  <si>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</si>
  <si>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</si>
  <si>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</si>
  <si>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</si>
  <si>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</si>
  <si>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</si>
  <si>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</si>
  <si>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</si>
  <si>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4561 ДОКТОРСКАЯ ГОСТ Папа может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</si>
  <si>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</si>
  <si>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</si>
  <si>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</si>
  <si>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</si>
  <si>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</si>
  <si>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</si>
  <si>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</si>
  <si>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</si>
  <si>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5489 СЕРВЕЛАТ ЗЕРНИСТЫЙ Папа может в/к в/у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</si>
  <si>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</si>
  <si>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</si>
  <si>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</si>
  <si>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</si>
  <si>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</si>
  <si>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</si>
  <si>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</si>
  <si>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</si>
  <si>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</si>
  <si>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</si>
  <si>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</si>
  <si>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</si>
  <si>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</si>
  <si>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</si>
  <si>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</si>
  <si>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дубль на 7090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</si>
  <si>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</si>
  <si>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</si>
  <si>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</si>
  <si>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</si>
  <si>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</si>
  <si>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</si>
  <si>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</si>
  <si>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</si>
  <si>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</si>
  <si>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</si>
  <si>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</si>
  <si>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</si>
  <si>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</si>
  <si>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</si>
  <si>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</si>
  <si>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</si>
  <si>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</si>
  <si>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</si>
  <si>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</si>
  <si>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</si>
  <si>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</si>
  <si>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</si>
  <si>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6564 СЕРВЕЛАТ ОРЕХОВЫЙ ПМ в/к в/у 0,31кг 8шт  Останкино</t>
  </si>
  <si>
    <t>6586 МРАМОРНАЯ И БАЛЫКОВАЯ в/к с/н мгс 1/90  Останкино</t>
  </si>
  <si>
    <t>нужно увеличить продажи</t>
  </si>
  <si>
    <t>6608 С ГОВЯДИНОЙ ОРИГИН. сар б/о мгс 1*3_45с  ОСТАНКИНО</t>
  </si>
  <si>
    <t>6661 СОЧНЫЙ ГРИЛЬ ПМ сос п/о мгс 1,5*4_Маяк Останкино</t>
  </si>
  <si>
    <t>6665 БАЛЫКОВАЯ Папа Может п/к в/у 0,31кг 8шт  Останкино</t>
  </si>
  <si>
    <t>6666 БОЯNСКАЯ Папа может п/к в/у 0,28кг 8шт  ОСТАНКИНО</t>
  </si>
  <si>
    <t>ротация на 7173</t>
  </si>
  <si>
    <t>6676 ЧЕСНОЧНАЯ Папа может п/к в/у 0,35кг 8шт  Останкино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</si>
  <si>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</si>
  <si>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</si>
  <si>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</si>
  <si>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</si>
  <si>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</si>
  <si>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</si>
  <si>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</si>
  <si>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</si>
  <si>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</si>
  <si>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</si>
  <si>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</si>
  <si>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</si>
  <si>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</si>
  <si>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</si>
  <si>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</si>
  <si>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</si>
  <si>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</si>
  <si>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</si>
  <si>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</si>
  <si>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</si>
  <si>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</si>
  <si>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</si>
  <si>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</si>
  <si>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</si>
  <si>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</si>
  <si>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</si>
  <si>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</si>
  <si>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</si>
  <si>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</si>
  <si>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</si>
  <si>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</si>
  <si>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</si>
  <si>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</si>
  <si>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</si>
  <si>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</si>
  <si>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</si>
  <si>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</si>
  <si>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</si>
  <si>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ГРУДИНКОЙ вар б/о в/у срез 0.4кг 8шт.</t>
  </si>
  <si>
    <t>вместо 2675 / 01,03,25 завод не отгрузил</t>
  </si>
  <si>
    <t>6909 ДЛЯ ДЕТЕЙ сос п/о мгс 0,33кг 8шт  Останкино</t>
  </si>
  <si>
    <t>6937 САЛЯМИ Папа может с/к в/у 1/250 8шт  Останкино</t>
  </si>
  <si>
    <t>6948 МОЛОЧНЫЕ ПРЕМИУМ ПМ сос п/о мгс 1,5*4_О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</si>
  <si>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</si>
  <si>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</si>
  <si>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</si>
  <si>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</si>
  <si>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</si>
  <si>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</si>
  <si>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</si>
  <si>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</si>
  <si>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</si>
  <si>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</si>
  <si>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</si>
  <si>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</si>
  <si>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</si>
  <si>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</si>
  <si>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</si>
  <si>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</si>
  <si>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</si>
  <si>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</si>
  <si>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вместо 6206 (31,01,25) / есть дубль</t>
  </si>
  <si>
    <t>7103 БЕКОН Останкино с/к с/н в/у 1/180_50с  Останкино</t>
  </si>
  <si>
    <t>вместо 6919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</si>
  <si>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</si>
  <si>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</si>
  <si>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</si>
  <si>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</si>
  <si>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вместо 6415</t>
  </si>
  <si>
    <t>7149 БАЛЫКОВАЯ Коровино п/к в/у 0,84кг_50с  Останкино</t>
  </si>
  <si>
    <t>вместо 6683</t>
  </si>
  <si>
    <t>7154 СЕРВЕЛАТ ЗЕРНИСТЫЙ ПМ в/к в/у 0,35кг_50с  Останкино</t>
  </si>
  <si>
    <t>вместо 5341</t>
  </si>
  <si>
    <t>7166 СЕРВЕЛАТ ОХОТНИЧИЙ ПМ в/к в/у_50с  Останкино</t>
  </si>
  <si>
    <t>вместо 6689</t>
  </si>
  <si>
    <t>7169 СЕРВЕЛАТ ОХОТНИЧИЙ ПМ в/к в/у 0,35кг_50с  Останкино</t>
  </si>
  <si>
    <t>7173  БОЯNСКАЯ ПМ п/к в/у 0.28кг 8шт_50с</t>
  </si>
  <si>
    <t>вместо 6666</t>
  </si>
  <si>
    <t>ротация на 7149</t>
  </si>
  <si>
    <t>нужно увеличить продажи / ротация на 7166</t>
  </si>
  <si>
    <t>7133 СЕРВЕЛАТ ЕВРОПЕЙСКИЙ в/к в/у 0.84кг</t>
  </si>
  <si>
    <t>вместо 6790</t>
  </si>
  <si>
    <t>ротация на 7133</t>
  </si>
  <si>
    <t>7131 БАЛЫКОВАЯ в/к в/у 0.84кг</t>
  </si>
  <si>
    <t>вместо 6794</t>
  </si>
  <si>
    <t>ротация на 7131</t>
  </si>
  <si>
    <t>7144 МРАМОРНАЯ ПРЕМИУМ в/к в/у 0.33кг 8шт.</t>
  </si>
  <si>
    <t>вместо 6795</t>
  </si>
  <si>
    <t>09,01,25 в уценку 85 шт. / ротация на 7144</t>
  </si>
  <si>
    <t>7146 МРАМОРНАЯ ПРЕМИУМ в/к в/у</t>
  </si>
  <si>
    <t>7134 САЛЯМИ ВЕНСКАЯ п/к в/у 0.84кг 6шт.</t>
  </si>
  <si>
    <t>7135 СЕРВЕЛАТ КРЕМЛЕВСКИЙ в/к в/у 0.84кг 6шт.</t>
  </si>
  <si>
    <t>вместо 6796</t>
  </si>
  <si>
    <t>ротация на 7146</t>
  </si>
  <si>
    <t>ротация на 7134</t>
  </si>
  <si>
    <t>вместо 6803</t>
  </si>
  <si>
    <t>вместо 6804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</si>
  <si>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7135</t>
    </r>
  </si>
  <si>
    <t>заказ</t>
  </si>
  <si>
    <t>08,03,</t>
  </si>
  <si>
    <t>итого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</si>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</sst>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1" fillId="8" borderId="2" xfId="1" applyNumberFormat="1" applyFill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164" fontId="4" fillId="8" borderId="1" xfId="1" applyNumberFormat="1" applyFon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10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72;&#1078;&#1080;%20&#1055;&#1086;&#1083;&#1103;&#1082;&#1086;&#1074;%20(&#1054;&#1089;&#1090;)%2026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7082 СЛИВОЧНЫЕ ПМ сос п/о мгс 1,5*4_50с  Останкино</v>
          </cell>
          <cell r="B2">
            <v>420.3</v>
          </cell>
        </row>
        <row r="3">
          <cell r="A3" t="str">
            <v>7070 СОЧНЫЕ ПМ сос п/о 1,5*4_А_50с  Останкино</v>
          </cell>
          <cell r="B3">
            <v>934.77700000000004</v>
          </cell>
        </row>
        <row r="4">
          <cell r="A4" t="str">
            <v>6829  МОЛОЧНЫЕ КЛАССИЧЕСКИЕ сос п/о мгс 2*4 С  Останккино</v>
          </cell>
          <cell r="B4">
            <v>902.82500000000005</v>
          </cell>
        </row>
        <row r="5">
          <cell r="A5" t="str">
            <v>7066 СОЧНЫЕ ПМ сос п/о мгс 0,41кг 10шт 50с  Останкино</v>
          </cell>
          <cell r="B5">
            <v>80</v>
          </cell>
        </row>
        <row r="6">
          <cell r="A6" t="str">
            <v>6713 СОЧНЫЙ ГРИЛЬ ПМ сос п/о мгс 0,41кг 8 шт.  ОСТАНКИНО</v>
          </cell>
          <cell r="B6">
            <v>128</v>
          </cell>
        </row>
        <row r="7">
          <cell r="A7" t="str">
            <v>7077 МЯСНЫЕ С ГОВЯД. ПМ сос п/о мгс 0,4кг_50с  Останкино</v>
          </cell>
          <cell r="B7">
            <v>110</v>
          </cell>
        </row>
        <row r="8">
          <cell r="A8" t="str">
            <v>6608 С ГОВЯДИНОЙ ОРИГИН. сар б/о мгс 1*3_45с  ОСТАНКИНО</v>
          </cell>
          <cell r="B8">
            <v>49.94</v>
          </cell>
        </row>
        <row r="9">
          <cell r="A9" t="str">
            <v>6527 ШПИКАЧКИ СОЧНЫЕ ПМ сар б/о мгс 1*3 45с ОСТАНКИНО</v>
          </cell>
          <cell r="B9">
            <v>167.38200000000001</v>
          </cell>
        </row>
        <row r="10">
          <cell r="A10" t="str">
            <v>6550 МЯСНЫЕ Папа может сар б/о мгс 1*3 О 45с  Останкино</v>
          </cell>
          <cell r="B10">
            <v>247.17500000000001</v>
          </cell>
        </row>
        <row r="11">
          <cell r="A11" t="str">
            <v>4813 ФИЛЕЙНАЯ Папа может вар п/о_Л   ОСТАНКИНО</v>
          </cell>
          <cell r="B11">
            <v>601.86800000000005</v>
          </cell>
        </row>
        <row r="12">
          <cell r="A12" t="str">
            <v>4063 МЯСНАЯ Папа может вар п/о_Л   ОСТАНКИНО</v>
          </cell>
          <cell r="B12">
            <v>602.029</v>
          </cell>
        </row>
        <row r="13">
          <cell r="A13" t="str">
            <v>6353 ЭКСТРА Папа может вар п/о 0.4кг 8шт.  ОСТАНКИНО</v>
          </cell>
          <cell r="B13">
            <v>152</v>
          </cell>
        </row>
        <row r="14">
          <cell r="A14" t="str">
            <v>6415 БАЛЫКОВАЯ Коровино п/к в/у 0.84кг 6шт.  ОСТАНКИНО</v>
          </cell>
          <cell r="B14">
            <v>102</v>
          </cell>
        </row>
        <row r="15">
          <cell r="A15" t="str">
            <v>5489 СЕРВЕЛАТ ЗЕРНИСТЫЙ Папа может в/к в/у  Останкино</v>
          </cell>
          <cell r="B15">
            <v>375.02199999999999</v>
          </cell>
        </row>
        <row r="16">
          <cell r="A16" t="str">
            <v>5341 СЕРВЕЛАТ ОХОТНИЧИЙ в/к в/у  ОСТАНКИНО</v>
          </cell>
          <cell r="B16">
            <v>464.8</v>
          </cell>
        </row>
        <row r="17">
          <cell r="A17" t="str">
            <v>5544 Сервелат Финский в/к в/у_45с НОВАЯ ОСТАНКИНО</v>
          </cell>
          <cell r="B17">
            <v>627.34199999999998</v>
          </cell>
        </row>
        <row r="18">
          <cell r="A18" t="str">
            <v>6683 СЕРВЕЛАТ ЗЕРНИСТЫЙ ПМ в/к в/у 0,35кг  ОСТАНКИНО</v>
          </cell>
          <cell r="B18">
            <v>200</v>
          </cell>
        </row>
        <row r="19">
          <cell r="A19" t="str">
            <v>6666 БОЯNСКАЯ Папа может п/к в/у 0,28кг 8шт  ОСТАНКИНО</v>
          </cell>
          <cell r="B19">
            <v>200</v>
          </cell>
        </row>
        <row r="20">
          <cell r="A20" t="str">
            <v>6689 СЕРВЕЛАТ ОХОТНИЧИЙ ПМ в/к в/у 0,35кг 8шт  ОСТАНКИНО</v>
          </cell>
          <cell r="B20">
            <v>176</v>
          </cell>
        </row>
        <row r="21">
          <cell r="A21" t="str">
            <v>6697 СЕРВЕЛАТ ФИНСКИЙ ПМ в/к в/у 0,35кг 8шт  ОСТАНКИНО</v>
          </cell>
          <cell r="B21">
            <v>200</v>
          </cell>
        </row>
        <row r="22">
          <cell r="A22" t="str">
            <v>6773 САЛЯМИ Папа может п/к в/у 0,28кг 8шт  Останкино</v>
          </cell>
          <cell r="B22">
            <v>256</v>
          </cell>
        </row>
        <row r="23">
          <cell r="A23" t="str">
            <v>6684 СЕРВЕЛАТ КАРЕЛЬСКИЙ ПМ в/к в/у 0,28кг  ОСТАНКИНО</v>
          </cell>
          <cell r="B23">
            <v>232</v>
          </cell>
        </row>
        <row r="24">
          <cell r="A24" t="str">
            <v>6472 ВЕТЧ.МРАМОРНАЯ в/у_С_45с  Останкино</v>
          </cell>
          <cell r="B24">
            <v>121.51600000000001</v>
          </cell>
        </row>
        <row r="25">
          <cell r="A25" t="str">
            <v>6025 ВЕТЧ.ФИРМЕННАЯ С ИНДЕЙКОЙ п/о   ОСТАНКИНО</v>
          </cell>
          <cell r="B25">
            <v>101.595</v>
          </cell>
        </row>
        <row r="26">
          <cell r="A26" t="str">
            <v>5452 ВЕТЧ.МЯСНАЯ Папа может п/о    ОСТАНКИНО</v>
          </cell>
          <cell r="B26">
            <v>122.654</v>
          </cell>
        </row>
        <row r="27">
          <cell r="A27" t="str">
            <v>4584 ВЕТЧ.ИЗ ЛОПАТКИ Папа может п/о_HRC  Останкино</v>
          </cell>
          <cell r="B27">
            <v>30.324999999999999</v>
          </cell>
        </row>
        <row r="28">
          <cell r="A28" t="str">
            <v>3215 ВЕТЧ.МЯСНАЯ Папа может п/о 0.4кг 8шт.    ОСТАНКИНО</v>
          </cell>
          <cell r="B28">
            <v>72</v>
          </cell>
        </row>
        <row r="29">
          <cell r="A29" t="str">
            <v>7103 БЕКОН Останкино с/к с/н в/у 1/180_50с  Останкино</v>
          </cell>
          <cell r="B29">
            <v>350</v>
          </cell>
        </row>
        <row r="30">
          <cell r="A30" t="str">
            <v>6206 СВИНИНА ПО-ДОМАШНЕМУ к/в мл/к в/у 0,3кг  Останкино</v>
          </cell>
          <cell r="B30">
            <v>102</v>
          </cell>
        </row>
        <row r="31">
          <cell r="A31" t="str">
            <v>4558 ДОКТОРСКАЯ ГОСТ вар п/о  Останкино</v>
          </cell>
          <cell r="B31">
            <v>101.42100000000001</v>
          </cell>
        </row>
        <row r="32">
          <cell r="A32" t="str">
            <v>4561 ДОКТОРСКАЯ ГОСТ Папа может вар п/о  ОСТАНКИНО</v>
          </cell>
          <cell r="B32">
            <v>68.655000000000001</v>
          </cell>
        </row>
        <row r="33">
          <cell r="A33" t="str">
            <v>2675 РУССКАЯ ГОСТ вар п/о  Останкино</v>
          </cell>
          <cell r="B33">
            <v>40.664000000000001</v>
          </cell>
        </row>
        <row r="34">
          <cell r="A34" t="str">
            <v>6769 СЕМЕЙНАЯ вар п/о  Останкино</v>
          </cell>
          <cell r="B34">
            <v>43.651000000000003</v>
          </cell>
        </row>
        <row r="35">
          <cell r="A35" t="str">
            <v>6495 ВЕТЧ.МРАМОРНАЯ в/у срез 0,3кг 6шт_45с  Останкино</v>
          </cell>
          <cell r="B35">
            <v>48</v>
          </cell>
        </row>
        <row r="36">
          <cell r="A36" t="str">
            <v>6208 ДЫМОВИЦА ИЗ ЛОПАТКИ ПМ к/в с/н в/у 1/150  Останкино</v>
          </cell>
          <cell r="B36">
            <v>50</v>
          </cell>
        </row>
        <row r="37">
          <cell r="A37" t="str">
            <v>6790 СЕРВЕЛАТ ЕВРОПЕЙСКИЙ в/к в/у  Останкино</v>
          </cell>
          <cell r="B37">
            <v>58.078000000000003</v>
          </cell>
        </row>
        <row r="38">
          <cell r="A38" t="str">
            <v>6807 СЕРВЕЛАТ ЕВРОПЕЙСКИЙ в/к в/у 0,33кг 8шт  Останкино</v>
          </cell>
          <cell r="B38">
            <v>72</v>
          </cell>
        </row>
        <row r="39">
          <cell r="A39" t="str">
            <v>6701 СЕРВЕЛАТ ШВАРЦЕР ПМ в/к в/у 0.28кг 8шт.  ОСТАНКИНО</v>
          </cell>
          <cell r="B39">
            <v>72</v>
          </cell>
        </row>
        <row r="40">
          <cell r="A40" t="str">
            <v>5706 АРОМАТНАЯ Папа может с/к в/у 1/250 8шт.  ОСТАНКИНО</v>
          </cell>
          <cell r="B40">
            <v>152</v>
          </cell>
        </row>
        <row r="41">
          <cell r="A41" t="str">
            <v>3287 САЛЯМИ ИТАЛЬЯНСКАЯ с/к в/у ОСТАНКИНО</v>
          </cell>
          <cell r="B41">
            <v>35.223999999999997</v>
          </cell>
        </row>
        <row r="42">
          <cell r="A42" t="str">
            <v>4993 САЛЯМИ ИТАЛЬЯНСКАЯ с/к в/у 1/250*8_120c ОСТАНКИНО</v>
          </cell>
          <cell r="B42">
            <v>96</v>
          </cell>
        </row>
        <row r="43">
          <cell r="A43" t="str">
            <v>5483 ЭКСТРА Папа может с/к в/у 1/250 8шт.   ОСТАНКИНО</v>
          </cell>
          <cell r="B43">
            <v>120</v>
          </cell>
        </row>
        <row r="44">
          <cell r="A44" t="str">
            <v>5708 ПОСОЛЬСКАЯ Папа может с/к в/у ОСТАНКИНО</v>
          </cell>
          <cell r="B44">
            <v>12.157999999999999</v>
          </cell>
        </row>
        <row r="45">
          <cell r="A45" t="str">
            <v>5707 ЮБИЛЕЙНАЯ Папа может с/к в/у 1/250 8шт.    ОСТАНКИНО</v>
          </cell>
          <cell r="B45">
            <v>48</v>
          </cell>
        </row>
        <row r="46">
          <cell r="A46" t="str">
            <v>6665 БАЛЫКОВАЯ Папа Может п/к в/у 0,31кг 8шт  Останкино</v>
          </cell>
          <cell r="B46">
            <v>144</v>
          </cell>
        </row>
        <row r="47">
          <cell r="A47" t="str">
            <v>6967 БУРГУНДИЯ Папа может с/к в/у 1/250 8шт  Останкино</v>
          </cell>
          <cell r="B47">
            <v>88</v>
          </cell>
        </row>
        <row r="48">
          <cell r="A48" t="str">
            <v>6795 ОСТАНКИНСКАЯ в/к в/у 0,33кг 8шт  Останкино</v>
          </cell>
          <cell r="B48">
            <v>72</v>
          </cell>
        </row>
        <row r="49">
          <cell r="A49" t="str">
            <v>6221 НЕОПОЛИТАНСКИЙ ДУЭТ с/к с/н мгс 1/90  Останкино</v>
          </cell>
          <cell r="B49">
            <v>100</v>
          </cell>
        </row>
        <row r="50">
          <cell r="A50" t="str">
            <v>6557 ОХОТНИЧЬЯ ПМ с/к с/н в/у 1/100 10шт  Останкино</v>
          </cell>
          <cell r="B50">
            <v>50</v>
          </cell>
        </row>
        <row r="51">
          <cell r="A51" t="str">
            <v>6454 АРОМАТНАЯ с/к с/н в/у 1/100 10шт.  ОСТАНКИНО</v>
          </cell>
          <cell r="B51">
            <v>40</v>
          </cell>
        </row>
        <row r="52">
          <cell r="A52" t="str">
            <v>6834 ПОСОЛЬСКАЯ с/к с/н в/у 1/100 10шт  Останкино</v>
          </cell>
          <cell r="B52">
            <v>50</v>
          </cell>
        </row>
        <row r="53">
          <cell r="A53" t="str">
            <v>5682 САЛЯМИ МЕЛКОЗЕРНЕНАЯ с/к в/у 1/120_60с   ОСТАНКИНО</v>
          </cell>
          <cell r="B53">
            <v>56</v>
          </cell>
        </row>
        <row r="54">
          <cell r="A54" t="str">
            <v>6909 ДЛЯ ДЕТЕЙ сос п/о мгс 0,33кг 8шт  Останкино</v>
          </cell>
          <cell r="B54">
            <v>80</v>
          </cell>
        </row>
        <row r="55">
          <cell r="A55" t="str">
            <v>6069 ФИЛЕЙНЫЕ Папа может сос ц/о мгс 0,33кг  Останкино</v>
          </cell>
          <cell r="B55">
            <v>72</v>
          </cell>
        </row>
        <row r="56">
          <cell r="A56" t="str">
            <v>6776 ХОТ-ДОГ Папа может сос п/о мгс 0,35кг  Останкино</v>
          </cell>
          <cell r="B56">
            <v>96</v>
          </cell>
        </row>
        <row r="57">
          <cell r="A57" t="str">
            <v>6475 Сосиски Папа может 400г С сыром  ОСТАНКИНО</v>
          </cell>
          <cell r="B57">
            <v>90</v>
          </cell>
        </row>
        <row r="58">
          <cell r="A58" t="str">
            <v>6676 ЧЕСНОЧНАЯ Папа может п/к в/у 0,35кг 8шт  Останкино</v>
          </cell>
          <cell r="B58">
            <v>48</v>
          </cell>
        </row>
        <row r="59">
          <cell r="A59" t="str">
            <v>6564 СЕРВЕЛАТ ОРЕХОВЫЙ ПМ в/к в/у 0,31кг 8шт  Останкино</v>
          </cell>
          <cell r="B59">
            <v>72</v>
          </cell>
        </row>
        <row r="60">
          <cell r="A60" t="str">
            <v>6937 САЛЯМИ Папа может с/к в/у 1/250 8шт  Останкино</v>
          </cell>
          <cell r="B60">
            <v>152</v>
          </cell>
        </row>
        <row r="61">
          <cell r="A61" t="str">
            <v>5679 САЛЯМИ ИТАЛЬЯНСКАЯ с/к в/у 1/150_60с ОСТАНКИНО</v>
          </cell>
          <cell r="B6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0" width="7" customWidth="1"/>
    <col min="21" max="21" width="13.85546875" customWidth="1"/>
    <col min="22" max="23" width="5" customWidth="1"/>
    <col min="24" max="33" width="6" customWidth="1"/>
    <col min="34" max="34" width="22.85546875" customWidth="1"/>
    <col min="35" max="36" width="7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204</v>
      </c>
      <c r="R3" s="3" t="s">
        <v>202</v>
      </c>
      <c r="S3" s="3" t="s">
        <v>202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203</v>
      </c>
      <c r="S4" s="1" t="s">
        <v>205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203</v>
      </c>
      <c r="AJ4" s="1" t="s">
        <v>205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SUM(E6:E479)</f>
        <v>24449.060999999998</v>
      </c>
      <c r="F5" s="4">
        <f>SUM(F6:F479)</f>
        <v>24327.767</v>
      </c>
      <c r="G5" s="7"/>
      <c r="H5" s="1"/>
      <c r="I5" s="1"/>
      <c r="J5" s="4">
        <f t="shared" ref="J5:T5" si="0">SUM(J6:J479)</f>
        <v>14249.300000000003</v>
      </c>
      <c r="K5" s="4">
        <f t="shared" si="0"/>
        <v>10199.760999999997</v>
      </c>
      <c r="L5" s="4">
        <f t="shared" si="0"/>
        <v>14051.660000000002</v>
      </c>
      <c r="M5" s="4">
        <f t="shared" si="0"/>
        <v>10397.400999999998</v>
      </c>
      <c r="N5" s="4">
        <f t="shared" si="0"/>
        <v>5045</v>
      </c>
      <c r="O5" s="4">
        <f t="shared" si="0"/>
        <v>2810.3319999999994</v>
      </c>
      <c r="P5" s="4">
        <f t="shared" si="0"/>
        <v>13534.563799999996</v>
      </c>
      <c r="Q5" s="4">
        <f t="shared" si="0"/>
        <v>17316</v>
      </c>
      <c r="R5" s="4">
        <f t="shared" si="0"/>
        <v>10446</v>
      </c>
      <c r="S5" s="4">
        <f t="shared" si="0"/>
        <v>6870</v>
      </c>
      <c r="T5" s="4">
        <f t="shared" si="0"/>
        <v>13574</v>
      </c>
      <c r="U5" s="1"/>
      <c r="V5" s="1"/>
      <c r="W5" s="1"/>
      <c r="X5" s="4">
        <f t="shared" ref="X5:AG5" si="1">SUM(X6:X479)</f>
        <v>2862.6161999999995</v>
      </c>
      <c r="Y5" s="4">
        <f t="shared" si="1"/>
        <v>2357.1466000000005</v>
      </c>
      <c r="Z5" s="4">
        <f t="shared" si="1"/>
        <v>2905.7864</v>
      </c>
      <c r="AA5" s="4">
        <f t="shared" si="1"/>
        <v>1870.4184000000002</v>
      </c>
      <c r="AB5" s="4">
        <f t="shared" si="1"/>
        <v>2123.2576000000008</v>
      </c>
      <c r="AC5" s="4">
        <f t="shared" si="1"/>
        <v>2447.4787999999985</v>
      </c>
      <c r="AD5" s="4">
        <f t="shared" si="1"/>
        <v>2172.095600000001</v>
      </c>
      <c r="AE5" s="4">
        <f t="shared" si="1"/>
        <v>3947.3976000000016</v>
      </c>
      <c r="AF5" s="4">
        <f t="shared" si="1"/>
        <v>3197.0530000000012</v>
      </c>
      <c r="AG5" s="4">
        <f t="shared" si="1"/>
        <v>2524.3226000000009</v>
      </c>
      <c r="AH5" s="1"/>
      <c r="AI5" s="4">
        <f>SUM(AI6:AI479)</f>
        <v>4244.62</v>
      </c>
      <c r="AJ5" s="4">
        <f>SUM(AJ6:AJ479)</f>
        <v>2420.4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35</v>
      </c>
      <c r="B6" s="16" t="s">
        <v>36</v>
      </c>
      <c r="C6" s="16">
        <v>8.3000000000000007</v>
      </c>
      <c r="D6" s="16">
        <v>40.664000000000001</v>
      </c>
      <c r="E6" s="16">
        <v>48.88</v>
      </c>
      <c r="F6" s="17"/>
      <c r="G6" s="11">
        <v>0</v>
      </c>
      <c r="H6" s="10">
        <v>60</v>
      </c>
      <c r="I6" s="10" t="s">
        <v>37</v>
      </c>
      <c r="J6" s="10">
        <v>8.1999999999999993</v>
      </c>
      <c r="K6" s="10">
        <f t="shared" ref="K6:K39" si="2">E6-J6</f>
        <v>40.680000000000007</v>
      </c>
      <c r="L6" s="10">
        <f>IFERROR(E6-M6,0)</f>
        <v>8.2160000000000011</v>
      </c>
      <c r="M6" s="10">
        <f>IFERROR(VLOOKUP(A6,[1]TDSheet!$A:$B,2,0),"")</f>
        <v>40.664000000000001</v>
      </c>
      <c r="N6" s="10"/>
      <c r="O6" s="10">
        <f>L6/5</f>
        <v>1.6432000000000002</v>
      </c>
      <c r="P6" s="12"/>
      <c r="Q6" s="5">
        <f>ROUND(P6,0)</f>
        <v>0</v>
      </c>
      <c r="R6" s="5">
        <f>Q6-S6</f>
        <v>0</v>
      </c>
      <c r="S6" s="5"/>
      <c r="T6" s="12"/>
      <c r="U6" s="10"/>
      <c r="V6" s="1">
        <f>(F6+N6+Q6)/O6</f>
        <v>0</v>
      </c>
      <c r="W6" s="10">
        <f>(F6+N6)/O6</f>
        <v>0</v>
      </c>
      <c r="X6" s="10">
        <v>10.640599999999999</v>
      </c>
      <c r="Y6" s="10">
        <v>1.9164000000000001</v>
      </c>
      <c r="Z6" s="10">
        <v>2.1831999999999998</v>
      </c>
      <c r="AA6" s="10">
        <v>2.7162000000000002</v>
      </c>
      <c r="AB6" s="10">
        <v>6.2464000000000004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3" t="s">
        <v>38</v>
      </c>
      <c r="AI6" s="1">
        <f>R6*G6</f>
        <v>0</v>
      </c>
      <c r="AJ6" s="1">
        <f>S6*G6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18" t="s">
        <v>142</v>
      </c>
      <c r="B7" s="19" t="s">
        <v>40</v>
      </c>
      <c r="C7" s="19"/>
      <c r="D7" s="19"/>
      <c r="E7" s="19"/>
      <c r="F7" s="20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>
        <f>IFERROR(E7-M7,0)</f>
        <v>0</v>
      </c>
      <c r="M7" s="1">
        <v>0</v>
      </c>
      <c r="N7" s="1"/>
      <c r="O7" s="1">
        <f>L7/5</f>
        <v>0</v>
      </c>
      <c r="P7" s="5">
        <v>24</v>
      </c>
      <c r="Q7" s="5">
        <f>ROUND(P7,0)</f>
        <v>24</v>
      </c>
      <c r="R7" s="5">
        <f t="shared" ref="R7:R70" si="3">Q7-S7</f>
        <v>24</v>
      </c>
      <c r="S7" s="5"/>
      <c r="T7" s="5"/>
      <c r="U7" s="1"/>
      <c r="V7" s="1" t="e">
        <f>(F7+N7+Q7)/O7</f>
        <v>#DIV/0!</v>
      </c>
      <c r="W7" s="1" t="e">
        <f>(F7+N7)/O7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143</v>
      </c>
      <c r="AI7" s="1">
        <f t="shared" ref="AI7:AI70" si="4">R7*G7</f>
        <v>9.6000000000000014</v>
      </c>
      <c r="AJ7" s="1">
        <f t="shared" ref="AJ7:AJ70" si="5">S7*G7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463</v>
      </c>
      <c r="D8" s="1">
        <v>245</v>
      </c>
      <c r="E8" s="1">
        <v>379</v>
      </c>
      <c r="F8" s="1">
        <v>287</v>
      </c>
      <c r="G8" s="7">
        <v>0.4</v>
      </c>
      <c r="H8" s="1">
        <v>60</v>
      </c>
      <c r="I8" s="1" t="s">
        <v>41</v>
      </c>
      <c r="J8" s="1">
        <v>307</v>
      </c>
      <c r="K8" s="1">
        <f t="shared" si="2"/>
        <v>72</v>
      </c>
      <c r="L8" s="1">
        <f t="shared" ref="L8:L76" si="6">IFERROR(E8-M8,0)</f>
        <v>307</v>
      </c>
      <c r="M8" s="1">
        <f>IFERROR(VLOOKUP(A8,[1]TDSheet!$A:$B,2,0),"")</f>
        <v>72</v>
      </c>
      <c r="N8" s="1"/>
      <c r="O8" s="1">
        <f t="shared" ref="O8:O76" si="7">L8/5</f>
        <v>61.4</v>
      </c>
      <c r="P8" s="5">
        <f>14*O8-N8-F8</f>
        <v>572.6</v>
      </c>
      <c r="Q8" s="39">
        <v>700</v>
      </c>
      <c r="R8" s="5">
        <f t="shared" si="3"/>
        <v>400</v>
      </c>
      <c r="S8" s="39">
        <v>300</v>
      </c>
      <c r="T8" s="5">
        <v>630</v>
      </c>
      <c r="U8" s="1"/>
      <c r="V8" s="1">
        <f t="shared" ref="V8:V71" si="8">(F8+N8+Q8)/O8</f>
        <v>16.074918566775246</v>
      </c>
      <c r="W8" s="1">
        <f>(F8+N8)/O8</f>
        <v>4.6742671009771986</v>
      </c>
      <c r="X8" s="1">
        <v>26</v>
      </c>
      <c r="Y8" s="1">
        <v>3.2</v>
      </c>
      <c r="Z8" s="1">
        <v>62.4</v>
      </c>
      <c r="AA8" s="1">
        <v>18.399999999999999</v>
      </c>
      <c r="AB8" s="1">
        <v>28.6</v>
      </c>
      <c r="AC8" s="1">
        <v>33.4</v>
      </c>
      <c r="AD8" s="1">
        <v>38.200000000000003</v>
      </c>
      <c r="AE8" s="1">
        <v>90.67</v>
      </c>
      <c r="AF8" s="1">
        <v>57.87</v>
      </c>
      <c r="AG8" s="1">
        <v>53.4</v>
      </c>
      <c r="AH8" s="1"/>
      <c r="AI8" s="1">
        <f t="shared" si="4"/>
        <v>160</v>
      </c>
      <c r="AJ8" s="1">
        <f t="shared" si="5"/>
        <v>120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/>
      <c r="D9" s="1">
        <v>189.57</v>
      </c>
      <c r="E9" s="1">
        <v>53.052</v>
      </c>
      <c r="F9" s="1">
        <v>135.02000000000001</v>
      </c>
      <c r="G9" s="7">
        <v>1</v>
      </c>
      <c r="H9" s="1">
        <v>120</v>
      </c>
      <c r="I9" s="1" t="s">
        <v>41</v>
      </c>
      <c r="J9" s="1">
        <v>18.5</v>
      </c>
      <c r="K9" s="1">
        <f t="shared" si="2"/>
        <v>34.552</v>
      </c>
      <c r="L9" s="1">
        <f t="shared" si="6"/>
        <v>17.828000000000003</v>
      </c>
      <c r="M9" s="1">
        <f>IFERROR(VLOOKUP(A9,[1]TDSheet!$A:$B,2,0),"")</f>
        <v>35.223999999999997</v>
      </c>
      <c r="N9" s="1"/>
      <c r="O9" s="1">
        <f t="shared" si="7"/>
        <v>3.5656000000000008</v>
      </c>
      <c r="P9" s="5"/>
      <c r="Q9" s="5">
        <v>24</v>
      </c>
      <c r="R9" s="5">
        <f t="shared" si="3"/>
        <v>24</v>
      </c>
      <c r="S9" s="5"/>
      <c r="T9" s="5">
        <v>24</v>
      </c>
      <c r="U9" s="1"/>
      <c r="V9" s="1">
        <f t="shared" si="8"/>
        <v>44.598384563607802</v>
      </c>
      <c r="W9" s="1">
        <f t="shared" ref="W9:W77" si="9">(F9+N9)/O9</f>
        <v>37.867399596140899</v>
      </c>
      <c r="X9" s="1">
        <v>10.582599999999999</v>
      </c>
      <c r="Y9" s="1">
        <v>6.6736000000000004</v>
      </c>
      <c r="Z9" s="1">
        <v>2.7016</v>
      </c>
      <c r="AA9" s="1">
        <v>3.383</v>
      </c>
      <c r="AB9" s="1">
        <v>6.8041999999999998</v>
      </c>
      <c r="AC9" s="1">
        <v>5.9198000000000004</v>
      </c>
      <c r="AD9" s="1">
        <v>9.7275999999999989</v>
      </c>
      <c r="AE9" s="1">
        <v>16.0426</v>
      </c>
      <c r="AF9" s="1">
        <v>13.5334</v>
      </c>
      <c r="AG9" s="1">
        <v>9.0620000000000012</v>
      </c>
      <c r="AH9" s="1"/>
      <c r="AI9" s="1">
        <f t="shared" si="4"/>
        <v>24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293.5</v>
      </c>
      <c r="D10" s="1">
        <v>1509.8489999999999</v>
      </c>
      <c r="E10" s="1">
        <v>895.52200000000005</v>
      </c>
      <c r="F10" s="1">
        <v>834.19500000000005</v>
      </c>
      <c r="G10" s="7">
        <v>1</v>
      </c>
      <c r="H10" s="1">
        <v>60</v>
      </c>
      <c r="I10" s="1" t="s">
        <v>44</v>
      </c>
      <c r="J10" s="1">
        <v>282</v>
      </c>
      <c r="K10" s="1">
        <f t="shared" si="2"/>
        <v>613.52200000000005</v>
      </c>
      <c r="L10" s="1">
        <f t="shared" si="6"/>
        <v>293.49300000000005</v>
      </c>
      <c r="M10" s="1">
        <f>IFERROR(VLOOKUP(A10,[1]TDSheet!$A:$B,2,0),"")</f>
        <v>602.029</v>
      </c>
      <c r="N10" s="1">
        <v>450</v>
      </c>
      <c r="O10" s="1">
        <f t="shared" si="7"/>
        <v>58.698600000000013</v>
      </c>
      <c r="P10" s="5"/>
      <c r="Q10" s="5">
        <f t="shared" ref="Q10:Q69" si="10">ROUND(P10,0)</f>
        <v>0</v>
      </c>
      <c r="R10" s="5">
        <f t="shared" si="3"/>
        <v>0</v>
      </c>
      <c r="S10" s="5"/>
      <c r="T10" s="5"/>
      <c r="U10" s="1"/>
      <c r="V10" s="1">
        <f t="shared" si="8"/>
        <v>21.877779027097748</v>
      </c>
      <c r="W10" s="1">
        <f t="shared" si="9"/>
        <v>21.877779027097748</v>
      </c>
      <c r="X10" s="1">
        <v>106.0228</v>
      </c>
      <c r="Y10" s="1">
        <v>74.044000000000011</v>
      </c>
      <c r="Z10" s="1">
        <v>76.787400000000005</v>
      </c>
      <c r="AA10" s="1">
        <v>62.173000000000002</v>
      </c>
      <c r="AB10" s="1">
        <v>71.738</v>
      </c>
      <c r="AC10" s="1">
        <v>89.2744</v>
      </c>
      <c r="AD10" s="1">
        <v>88.975400000000008</v>
      </c>
      <c r="AE10" s="1">
        <v>123.6306</v>
      </c>
      <c r="AF10" s="1">
        <v>113.3492</v>
      </c>
      <c r="AG10" s="1">
        <v>90.313000000000002</v>
      </c>
      <c r="AH10" s="1"/>
      <c r="AI10" s="1">
        <f t="shared" si="4"/>
        <v>0</v>
      </c>
      <c r="AJ10" s="1">
        <f t="shared" si="5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19</v>
      </c>
      <c r="D11" s="1">
        <v>64.05</v>
      </c>
      <c r="E11" s="1">
        <v>25.931999999999999</v>
      </c>
      <c r="F11" s="1">
        <v>52.042000000000002</v>
      </c>
      <c r="G11" s="7">
        <v>1</v>
      </c>
      <c r="H11" s="1">
        <v>120</v>
      </c>
      <c r="I11" s="1" t="s">
        <v>41</v>
      </c>
      <c r="J11" s="1">
        <v>25.8</v>
      </c>
      <c r="K11" s="1">
        <f t="shared" si="2"/>
        <v>0.1319999999999979</v>
      </c>
      <c r="L11" s="1">
        <f t="shared" si="6"/>
        <v>25.931999999999999</v>
      </c>
      <c r="M11" s="1">
        <v>0</v>
      </c>
      <c r="N11" s="1"/>
      <c r="O11" s="1">
        <f t="shared" si="7"/>
        <v>5.1863999999999999</v>
      </c>
      <c r="P11" s="5">
        <f t="shared" ref="P11" si="11">14*O11-N11-F11</f>
        <v>20.567599999999999</v>
      </c>
      <c r="Q11" s="39">
        <v>70</v>
      </c>
      <c r="R11" s="5">
        <f t="shared" si="3"/>
        <v>70</v>
      </c>
      <c r="S11" s="39"/>
      <c r="T11" s="5"/>
      <c r="U11" s="1"/>
      <c r="V11" s="1">
        <f t="shared" si="8"/>
        <v>23.531158414314362</v>
      </c>
      <c r="W11" s="1">
        <f t="shared" si="9"/>
        <v>10.034320530618542</v>
      </c>
      <c r="X11" s="1">
        <v>5.1638000000000002</v>
      </c>
      <c r="Y11" s="1">
        <v>4.2688000000000006</v>
      </c>
      <c r="Z11" s="1">
        <v>4.1374000000000004</v>
      </c>
      <c r="AA11" s="1">
        <v>3.7877999999999998</v>
      </c>
      <c r="AB11" s="1">
        <v>4.3263999999999996</v>
      </c>
      <c r="AC11" s="1">
        <v>6.0389999999999997</v>
      </c>
      <c r="AD11" s="1">
        <v>6.2492000000000001</v>
      </c>
      <c r="AE11" s="1">
        <v>13.7844</v>
      </c>
      <c r="AF11" s="1">
        <v>14.958</v>
      </c>
      <c r="AG11" s="1">
        <v>8.8971999999999998</v>
      </c>
      <c r="AH11" s="1"/>
      <c r="AI11" s="1">
        <f t="shared" si="4"/>
        <v>70</v>
      </c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27</v>
      </c>
      <c r="D12" s="1">
        <v>340.94600000000003</v>
      </c>
      <c r="E12" s="1">
        <v>175.797</v>
      </c>
      <c r="F12" s="1">
        <v>177.239</v>
      </c>
      <c r="G12" s="7">
        <v>1</v>
      </c>
      <c r="H12" s="1" t="e">
        <v>#N/A</v>
      </c>
      <c r="I12" s="1" t="s">
        <v>41</v>
      </c>
      <c r="J12" s="1">
        <v>69.2</v>
      </c>
      <c r="K12" s="1">
        <f t="shared" si="2"/>
        <v>106.59699999999999</v>
      </c>
      <c r="L12" s="1">
        <f t="shared" si="6"/>
        <v>74.375999999999991</v>
      </c>
      <c r="M12" s="1">
        <f>IFERROR(VLOOKUP(A12,[1]TDSheet!$A:$B,2,0),"")</f>
        <v>101.42100000000001</v>
      </c>
      <c r="N12" s="1">
        <v>200</v>
      </c>
      <c r="O12" s="1">
        <f t="shared" si="7"/>
        <v>14.875199999999998</v>
      </c>
      <c r="P12" s="5"/>
      <c r="Q12" s="5">
        <f t="shared" si="10"/>
        <v>0</v>
      </c>
      <c r="R12" s="5">
        <f t="shared" si="3"/>
        <v>0</v>
      </c>
      <c r="S12" s="5"/>
      <c r="T12" s="5"/>
      <c r="U12" s="1"/>
      <c r="V12" s="1">
        <f t="shared" si="8"/>
        <v>25.36026406367646</v>
      </c>
      <c r="W12" s="1">
        <f t="shared" si="9"/>
        <v>25.36026406367646</v>
      </c>
      <c r="X12" s="1">
        <v>34.717200000000012</v>
      </c>
      <c r="Y12" s="1">
        <v>19.171600000000002</v>
      </c>
      <c r="Z12" s="1">
        <v>20.121600000000001</v>
      </c>
      <c r="AA12" s="1">
        <v>17.269600000000001</v>
      </c>
      <c r="AB12" s="1">
        <v>24.165199999999999</v>
      </c>
      <c r="AC12" s="1">
        <v>21.401199999999999</v>
      </c>
      <c r="AD12" s="1">
        <v>22.9404</v>
      </c>
      <c r="AE12" s="1">
        <v>39.593000000000004</v>
      </c>
      <c r="AF12" s="1">
        <v>29.288399999999999</v>
      </c>
      <c r="AG12" s="1">
        <v>6.7518000000000002</v>
      </c>
      <c r="AH12" s="1"/>
      <c r="AI12" s="1">
        <f t="shared" si="4"/>
        <v>0</v>
      </c>
      <c r="AJ12" s="1">
        <f t="shared" si="5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47</v>
      </c>
      <c r="B13" s="10" t="s">
        <v>36</v>
      </c>
      <c r="C13" s="10"/>
      <c r="D13" s="10">
        <v>68.655000000000001</v>
      </c>
      <c r="E13" s="10">
        <v>68.655000000000001</v>
      </c>
      <c r="F13" s="10"/>
      <c r="G13" s="11">
        <v>0</v>
      </c>
      <c r="H13" s="10" t="e">
        <v>#N/A</v>
      </c>
      <c r="I13" s="10" t="s">
        <v>37</v>
      </c>
      <c r="J13" s="10"/>
      <c r="K13" s="10">
        <f t="shared" si="2"/>
        <v>68.655000000000001</v>
      </c>
      <c r="L13" s="10">
        <f t="shared" si="6"/>
        <v>0</v>
      </c>
      <c r="M13" s="10">
        <f>IFERROR(VLOOKUP(A13,[1]TDSheet!$A:$B,2,0),"")</f>
        <v>68.655000000000001</v>
      </c>
      <c r="N13" s="10"/>
      <c r="O13" s="10">
        <f t="shared" si="7"/>
        <v>0</v>
      </c>
      <c r="P13" s="12"/>
      <c r="Q13" s="5">
        <f t="shared" si="10"/>
        <v>0</v>
      </c>
      <c r="R13" s="5">
        <f t="shared" si="3"/>
        <v>0</v>
      </c>
      <c r="S13" s="5"/>
      <c r="T13" s="12"/>
      <c r="U13" s="10"/>
      <c r="V13" s="1" t="e">
        <f t="shared" si="8"/>
        <v>#DIV/0!</v>
      </c>
      <c r="W13" s="10" t="e">
        <f t="shared" si="9"/>
        <v>#DIV/0!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/>
      <c r="AI13" s="1">
        <f t="shared" si="4"/>
        <v>0</v>
      </c>
      <c r="AJ13" s="1">
        <f t="shared" si="5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137.69999999999999</v>
      </c>
      <c r="D14" s="1">
        <v>77.284999999999997</v>
      </c>
      <c r="E14" s="1">
        <v>56.124000000000002</v>
      </c>
      <c r="F14" s="1">
        <v>140.61699999999999</v>
      </c>
      <c r="G14" s="7">
        <v>1</v>
      </c>
      <c r="H14" s="1">
        <v>60</v>
      </c>
      <c r="I14" s="1" t="s">
        <v>44</v>
      </c>
      <c r="J14" s="1">
        <v>59.1</v>
      </c>
      <c r="K14" s="1">
        <f t="shared" si="2"/>
        <v>-2.9759999999999991</v>
      </c>
      <c r="L14" s="1">
        <f t="shared" si="6"/>
        <v>56.124000000000002</v>
      </c>
      <c r="M14" s="1">
        <v>0</v>
      </c>
      <c r="N14" s="1"/>
      <c r="O14" s="1">
        <f t="shared" si="7"/>
        <v>11.2248</v>
      </c>
      <c r="P14" s="5">
        <f>15*O14-N14-F14</f>
        <v>27.755000000000024</v>
      </c>
      <c r="Q14" s="5">
        <f t="shared" si="10"/>
        <v>28</v>
      </c>
      <c r="R14" s="5">
        <f t="shared" si="3"/>
        <v>28</v>
      </c>
      <c r="S14" s="5"/>
      <c r="T14" s="5"/>
      <c r="U14" s="1"/>
      <c r="V14" s="1">
        <f t="shared" si="8"/>
        <v>15.021826669517496</v>
      </c>
      <c r="W14" s="1">
        <f t="shared" si="9"/>
        <v>12.527350153232128</v>
      </c>
      <c r="X14" s="1">
        <v>14.103400000000001</v>
      </c>
      <c r="Y14" s="1">
        <v>18.014199999999999</v>
      </c>
      <c r="Z14" s="1">
        <v>19.323799999999999</v>
      </c>
      <c r="AA14" s="1">
        <v>15.6462</v>
      </c>
      <c r="AB14" s="1">
        <v>12.8026</v>
      </c>
      <c r="AC14" s="1">
        <v>25.327200000000001</v>
      </c>
      <c r="AD14" s="1">
        <v>21.779</v>
      </c>
      <c r="AE14" s="1">
        <v>16.9132</v>
      </c>
      <c r="AF14" s="1">
        <v>17.2392</v>
      </c>
      <c r="AG14" s="1">
        <v>18.432600000000001</v>
      </c>
      <c r="AH14" s="1"/>
      <c r="AI14" s="1">
        <f t="shared" si="4"/>
        <v>28</v>
      </c>
      <c r="AJ14" s="1">
        <f t="shared" si="5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49</v>
      </c>
      <c r="B15" s="10" t="s">
        <v>36</v>
      </c>
      <c r="C15" s="10"/>
      <c r="D15" s="10">
        <v>30.324999999999999</v>
      </c>
      <c r="E15" s="10">
        <v>30.324999999999999</v>
      </c>
      <c r="F15" s="10"/>
      <c r="G15" s="11">
        <v>0</v>
      </c>
      <c r="H15" s="10" t="e">
        <v>#N/A</v>
      </c>
      <c r="I15" s="10" t="s">
        <v>37</v>
      </c>
      <c r="J15" s="10"/>
      <c r="K15" s="10">
        <f t="shared" si="2"/>
        <v>30.324999999999999</v>
      </c>
      <c r="L15" s="10">
        <f t="shared" si="6"/>
        <v>0</v>
      </c>
      <c r="M15" s="10">
        <f>IFERROR(VLOOKUP(A15,[1]TDSheet!$A:$B,2,0),"")</f>
        <v>30.324999999999999</v>
      </c>
      <c r="N15" s="10"/>
      <c r="O15" s="10">
        <f t="shared" si="7"/>
        <v>0</v>
      </c>
      <c r="P15" s="12"/>
      <c r="Q15" s="5">
        <f t="shared" si="10"/>
        <v>0</v>
      </c>
      <c r="R15" s="5">
        <f t="shared" si="3"/>
        <v>0</v>
      </c>
      <c r="S15" s="5"/>
      <c r="T15" s="12"/>
      <c r="U15" s="10"/>
      <c r="V15" s="1" t="e">
        <f t="shared" si="8"/>
        <v>#DIV/0!</v>
      </c>
      <c r="W15" s="10" t="e">
        <f t="shared" si="9"/>
        <v>#DIV/0!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/>
      <c r="AI15" s="1">
        <f t="shared" si="4"/>
        <v>0</v>
      </c>
      <c r="AJ15" s="1">
        <f t="shared" si="5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177.1</v>
      </c>
      <c r="D16" s="1">
        <v>1469.019</v>
      </c>
      <c r="E16" s="1">
        <v>871.60799999999995</v>
      </c>
      <c r="F16" s="1">
        <v>727.13699999999994</v>
      </c>
      <c r="G16" s="7">
        <v>1</v>
      </c>
      <c r="H16" s="1">
        <v>60</v>
      </c>
      <c r="I16" s="1" t="s">
        <v>44</v>
      </c>
      <c r="J16" s="1">
        <v>257.39999999999998</v>
      </c>
      <c r="K16" s="1">
        <f t="shared" si="2"/>
        <v>614.20799999999997</v>
      </c>
      <c r="L16" s="1">
        <f t="shared" si="6"/>
        <v>269.7399999999999</v>
      </c>
      <c r="M16" s="1">
        <f>IFERROR(VLOOKUP(A16,[1]TDSheet!$A:$B,2,0),"")</f>
        <v>601.86800000000005</v>
      </c>
      <c r="N16" s="1">
        <v>500</v>
      </c>
      <c r="O16" s="1">
        <f t="shared" si="7"/>
        <v>53.947999999999979</v>
      </c>
      <c r="P16" s="5"/>
      <c r="Q16" s="5">
        <f t="shared" si="10"/>
        <v>0</v>
      </c>
      <c r="R16" s="5">
        <f t="shared" si="3"/>
        <v>0</v>
      </c>
      <c r="S16" s="5"/>
      <c r="T16" s="5"/>
      <c r="U16" s="1"/>
      <c r="V16" s="1">
        <f t="shared" si="8"/>
        <v>22.746663453696161</v>
      </c>
      <c r="W16" s="1">
        <f t="shared" si="9"/>
        <v>22.746663453696161</v>
      </c>
      <c r="X16" s="1">
        <v>100.0104</v>
      </c>
      <c r="Y16" s="1">
        <v>55.921799999999998</v>
      </c>
      <c r="Z16" s="1">
        <v>60.629399999999997</v>
      </c>
      <c r="AA16" s="1">
        <v>56.204999999999998</v>
      </c>
      <c r="AB16" s="1">
        <v>55.48</v>
      </c>
      <c r="AC16" s="1">
        <v>73.773200000000003</v>
      </c>
      <c r="AD16" s="1">
        <v>75.239400000000003</v>
      </c>
      <c r="AE16" s="1">
        <v>97.432400000000001</v>
      </c>
      <c r="AF16" s="1">
        <v>89.1708</v>
      </c>
      <c r="AG16" s="1">
        <v>77.976599999999991</v>
      </c>
      <c r="AH16" s="1" t="s">
        <v>51</v>
      </c>
      <c r="AI16" s="1">
        <f t="shared" si="4"/>
        <v>0</v>
      </c>
      <c r="AJ16" s="1">
        <f t="shared" si="5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" t="s">
        <v>52</v>
      </c>
      <c r="B17" s="1" t="s">
        <v>40</v>
      </c>
      <c r="C17" s="1">
        <v>99</v>
      </c>
      <c r="D17" s="1">
        <v>584</v>
      </c>
      <c r="E17" s="1">
        <v>225</v>
      </c>
      <c r="F17" s="1">
        <v>399</v>
      </c>
      <c r="G17" s="7">
        <v>0.25</v>
      </c>
      <c r="H17" s="1">
        <v>120</v>
      </c>
      <c r="I17" s="1" t="s">
        <v>41</v>
      </c>
      <c r="J17" s="1">
        <v>131</v>
      </c>
      <c r="K17" s="1">
        <f t="shared" si="2"/>
        <v>94</v>
      </c>
      <c r="L17" s="1">
        <f t="shared" si="6"/>
        <v>129</v>
      </c>
      <c r="M17" s="1">
        <f>IFERROR(VLOOKUP(A17,[1]TDSheet!$A:$B,2,0),"")</f>
        <v>96</v>
      </c>
      <c r="N17" s="1">
        <v>400</v>
      </c>
      <c r="O17" s="1">
        <f t="shared" si="7"/>
        <v>25.8</v>
      </c>
      <c r="P17" s="5"/>
      <c r="Q17" s="5">
        <f t="shared" si="10"/>
        <v>0</v>
      </c>
      <c r="R17" s="5">
        <f t="shared" si="3"/>
        <v>0</v>
      </c>
      <c r="S17" s="5"/>
      <c r="T17" s="5"/>
      <c r="U17" s="1"/>
      <c r="V17" s="1">
        <f t="shared" si="8"/>
        <v>30.968992248062015</v>
      </c>
      <c r="W17" s="1">
        <f t="shared" si="9"/>
        <v>30.968992248062015</v>
      </c>
      <c r="X17" s="1">
        <v>61.8</v>
      </c>
      <c r="Y17" s="1">
        <v>28.8</v>
      </c>
      <c r="Z17" s="1">
        <v>33.200000000000003</v>
      </c>
      <c r="AA17" s="1">
        <v>21</v>
      </c>
      <c r="AB17" s="1">
        <v>33</v>
      </c>
      <c r="AC17" s="1">
        <v>48.4</v>
      </c>
      <c r="AD17" s="1">
        <v>21.6</v>
      </c>
      <c r="AE17" s="1">
        <v>79.8</v>
      </c>
      <c r="AF17" s="1">
        <v>49</v>
      </c>
      <c r="AG17" s="1">
        <v>36.200000000000003</v>
      </c>
      <c r="AH17" s="1"/>
      <c r="AI17" s="1">
        <f t="shared" si="4"/>
        <v>0</v>
      </c>
      <c r="AJ17" s="1">
        <f t="shared" si="5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53</v>
      </c>
      <c r="B18" s="16" t="s">
        <v>36</v>
      </c>
      <c r="C18" s="16">
        <v>220</v>
      </c>
      <c r="D18" s="16">
        <v>1131.655</v>
      </c>
      <c r="E18" s="16">
        <v>730.96199999999999</v>
      </c>
      <c r="F18" s="17">
        <v>556.46500000000003</v>
      </c>
      <c r="G18" s="11">
        <v>0</v>
      </c>
      <c r="H18" s="10">
        <v>45</v>
      </c>
      <c r="I18" s="10" t="s">
        <v>37</v>
      </c>
      <c r="J18" s="10">
        <v>255.6</v>
      </c>
      <c r="K18" s="10">
        <f t="shared" si="2"/>
        <v>475.36199999999997</v>
      </c>
      <c r="L18" s="10">
        <f t="shared" si="6"/>
        <v>266.16199999999998</v>
      </c>
      <c r="M18" s="10">
        <f>IFERROR(VLOOKUP(A18,[1]TDSheet!$A:$B,2,0),"")</f>
        <v>464.8</v>
      </c>
      <c r="N18" s="10"/>
      <c r="O18" s="10">
        <f t="shared" si="7"/>
        <v>53.232399999999998</v>
      </c>
      <c r="P18" s="12"/>
      <c r="Q18" s="5">
        <f t="shared" si="10"/>
        <v>0</v>
      </c>
      <c r="R18" s="5">
        <f t="shared" si="3"/>
        <v>0</v>
      </c>
      <c r="S18" s="5"/>
      <c r="T18" s="12"/>
      <c r="U18" s="10"/>
      <c r="V18" s="1">
        <f t="shared" si="8"/>
        <v>10.453502002539807</v>
      </c>
      <c r="W18" s="10">
        <f t="shared" si="9"/>
        <v>10.453502002539807</v>
      </c>
      <c r="X18" s="10">
        <v>89.499600000000001</v>
      </c>
      <c r="Y18" s="10">
        <v>81.741799999999998</v>
      </c>
      <c r="Z18" s="10">
        <v>68.194000000000003</v>
      </c>
      <c r="AA18" s="10">
        <v>58.728400000000001</v>
      </c>
      <c r="AB18" s="10">
        <v>67.491</v>
      </c>
      <c r="AC18" s="10">
        <v>81.126000000000005</v>
      </c>
      <c r="AD18" s="10">
        <v>83.577399999999997</v>
      </c>
      <c r="AE18" s="10">
        <v>132.8306</v>
      </c>
      <c r="AF18" s="10">
        <v>114.2256</v>
      </c>
      <c r="AG18" s="10">
        <v>74.565799999999996</v>
      </c>
      <c r="AH18" s="21" t="s">
        <v>183</v>
      </c>
      <c r="AI18" s="1">
        <f t="shared" si="4"/>
        <v>0</v>
      </c>
      <c r="AJ18" s="1">
        <f t="shared" si="5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8" t="s">
        <v>177</v>
      </c>
      <c r="B19" s="19" t="s">
        <v>36</v>
      </c>
      <c r="C19" s="19"/>
      <c r="D19" s="19">
        <v>195.56299999999999</v>
      </c>
      <c r="E19" s="19"/>
      <c r="F19" s="20">
        <v>195.56299999999999</v>
      </c>
      <c r="G19" s="7">
        <v>1</v>
      </c>
      <c r="H19" s="1">
        <v>50</v>
      </c>
      <c r="I19" s="1" t="s">
        <v>41</v>
      </c>
      <c r="J19" s="1"/>
      <c r="K19" s="1">
        <f>E19-J19</f>
        <v>0</v>
      </c>
      <c r="L19" s="1">
        <f>IFERROR(E19-M19,0)</f>
        <v>0</v>
      </c>
      <c r="M19" s="1">
        <v>0</v>
      </c>
      <c r="N19" s="1">
        <v>250</v>
      </c>
      <c r="O19" s="1">
        <f>L19/5</f>
        <v>0</v>
      </c>
      <c r="P19" s="5"/>
      <c r="Q19" s="5">
        <f t="shared" si="10"/>
        <v>0</v>
      </c>
      <c r="R19" s="5">
        <f t="shared" si="3"/>
        <v>0</v>
      </c>
      <c r="S19" s="5"/>
      <c r="T19" s="5"/>
      <c r="U19" s="1"/>
      <c r="V19" s="1" t="e">
        <f t="shared" si="8"/>
        <v>#DIV/0!</v>
      </c>
      <c r="W19" s="1" t="e">
        <f>(F19+N19)/O19</f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176</v>
      </c>
      <c r="AI19" s="1">
        <f t="shared" si="4"/>
        <v>0</v>
      </c>
      <c r="AJ19" s="1">
        <f t="shared" si="5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36</v>
      </c>
      <c r="C20" s="1">
        <v>223</v>
      </c>
      <c r="D20" s="1">
        <v>343.31299999999999</v>
      </c>
      <c r="E20" s="1">
        <v>192.04599999999999</v>
      </c>
      <c r="F20" s="1">
        <v>359.41399999999999</v>
      </c>
      <c r="G20" s="7">
        <v>1</v>
      </c>
      <c r="H20" s="1">
        <v>60</v>
      </c>
      <c r="I20" s="1" t="s">
        <v>41</v>
      </c>
      <c r="J20" s="1">
        <v>66.8</v>
      </c>
      <c r="K20" s="1">
        <f t="shared" si="2"/>
        <v>125.246</v>
      </c>
      <c r="L20" s="1">
        <f t="shared" si="6"/>
        <v>69.391999999999996</v>
      </c>
      <c r="M20" s="1">
        <f>IFERROR(VLOOKUP(A20,[1]TDSheet!$A:$B,2,0),"")</f>
        <v>122.654</v>
      </c>
      <c r="N20" s="1"/>
      <c r="O20" s="1">
        <f t="shared" si="7"/>
        <v>13.878399999999999</v>
      </c>
      <c r="P20" s="5"/>
      <c r="Q20" s="5">
        <f t="shared" si="10"/>
        <v>0</v>
      </c>
      <c r="R20" s="5">
        <f t="shared" si="3"/>
        <v>0</v>
      </c>
      <c r="S20" s="5"/>
      <c r="T20" s="5"/>
      <c r="U20" s="1"/>
      <c r="V20" s="1">
        <f t="shared" si="8"/>
        <v>25.897365690569519</v>
      </c>
      <c r="W20" s="1">
        <f t="shared" si="9"/>
        <v>25.897365690569519</v>
      </c>
      <c r="X20" s="1">
        <v>30.363199999999999</v>
      </c>
      <c r="Y20" s="1">
        <v>16.809799999999999</v>
      </c>
      <c r="Z20" s="1">
        <v>31.5974</v>
      </c>
      <c r="AA20" s="1">
        <v>18.5518</v>
      </c>
      <c r="AB20" s="1">
        <v>24.547999999999998</v>
      </c>
      <c r="AC20" s="1">
        <v>21.572199999999999</v>
      </c>
      <c r="AD20" s="1">
        <v>19.395800000000001</v>
      </c>
      <c r="AE20" s="1">
        <v>53.061800000000012</v>
      </c>
      <c r="AF20" s="1">
        <v>44.197800000000001</v>
      </c>
      <c r="AG20" s="1">
        <v>30.0532</v>
      </c>
      <c r="AH20" s="22" t="s">
        <v>80</v>
      </c>
      <c r="AI20" s="1">
        <f t="shared" si="4"/>
        <v>0</v>
      </c>
      <c r="AJ20" s="1">
        <f t="shared" si="5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40</v>
      </c>
      <c r="C21" s="1">
        <v>550</v>
      </c>
      <c r="D21" s="1">
        <v>152</v>
      </c>
      <c r="E21" s="1">
        <v>376</v>
      </c>
      <c r="F21" s="1">
        <v>279</v>
      </c>
      <c r="G21" s="7">
        <v>0.25</v>
      </c>
      <c r="H21" s="1">
        <v>120</v>
      </c>
      <c r="I21" s="1" t="s">
        <v>41</v>
      </c>
      <c r="J21" s="1">
        <v>259</v>
      </c>
      <c r="K21" s="1">
        <f t="shared" si="2"/>
        <v>117</v>
      </c>
      <c r="L21" s="1">
        <f t="shared" si="6"/>
        <v>256</v>
      </c>
      <c r="M21" s="1">
        <f>IFERROR(VLOOKUP(A21,[1]TDSheet!$A:$B,2,0),"")</f>
        <v>120</v>
      </c>
      <c r="N21" s="1"/>
      <c r="O21" s="1">
        <f t="shared" si="7"/>
        <v>51.2</v>
      </c>
      <c r="P21" s="5">
        <f t="shared" ref="P21" si="12">14*O21-N21-F21</f>
        <v>437.80000000000007</v>
      </c>
      <c r="Q21" s="39">
        <v>700</v>
      </c>
      <c r="R21" s="5">
        <f t="shared" si="3"/>
        <v>400</v>
      </c>
      <c r="S21" s="39">
        <v>300</v>
      </c>
      <c r="T21" s="5">
        <v>490</v>
      </c>
      <c r="U21" s="1"/>
      <c r="V21" s="1">
        <f t="shared" si="8"/>
        <v>19.12109375</v>
      </c>
      <c r="W21" s="1">
        <f t="shared" si="9"/>
        <v>5.44921875</v>
      </c>
      <c r="X21" s="1">
        <v>24.2</v>
      </c>
      <c r="Y21" s="1">
        <v>24.4</v>
      </c>
      <c r="Z21" s="1">
        <v>62.2</v>
      </c>
      <c r="AA21" s="1">
        <v>22</v>
      </c>
      <c r="AB21" s="1">
        <v>25.6</v>
      </c>
      <c r="AC21" s="1">
        <v>45.8</v>
      </c>
      <c r="AD21" s="1">
        <v>38.6</v>
      </c>
      <c r="AE21" s="1">
        <v>116</v>
      </c>
      <c r="AF21" s="1">
        <v>75.400000000000006</v>
      </c>
      <c r="AG21" s="1">
        <v>63.8</v>
      </c>
      <c r="AH21" s="1"/>
      <c r="AI21" s="1">
        <f t="shared" si="4"/>
        <v>100</v>
      </c>
      <c r="AJ21" s="1">
        <f t="shared" si="5"/>
        <v>75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56</v>
      </c>
      <c r="B22" s="10" t="s">
        <v>36</v>
      </c>
      <c r="C22" s="10"/>
      <c r="D22" s="10">
        <v>375.02199999999999</v>
      </c>
      <c r="E22" s="10">
        <v>375.02199999999999</v>
      </c>
      <c r="F22" s="10"/>
      <c r="G22" s="11">
        <v>0</v>
      </c>
      <c r="H22" s="10" t="e">
        <v>#N/A</v>
      </c>
      <c r="I22" s="10" t="s">
        <v>37</v>
      </c>
      <c r="J22" s="10">
        <v>1.3</v>
      </c>
      <c r="K22" s="10">
        <f t="shared" si="2"/>
        <v>373.72199999999998</v>
      </c>
      <c r="L22" s="10">
        <f t="shared" si="6"/>
        <v>0</v>
      </c>
      <c r="M22" s="10">
        <f>IFERROR(VLOOKUP(A22,[1]TDSheet!$A:$B,2,0),"")</f>
        <v>375.02199999999999</v>
      </c>
      <c r="N22" s="10"/>
      <c r="O22" s="10">
        <f t="shared" si="7"/>
        <v>0</v>
      </c>
      <c r="P22" s="12"/>
      <c r="Q22" s="5">
        <f t="shared" si="10"/>
        <v>0</v>
      </c>
      <c r="R22" s="5">
        <f t="shared" si="3"/>
        <v>0</v>
      </c>
      <c r="S22" s="5"/>
      <c r="T22" s="12"/>
      <c r="U22" s="10"/>
      <c r="V22" s="1" t="e">
        <f t="shared" si="8"/>
        <v>#DIV/0!</v>
      </c>
      <c r="W22" s="10" t="e">
        <f t="shared" si="9"/>
        <v>#DIV/0!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/>
      <c r="AI22" s="1">
        <f t="shared" si="4"/>
        <v>0</v>
      </c>
      <c r="AJ22" s="1">
        <f t="shared" si="5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40</v>
      </c>
      <c r="C23" s="1">
        <v>53</v>
      </c>
      <c r="D23" s="1">
        <v>150</v>
      </c>
      <c r="E23" s="1">
        <v>64</v>
      </c>
      <c r="F23" s="1">
        <v>109</v>
      </c>
      <c r="G23" s="7">
        <v>0.4</v>
      </c>
      <c r="H23" s="1">
        <v>60</v>
      </c>
      <c r="I23" s="1" t="s">
        <v>41</v>
      </c>
      <c r="J23" s="1">
        <v>67</v>
      </c>
      <c r="K23" s="1">
        <f t="shared" si="2"/>
        <v>-3</v>
      </c>
      <c r="L23" s="1">
        <f t="shared" si="6"/>
        <v>64</v>
      </c>
      <c r="M23" s="1">
        <v>0</v>
      </c>
      <c r="N23" s="1"/>
      <c r="O23" s="1">
        <f t="shared" si="7"/>
        <v>12.8</v>
      </c>
      <c r="P23" s="5">
        <f t="shared" ref="P23" si="13">14*O23-N23-F23</f>
        <v>70.200000000000017</v>
      </c>
      <c r="Q23" s="5">
        <f t="shared" si="10"/>
        <v>70</v>
      </c>
      <c r="R23" s="5">
        <f t="shared" si="3"/>
        <v>70</v>
      </c>
      <c r="S23" s="5"/>
      <c r="T23" s="5">
        <v>80</v>
      </c>
      <c r="U23" s="1"/>
      <c r="V23" s="1">
        <f t="shared" si="8"/>
        <v>13.984375</v>
      </c>
      <c r="W23" s="1">
        <f t="shared" si="9"/>
        <v>8.515625</v>
      </c>
      <c r="X23" s="1">
        <v>11</v>
      </c>
      <c r="Y23" s="1">
        <v>16.600000000000001</v>
      </c>
      <c r="Z23" s="1">
        <v>11.8</v>
      </c>
      <c r="AA23" s="1">
        <v>10.199999999999999</v>
      </c>
      <c r="AB23" s="1">
        <v>12</v>
      </c>
      <c r="AC23" s="1">
        <v>15.6</v>
      </c>
      <c r="AD23" s="1">
        <v>13.6</v>
      </c>
      <c r="AE23" s="1">
        <v>17.399999999999999</v>
      </c>
      <c r="AF23" s="1">
        <v>20.6</v>
      </c>
      <c r="AG23" s="1">
        <v>16.2</v>
      </c>
      <c r="AH23" s="1"/>
      <c r="AI23" s="1">
        <f t="shared" si="4"/>
        <v>28</v>
      </c>
      <c r="AJ23" s="1">
        <f t="shared" si="5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36</v>
      </c>
      <c r="C24" s="1">
        <v>330</v>
      </c>
      <c r="D24" s="1">
        <v>1395.2360000000001</v>
      </c>
      <c r="E24" s="1">
        <v>907.798</v>
      </c>
      <c r="F24" s="1">
        <v>750.01800000000003</v>
      </c>
      <c r="G24" s="7">
        <v>1</v>
      </c>
      <c r="H24" s="1">
        <v>45</v>
      </c>
      <c r="I24" s="1" t="s">
        <v>59</v>
      </c>
      <c r="J24" s="1">
        <v>269.89999999999998</v>
      </c>
      <c r="K24" s="1">
        <f t="shared" si="2"/>
        <v>637.89800000000002</v>
      </c>
      <c r="L24" s="1">
        <f t="shared" si="6"/>
        <v>280.45600000000002</v>
      </c>
      <c r="M24" s="1">
        <f>IFERROR(VLOOKUP(A24,[1]TDSheet!$A:$B,2,0),"")</f>
        <v>627.34199999999998</v>
      </c>
      <c r="N24" s="1"/>
      <c r="O24" s="1">
        <f t="shared" si="7"/>
        <v>56.091200000000001</v>
      </c>
      <c r="P24" s="5">
        <f>15*O24-N24-F24</f>
        <v>91.350000000000023</v>
      </c>
      <c r="Q24" s="5">
        <f t="shared" si="10"/>
        <v>91</v>
      </c>
      <c r="R24" s="5">
        <f t="shared" si="3"/>
        <v>91</v>
      </c>
      <c r="S24" s="5"/>
      <c r="T24" s="5"/>
      <c r="U24" s="1"/>
      <c r="V24" s="1">
        <f t="shared" si="8"/>
        <v>14.99376016202185</v>
      </c>
      <c r="W24" s="1">
        <f t="shared" si="9"/>
        <v>13.371402287702884</v>
      </c>
      <c r="X24" s="1">
        <v>67.593400000000003</v>
      </c>
      <c r="Y24" s="1">
        <v>82.532600000000002</v>
      </c>
      <c r="Z24" s="1">
        <v>68.058399999999992</v>
      </c>
      <c r="AA24" s="1">
        <v>61.456600000000002</v>
      </c>
      <c r="AB24" s="1">
        <v>72.413600000000002</v>
      </c>
      <c r="AC24" s="1">
        <v>87.378599999999992</v>
      </c>
      <c r="AD24" s="1">
        <v>80.274599999999992</v>
      </c>
      <c r="AE24" s="1">
        <v>129.01939999999999</v>
      </c>
      <c r="AF24" s="1">
        <v>111.89239999999999</v>
      </c>
      <c r="AG24" s="1">
        <v>86.659000000000006</v>
      </c>
      <c r="AH24" s="1"/>
      <c r="AI24" s="1">
        <f t="shared" si="4"/>
        <v>91</v>
      </c>
      <c r="AJ24" s="1">
        <f t="shared" si="5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60</v>
      </c>
      <c r="B25" s="10" t="s">
        <v>40</v>
      </c>
      <c r="C25" s="10"/>
      <c r="D25" s="10">
        <v>40</v>
      </c>
      <c r="E25" s="10">
        <v>40</v>
      </c>
      <c r="F25" s="10"/>
      <c r="G25" s="11">
        <v>0</v>
      </c>
      <c r="H25" s="10" t="e">
        <v>#N/A</v>
      </c>
      <c r="I25" s="10" t="s">
        <v>37</v>
      </c>
      <c r="J25" s="10"/>
      <c r="K25" s="10">
        <f t="shared" si="2"/>
        <v>40</v>
      </c>
      <c r="L25" s="10">
        <f t="shared" si="6"/>
        <v>0</v>
      </c>
      <c r="M25" s="10">
        <f>IFERROR(VLOOKUP(A25,[1]TDSheet!$A:$B,2,0),"")</f>
        <v>40</v>
      </c>
      <c r="N25" s="10"/>
      <c r="O25" s="10">
        <f t="shared" si="7"/>
        <v>0</v>
      </c>
      <c r="P25" s="12"/>
      <c r="Q25" s="5">
        <f t="shared" si="10"/>
        <v>0</v>
      </c>
      <c r="R25" s="5">
        <f t="shared" si="3"/>
        <v>0</v>
      </c>
      <c r="S25" s="5"/>
      <c r="T25" s="12"/>
      <c r="U25" s="10"/>
      <c r="V25" s="1" t="e">
        <f t="shared" si="8"/>
        <v>#DIV/0!</v>
      </c>
      <c r="W25" s="10" t="e">
        <f t="shared" si="9"/>
        <v>#DIV/0!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/>
      <c r="AI25" s="1">
        <f t="shared" si="4"/>
        <v>0</v>
      </c>
      <c r="AJ25" s="1">
        <f t="shared" si="5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40</v>
      </c>
      <c r="C26" s="1">
        <v>191</v>
      </c>
      <c r="D26" s="1">
        <v>576</v>
      </c>
      <c r="E26" s="1">
        <v>305</v>
      </c>
      <c r="F26" s="1">
        <v>391</v>
      </c>
      <c r="G26" s="7">
        <v>0.12</v>
      </c>
      <c r="H26" s="1">
        <v>60</v>
      </c>
      <c r="I26" s="1" t="s">
        <v>41</v>
      </c>
      <c r="J26" s="1">
        <v>250</v>
      </c>
      <c r="K26" s="1">
        <f t="shared" si="2"/>
        <v>55</v>
      </c>
      <c r="L26" s="1">
        <f t="shared" si="6"/>
        <v>249</v>
      </c>
      <c r="M26" s="1">
        <f>IFERROR(VLOOKUP(A26,[1]TDSheet!$A:$B,2,0),"")</f>
        <v>56</v>
      </c>
      <c r="N26" s="1">
        <v>300</v>
      </c>
      <c r="O26" s="1">
        <f t="shared" si="7"/>
        <v>49.8</v>
      </c>
      <c r="P26" s="5">
        <f t="shared" ref="P26:P27" si="14">14*O26-N26-F26</f>
        <v>6.1999999999999318</v>
      </c>
      <c r="Q26" s="5">
        <f t="shared" si="10"/>
        <v>6</v>
      </c>
      <c r="R26" s="5">
        <f t="shared" si="3"/>
        <v>6</v>
      </c>
      <c r="S26" s="5"/>
      <c r="T26" s="5">
        <v>50</v>
      </c>
      <c r="U26" s="1"/>
      <c r="V26" s="1">
        <f t="shared" si="8"/>
        <v>13.995983935742972</v>
      </c>
      <c r="W26" s="1">
        <f t="shared" si="9"/>
        <v>13.875502008032129</v>
      </c>
      <c r="X26" s="1">
        <v>67.2</v>
      </c>
      <c r="Y26" s="1">
        <v>46.2</v>
      </c>
      <c r="Z26" s="1">
        <v>49.8</v>
      </c>
      <c r="AA26" s="1">
        <v>56.6</v>
      </c>
      <c r="AB26" s="1">
        <v>53.4</v>
      </c>
      <c r="AC26" s="1">
        <v>58.8</v>
      </c>
      <c r="AD26" s="1">
        <v>62.8</v>
      </c>
      <c r="AE26" s="1">
        <v>91</v>
      </c>
      <c r="AF26" s="1">
        <v>92.8</v>
      </c>
      <c r="AG26" s="1">
        <v>68.599999999999994</v>
      </c>
      <c r="AH26" s="1"/>
      <c r="AI26" s="1">
        <f t="shared" si="4"/>
        <v>0.72</v>
      </c>
      <c r="AJ26" s="1">
        <f t="shared" si="5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40</v>
      </c>
      <c r="C27" s="1">
        <v>360</v>
      </c>
      <c r="D27" s="1">
        <v>296</v>
      </c>
      <c r="E27" s="1">
        <v>431</v>
      </c>
      <c r="F27" s="1">
        <v>157</v>
      </c>
      <c r="G27" s="7">
        <v>0.25</v>
      </c>
      <c r="H27" s="1">
        <v>120</v>
      </c>
      <c r="I27" s="1" t="s">
        <v>41</v>
      </c>
      <c r="J27" s="1">
        <v>278</v>
      </c>
      <c r="K27" s="1">
        <f t="shared" si="2"/>
        <v>153</v>
      </c>
      <c r="L27" s="1">
        <f t="shared" si="6"/>
        <v>279</v>
      </c>
      <c r="M27" s="1">
        <f>IFERROR(VLOOKUP(A27,[1]TDSheet!$A:$B,2,0),"")</f>
        <v>152</v>
      </c>
      <c r="N27" s="1">
        <v>140</v>
      </c>
      <c r="O27" s="1">
        <f t="shared" si="7"/>
        <v>55.8</v>
      </c>
      <c r="P27" s="5">
        <f t="shared" si="14"/>
        <v>484.19999999999993</v>
      </c>
      <c r="Q27" s="39">
        <v>750</v>
      </c>
      <c r="R27" s="5">
        <f t="shared" si="3"/>
        <v>400</v>
      </c>
      <c r="S27" s="39">
        <v>350</v>
      </c>
      <c r="T27" s="5">
        <v>540</v>
      </c>
      <c r="U27" s="1"/>
      <c r="V27" s="1">
        <f t="shared" si="8"/>
        <v>18.763440860215056</v>
      </c>
      <c r="W27" s="1">
        <f t="shared" si="9"/>
        <v>5.3225806451612909</v>
      </c>
      <c r="X27" s="1">
        <v>39</v>
      </c>
      <c r="Y27" s="1">
        <v>28.6</v>
      </c>
      <c r="Z27" s="1">
        <v>58</v>
      </c>
      <c r="AA27" s="1">
        <v>24.6</v>
      </c>
      <c r="AB27" s="1">
        <v>37.4</v>
      </c>
      <c r="AC27" s="1">
        <v>47.4</v>
      </c>
      <c r="AD27" s="1">
        <v>43.6</v>
      </c>
      <c r="AE27" s="1">
        <v>114.2</v>
      </c>
      <c r="AF27" s="1">
        <v>87.2</v>
      </c>
      <c r="AG27" s="1">
        <v>59.6</v>
      </c>
      <c r="AH27" s="1"/>
      <c r="AI27" s="1">
        <f t="shared" si="4"/>
        <v>100</v>
      </c>
      <c r="AJ27" s="1">
        <f t="shared" si="5"/>
        <v>87.5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63</v>
      </c>
      <c r="B28" s="10" t="s">
        <v>40</v>
      </c>
      <c r="C28" s="10"/>
      <c r="D28" s="10">
        <v>48</v>
      </c>
      <c r="E28" s="10">
        <v>48</v>
      </c>
      <c r="F28" s="10"/>
      <c r="G28" s="11">
        <v>0</v>
      </c>
      <c r="H28" s="10" t="e">
        <v>#N/A</v>
      </c>
      <c r="I28" s="10" t="s">
        <v>37</v>
      </c>
      <c r="J28" s="10"/>
      <c r="K28" s="10">
        <f t="shared" si="2"/>
        <v>48</v>
      </c>
      <c r="L28" s="10">
        <f t="shared" si="6"/>
        <v>0</v>
      </c>
      <c r="M28" s="10">
        <f>IFERROR(VLOOKUP(A28,[1]TDSheet!$A:$B,2,0),"")</f>
        <v>48</v>
      </c>
      <c r="N28" s="10"/>
      <c r="O28" s="10">
        <f t="shared" si="7"/>
        <v>0</v>
      </c>
      <c r="P28" s="12"/>
      <c r="Q28" s="5">
        <f t="shared" si="10"/>
        <v>0</v>
      </c>
      <c r="R28" s="5">
        <f t="shared" si="3"/>
        <v>0</v>
      </c>
      <c r="S28" s="5"/>
      <c r="T28" s="12"/>
      <c r="U28" s="10"/>
      <c r="V28" s="1" t="e">
        <f t="shared" si="8"/>
        <v>#DIV/0!</v>
      </c>
      <c r="W28" s="10" t="e">
        <f t="shared" si="9"/>
        <v>#DIV/0!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/>
      <c r="AI28" s="1">
        <f t="shared" si="4"/>
        <v>0</v>
      </c>
      <c r="AJ28" s="1">
        <f t="shared" si="5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36</v>
      </c>
      <c r="C29" s="1">
        <v>22</v>
      </c>
      <c r="D29" s="1">
        <v>32.234999999999999</v>
      </c>
      <c r="E29" s="1">
        <v>32.079000000000001</v>
      </c>
      <c r="F29" s="1">
        <v>19.672999999999998</v>
      </c>
      <c r="G29" s="7">
        <v>1</v>
      </c>
      <c r="H29" s="1">
        <v>120</v>
      </c>
      <c r="I29" s="1" t="s">
        <v>41</v>
      </c>
      <c r="J29" s="1">
        <v>22.5</v>
      </c>
      <c r="K29" s="1">
        <f t="shared" si="2"/>
        <v>9.5790000000000006</v>
      </c>
      <c r="L29" s="1">
        <f t="shared" si="6"/>
        <v>19.920999999999999</v>
      </c>
      <c r="M29" s="1">
        <f>IFERROR(VLOOKUP(A29,[1]TDSheet!$A:$B,2,0),"")</f>
        <v>12.157999999999999</v>
      </c>
      <c r="N29" s="1"/>
      <c r="O29" s="1">
        <f t="shared" si="7"/>
        <v>3.9842</v>
      </c>
      <c r="P29" s="5">
        <f t="shared" ref="P29:P32" si="15">14*O29-N29-F29</f>
        <v>36.105800000000002</v>
      </c>
      <c r="Q29" s="5">
        <v>40</v>
      </c>
      <c r="R29" s="5">
        <f t="shared" si="3"/>
        <v>40</v>
      </c>
      <c r="S29" s="5"/>
      <c r="T29" s="5">
        <v>40</v>
      </c>
      <c r="U29" s="1"/>
      <c r="V29" s="1">
        <f t="shared" si="8"/>
        <v>14.977410772551579</v>
      </c>
      <c r="W29" s="1">
        <f t="shared" si="9"/>
        <v>4.9377541288087947</v>
      </c>
      <c r="X29" s="1">
        <v>2.4923999999999999</v>
      </c>
      <c r="Y29" s="1">
        <v>2.9798</v>
      </c>
      <c r="Z29" s="1">
        <v>2.5392000000000001</v>
      </c>
      <c r="AA29" s="1">
        <v>3.1594000000000002</v>
      </c>
      <c r="AB29" s="1">
        <v>4.49</v>
      </c>
      <c r="AC29" s="1">
        <v>4.5777999999999999</v>
      </c>
      <c r="AD29" s="1">
        <v>4.3770000000000007</v>
      </c>
      <c r="AE29" s="1">
        <v>14.856</v>
      </c>
      <c r="AF29" s="1">
        <v>13.049200000000001</v>
      </c>
      <c r="AG29" s="1">
        <v>8.8124000000000002</v>
      </c>
      <c r="AH29" s="1"/>
      <c r="AI29" s="1">
        <f t="shared" si="4"/>
        <v>40</v>
      </c>
      <c r="AJ29" s="1">
        <f t="shared" si="5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40</v>
      </c>
      <c r="C30" s="1">
        <v>549</v>
      </c>
      <c r="D30" s="1"/>
      <c r="E30" s="1">
        <v>371</v>
      </c>
      <c r="F30" s="1">
        <v>137</v>
      </c>
      <c r="G30" s="7">
        <v>0.4</v>
      </c>
      <c r="H30" s="1">
        <v>45</v>
      </c>
      <c r="I30" s="1" t="s">
        <v>41</v>
      </c>
      <c r="J30" s="1">
        <v>374</v>
      </c>
      <c r="K30" s="1">
        <f t="shared" si="2"/>
        <v>-3</v>
      </c>
      <c r="L30" s="1">
        <f t="shared" si="6"/>
        <v>371</v>
      </c>
      <c r="M30" s="1">
        <v>0</v>
      </c>
      <c r="N30" s="1"/>
      <c r="O30" s="1">
        <f t="shared" si="7"/>
        <v>74.2</v>
      </c>
      <c r="P30" s="5">
        <f>11*O30-N30-F30</f>
        <v>679.2</v>
      </c>
      <c r="Q30" s="5">
        <v>970</v>
      </c>
      <c r="R30" s="5">
        <f t="shared" si="3"/>
        <v>970</v>
      </c>
      <c r="S30" s="5"/>
      <c r="T30" s="5">
        <v>970</v>
      </c>
      <c r="U30" s="1"/>
      <c r="V30" s="1">
        <f t="shared" si="8"/>
        <v>14.919137466307276</v>
      </c>
      <c r="W30" s="1">
        <f t="shared" si="9"/>
        <v>1.8463611859838274</v>
      </c>
      <c r="X30" s="1">
        <v>21.2</v>
      </c>
      <c r="Y30" s="1">
        <v>1.8</v>
      </c>
      <c r="Z30" s="1">
        <v>69.8</v>
      </c>
      <c r="AA30" s="1">
        <v>22.4</v>
      </c>
      <c r="AB30" s="1">
        <v>31.4</v>
      </c>
      <c r="AC30" s="1">
        <v>35.4</v>
      </c>
      <c r="AD30" s="1">
        <v>12.4</v>
      </c>
      <c r="AE30" s="1">
        <v>67.400000000000006</v>
      </c>
      <c r="AF30" s="1">
        <v>41</v>
      </c>
      <c r="AG30" s="1">
        <v>44.4</v>
      </c>
      <c r="AH30" s="1"/>
      <c r="AI30" s="1">
        <f t="shared" si="4"/>
        <v>388</v>
      </c>
      <c r="AJ30" s="1">
        <f t="shared" si="5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36</v>
      </c>
      <c r="C31" s="1">
        <v>264</v>
      </c>
      <c r="D31" s="1">
        <v>390.38600000000002</v>
      </c>
      <c r="E31" s="1">
        <v>168.44</v>
      </c>
      <c r="F31" s="1">
        <v>456.16</v>
      </c>
      <c r="G31" s="7">
        <v>1</v>
      </c>
      <c r="H31" s="1">
        <v>60</v>
      </c>
      <c r="I31" s="1" t="s">
        <v>44</v>
      </c>
      <c r="J31" s="1">
        <v>159</v>
      </c>
      <c r="K31" s="1">
        <f t="shared" si="2"/>
        <v>9.4399999999999977</v>
      </c>
      <c r="L31" s="1">
        <f t="shared" si="6"/>
        <v>168.44</v>
      </c>
      <c r="M31" s="1">
        <v>0</v>
      </c>
      <c r="N31" s="1"/>
      <c r="O31" s="1">
        <f t="shared" si="7"/>
        <v>33.688000000000002</v>
      </c>
      <c r="P31" s="5">
        <f>15*O31-N31-F31</f>
        <v>49.160000000000025</v>
      </c>
      <c r="Q31" s="5">
        <f t="shared" si="10"/>
        <v>49</v>
      </c>
      <c r="R31" s="5">
        <f t="shared" si="3"/>
        <v>49</v>
      </c>
      <c r="S31" s="5"/>
      <c r="T31" s="5"/>
      <c r="U31" s="1"/>
      <c r="V31" s="1">
        <f t="shared" si="8"/>
        <v>14.99525053431489</v>
      </c>
      <c r="W31" s="1">
        <f t="shared" si="9"/>
        <v>13.540726668249821</v>
      </c>
      <c r="X31" s="1">
        <v>41.630600000000001</v>
      </c>
      <c r="Y31" s="1">
        <v>46.5672</v>
      </c>
      <c r="Z31" s="1">
        <v>45.295400000000001</v>
      </c>
      <c r="AA31" s="1">
        <v>36.093200000000003</v>
      </c>
      <c r="AB31" s="1">
        <v>49.101999999999997</v>
      </c>
      <c r="AC31" s="1">
        <v>51.592599999999997</v>
      </c>
      <c r="AD31" s="1">
        <v>45.104999999999997</v>
      </c>
      <c r="AE31" s="1">
        <v>81.658799999999999</v>
      </c>
      <c r="AF31" s="1">
        <v>70.123599999999996</v>
      </c>
      <c r="AG31" s="1">
        <v>51.667400000000001</v>
      </c>
      <c r="AH31" s="1"/>
      <c r="AI31" s="1">
        <f t="shared" si="4"/>
        <v>49</v>
      </c>
      <c r="AJ31" s="1">
        <f t="shared" si="5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40</v>
      </c>
      <c r="C32" s="1">
        <v>345</v>
      </c>
      <c r="D32" s="1"/>
      <c r="E32" s="1">
        <v>132</v>
      </c>
      <c r="F32" s="1">
        <v>186</v>
      </c>
      <c r="G32" s="7">
        <v>0.22</v>
      </c>
      <c r="H32" s="1">
        <v>120</v>
      </c>
      <c r="I32" s="1" t="s">
        <v>41</v>
      </c>
      <c r="J32" s="1">
        <v>130</v>
      </c>
      <c r="K32" s="1">
        <f t="shared" si="2"/>
        <v>2</v>
      </c>
      <c r="L32" s="1">
        <f t="shared" si="6"/>
        <v>132</v>
      </c>
      <c r="M32" s="1">
        <v>0</v>
      </c>
      <c r="N32" s="1"/>
      <c r="O32" s="1">
        <f t="shared" si="7"/>
        <v>26.4</v>
      </c>
      <c r="P32" s="5">
        <f t="shared" si="15"/>
        <v>183.59999999999997</v>
      </c>
      <c r="Q32" s="39">
        <v>350</v>
      </c>
      <c r="R32" s="5">
        <f t="shared" si="3"/>
        <v>200</v>
      </c>
      <c r="S32" s="39">
        <v>150</v>
      </c>
      <c r="T32" s="5">
        <v>210</v>
      </c>
      <c r="U32" s="1"/>
      <c r="V32" s="1">
        <f t="shared" si="8"/>
        <v>20.303030303030305</v>
      </c>
      <c r="W32" s="1">
        <f t="shared" si="9"/>
        <v>7.0454545454545459</v>
      </c>
      <c r="X32" s="1">
        <v>21.4</v>
      </c>
      <c r="Y32" s="1">
        <v>11.6</v>
      </c>
      <c r="Z32" s="1">
        <v>32.6</v>
      </c>
      <c r="AA32" s="1">
        <v>21.2</v>
      </c>
      <c r="AB32" s="1">
        <v>26</v>
      </c>
      <c r="AC32" s="1">
        <v>23.4</v>
      </c>
      <c r="AD32" s="1">
        <v>27</v>
      </c>
      <c r="AE32" s="1">
        <v>61.6</v>
      </c>
      <c r="AF32" s="1">
        <v>48.2</v>
      </c>
      <c r="AG32" s="1">
        <v>39</v>
      </c>
      <c r="AH32" s="1"/>
      <c r="AI32" s="1">
        <f t="shared" si="4"/>
        <v>44</v>
      </c>
      <c r="AJ32" s="1">
        <f t="shared" si="5"/>
        <v>33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68</v>
      </c>
      <c r="B33" s="10" t="s">
        <v>36</v>
      </c>
      <c r="C33" s="10"/>
      <c r="D33" s="10">
        <v>101.595</v>
      </c>
      <c r="E33" s="10">
        <v>101.595</v>
      </c>
      <c r="F33" s="10"/>
      <c r="G33" s="11">
        <v>0</v>
      </c>
      <c r="H33" s="10" t="e">
        <v>#N/A</v>
      </c>
      <c r="I33" s="10" t="s">
        <v>37</v>
      </c>
      <c r="J33" s="10"/>
      <c r="K33" s="10">
        <f t="shared" si="2"/>
        <v>101.595</v>
      </c>
      <c r="L33" s="10">
        <f t="shared" si="6"/>
        <v>0</v>
      </c>
      <c r="M33" s="10">
        <f>IFERROR(VLOOKUP(A33,[1]TDSheet!$A:$B,2,0),"")</f>
        <v>101.595</v>
      </c>
      <c r="N33" s="10"/>
      <c r="O33" s="10">
        <f t="shared" si="7"/>
        <v>0</v>
      </c>
      <c r="P33" s="12"/>
      <c r="Q33" s="5">
        <f t="shared" si="10"/>
        <v>0</v>
      </c>
      <c r="R33" s="5">
        <f t="shared" si="3"/>
        <v>0</v>
      </c>
      <c r="S33" s="5"/>
      <c r="T33" s="12"/>
      <c r="U33" s="10"/>
      <c r="V33" s="1" t="e">
        <f t="shared" si="8"/>
        <v>#DIV/0!</v>
      </c>
      <c r="W33" s="10" t="e">
        <f t="shared" si="9"/>
        <v>#DIV/0!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/>
      <c r="AI33" s="1">
        <f t="shared" si="4"/>
        <v>0</v>
      </c>
      <c r="AJ33" s="1">
        <f t="shared" si="5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40</v>
      </c>
      <c r="C34" s="1"/>
      <c r="D34" s="1">
        <v>264</v>
      </c>
      <c r="E34" s="1">
        <v>164</v>
      </c>
      <c r="F34" s="1">
        <v>99</v>
      </c>
      <c r="G34" s="7">
        <v>0.33</v>
      </c>
      <c r="H34" s="1">
        <v>45</v>
      </c>
      <c r="I34" s="1" t="s">
        <v>41</v>
      </c>
      <c r="J34" s="1">
        <v>89</v>
      </c>
      <c r="K34" s="1">
        <f t="shared" si="2"/>
        <v>75</v>
      </c>
      <c r="L34" s="1">
        <f t="shared" si="6"/>
        <v>92</v>
      </c>
      <c r="M34" s="1">
        <f>IFERROR(VLOOKUP(A34,[1]TDSheet!$A:$B,2,0),"")</f>
        <v>72</v>
      </c>
      <c r="N34" s="1"/>
      <c r="O34" s="1">
        <f t="shared" si="7"/>
        <v>18.399999999999999</v>
      </c>
      <c r="P34" s="5">
        <f>14*O34-N34-F34</f>
        <v>158.59999999999997</v>
      </c>
      <c r="Q34" s="5">
        <v>180</v>
      </c>
      <c r="R34" s="5">
        <f t="shared" si="3"/>
        <v>180</v>
      </c>
      <c r="S34" s="5"/>
      <c r="T34" s="5">
        <v>180</v>
      </c>
      <c r="U34" s="1"/>
      <c r="V34" s="1">
        <f t="shared" si="8"/>
        <v>15.163043478260871</v>
      </c>
      <c r="W34" s="1">
        <f t="shared" si="9"/>
        <v>5.3804347826086962</v>
      </c>
      <c r="X34" s="1">
        <v>9.4</v>
      </c>
      <c r="Y34" s="1">
        <v>16</v>
      </c>
      <c r="Z34" s="1">
        <v>9.4</v>
      </c>
      <c r="AA34" s="1">
        <v>9.4</v>
      </c>
      <c r="AB34" s="1">
        <v>8.8000000000000007</v>
      </c>
      <c r="AC34" s="1">
        <v>-2.4</v>
      </c>
      <c r="AD34" s="1">
        <v>-4.5999999999999996</v>
      </c>
      <c r="AE34" s="1">
        <v>14</v>
      </c>
      <c r="AF34" s="1">
        <v>14.4</v>
      </c>
      <c r="AG34" s="1">
        <v>10.4</v>
      </c>
      <c r="AH34" s="1" t="s">
        <v>70</v>
      </c>
      <c r="AI34" s="1">
        <f t="shared" si="4"/>
        <v>59.400000000000006</v>
      </c>
      <c r="AJ34" s="1">
        <f t="shared" si="5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71</v>
      </c>
      <c r="B35" s="10" t="s">
        <v>40</v>
      </c>
      <c r="C35" s="10"/>
      <c r="D35" s="10">
        <v>105</v>
      </c>
      <c r="E35" s="10">
        <v>94</v>
      </c>
      <c r="F35" s="10"/>
      <c r="G35" s="11">
        <v>0</v>
      </c>
      <c r="H35" s="10">
        <v>45</v>
      </c>
      <c r="I35" s="10" t="s">
        <v>37</v>
      </c>
      <c r="J35" s="10"/>
      <c r="K35" s="10">
        <f t="shared" si="2"/>
        <v>94</v>
      </c>
      <c r="L35" s="10">
        <f t="shared" si="6"/>
        <v>-8</v>
      </c>
      <c r="M35" s="10">
        <f>IFERROR(VLOOKUP(A35,[1]TDSheet!$A:$B,2,0),"")</f>
        <v>102</v>
      </c>
      <c r="N35" s="10"/>
      <c r="O35" s="10">
        <f t="shared" si="7"/>
        <v>-1.6</v>
      </c>
      <c r="P35" s="12"/>
      <c r="Q35" s="5">
        <f t="shared" si="10"/>
        <v>0</v>
      </c>
      <c r="R35" s="5">
        <f t="shared" si="3"/>
        <v>0</v>
      </c>
      <c r="S35" s="5"/>
      <c r="T35" s="12"/>
      <c r="U35" s="10"/>
      <c r="V35" s="1">
        <f t="shared" si="8"/>
        <v>0</v>
      </c>
      <c r="W35" s="10">
        <f t="shared" si="9"/>
        <v>0</v>
      </c>
      <c r="X35" s="10">
        <v>4.2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 t="s">
        <v>72</v>
      </c>
      <c r="AI35" s="1">
        <f t="shared" si="4"/>
        <v>0</v>
      </c>
      <c r="AJ35" s="1">
        <f t="shared" si="5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73</v>
      </c>
      <c r="B36" s="10" t="s">
        <v>40</v>
      </c>
      <c r="C36" s="10"/>
      <c r="D36" s="10">
        <v>50</v>
      </c>
      <c r="E36" s="10">
        <v>50</v>
      </c>
      <c r="F36" s="10"/>
      <c r="G36" s="11">
        <v>0</v>
      </c>
      <c r="H36" s="10" t="e">
        <v>#N/A</v>
      </c>
      <c r="I36" s="10" t="s">
        <v>37</v>
      </c>
      <c r="J36" s="10"/>
      <c r="K36" s="10">
        <f t="shared" si="2"/>
        <v>50</v>
      </c>
      <c r="L36" s="10">
        <f t="shared" si="6"/>
        <v>0</v>
      </c>
      <c r="M36" s="10">
        <f>IFERROR(VLOOKUP(A36,[1]TDSheet!$A:$B,2,0),"")</f>
        <v>50</v>
      </c>
      <c r="N36" s="10"/>
      <c r="O36" s="10">
        <f t="shared" si="7"/>
        <v>0</v>
      </c>
      <c r="P36" s="12"/>
      <c r="Q36" s="5">
        <f t="shared" si="10"/>
        <v>0</v>
      </c>
      <c r="R36" s="5">
        <f t="shared" si="3"/>
        <v>0</v>
      </c>
      <c r="S36" s="5"/>
      <c r="T36" s="12"/>
      <c r="U36" s="10"/>
      <c r="V36" s="1" t="e">
        <f t="shared" si="8"/>
        <v>#DIV/0!</v>
      </c>
      <c r="W36" s="10" t="e">
        <f t="shared" si="9"/>
        <v>#DIV/0!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/>
      <c r="AI36" s="1">
        <f t="shared" si="4"/>
        <v>0</v>
      </c>
      <c r="AJ36" s="1">
        <f t="shared" si="5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74</v>
      </c>
      <c r="B37" s="10" t="s">
        <v>40</v>
      </c>
      <c r="C37" s="10"/>
      <c r="D37" s="10">
        <v>100</v>
      </c>
      <c r="E37" s="10">
        <v>100</v>
      </c>
      <c r="F37" s="10"/>
      <c r="G37" s="11">
        <v>0</v>
      </c>
      <c r="H37" s="10" t="e">
        <v>#N/A</v>
      </c>
      <c r="I37" s="10" t="s">
        <v>37</v>
      </c>
      <c r="J37" s="10"/>
      <c r="K37" s="10">
        <f t="shared" si="2"/>
        <v>100</v>
      </c>
      <c r="L37" s="10">
        <f t="shared" si="6"/>
        <v>0</v>
      </c>
      <c r="M37" s="10">
        <f>IFERROR(VLOOKUP(A37,[1]TDSheet!$A:$B,2,0),"")</f>
        <v>100</v>
      </c>
      <c r="N37" s="10"/>
      <c r="O37" s="10">
        <f t="shared" si="7"/>
        <v>0</v>
      </c>
      <c r="P37" s="12"/>
      <c r="Q37" s="5">
        <f t="shared" si="10"/>
        <v>0</v>
      </c>
      <c r="R37" s="5">
        <f t="shared" si="3"/>
        <v>0</v>
      </c>
      <c r="S37" s="5"/>
      <c r="T37" s="12"/>
      <c r="U37" s="10"/>
      <c r="V37" s="1" t="e">
        <f t="shared" si="8"/>
        <v>#DIV/0!</v>
      </c>
      <c r="W37" s="10" t="e">
        <f t="shared" si="9"/>
        <v>#DIV/0!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/>
      <c r="AI37" s="1">
        <f t="shared" si="4"/>
        <v>0</v>
      </c>
      <c r="AJ37" s="1">
        <f t="shared" si="5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40</v>
      </c>
      <c r="C38" s="1">
        <v>24</v>
      </c>
      <c r="D38" s="1">
        <v>150</v>
      </c>
      <c r="E38" s="1">
        <v>35</v>
      </c>
      <c r="F38" s="1">
        <v>112</v>
      </c>
      <c r="G38" s="7">
        <v>0.09</v>
      </c>
      <c r="H38" s="1">
        <v>45</v>
      </c>
      <c r="I38" s="1" t="s">
        <v>41</v>
      </c>
      <c r="J38" s="1">
        <v>44</v>
      </c>
      <c r="K38" s="1">
        <f t="shared" si="2"/>
        <v>-9</v>
      </c>
      <c r="L38" s="1">
        <f t="shared" si="6"/>
        <v>35</v>
      </c>
      <c r="M38" s="1">
        <v>0</v>
      </c>
      <c r="N38" s="1">
        <v>100</v>
      </c>
      <c r="O38" s="1">
        <f t="shared" si="7"/>
        <v>7</v>
      </c>
      <c r="P38" s="5"/>
      <c r="Q38" s="5">
        <f t="shared" si="10"/>
        <v>0</v>
      </c>
      <c r="R38" s="5">
        <f t="shared" si="3"/>
        <v>0</v>
      </c>
      <c r="S38" s="5"/>
      <c r="T38" s="5"/>
      <c r="U38" s="1"/>
      <c r="V38" s="1">
        <f t="shared" si="8"/>
        <v>30.285714285714285</v>
      </c>
      <c r="W38" s="1">
        <f t="shared" si="9"/>
        <v>30.285714285714285</v>
      </c>
      <c r="X38" s="1">
        <v>19.600000000000001</v>
      </c>
      <c r="Y38" s="1">
        <v>11.4</v>
      </c>
      <c r="Z38" s="1">
        <v>5</v>
      </c>
      <c r="AA38" s="1">
        <v>8.8000000000000007</v>
      </c>
      <c r="AB38" s="1">
        <v>17.600000000000001</v>
      </c>
      <c r="AC38" s="1">
        <v>12.2</v>
      </c>
      <c r="AD38" s="1">
        <v>11.4</v>
      </c>
      <c r="AE38" s="1">
        <v>42.2</v>
      </c>
      <c r="AF38" s="1">
        <v>44.2</v>
      </c>
      <c r="AG38" s="1">
        <v>22.6</v>
      </c>
      <c r="AH38" s="1"/>
      <c r="AI38" s="1">
        <f t="shared" si="4"/>
        <v>0</v>
      </c>
      <c r="AJ38" s="1">
        <f t="shared" si="5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36</v>
      </c>
      <c r="C39" s="1">
        <v>368</v>
      </c>
      <c r="D39" s="1">
        <v>841.31200000000001</v>
      </c>
      <c r="E39" s="1">
        <v>248.64</v>
      </c>
      <c r="F39" s="1">
        <v>878.726</v>
      </c>
      <c r="G39" s="7">
        <v>1</v>
      </c>
      <c r="H39" s="1">
        <v>45</v>
      </c>
      <c r="I39" s="1" t="s">
        <v>59</v>
      </c>
      <c r="J39" s="1">
        <v>238.8</v>
      </c>
      <c r="K39" s="1">
        <f t="shared" si="2"/>
        <v>9.839999999999975</v>
      </c>
      <c r="L39" s="1">
        <f>IFERROR(E39-M39,0)</f>
        <v>248.64</v>
      </c>
      <c r="M39" s="1">
        <v>0</v>
      </c>
      <c r="N39" s="1">
        <v>150</v>
      </c>
      <c r="O39" s="1">
        <f t="shared" si="7"/>
        <v>49.727999999999994</v>
      </c>
      <c r="P39" s="5"/>
      <c r="Q39" s="5">
        <f t="shared" si="10"/>
        <v>0</v>
      </c>
      <c r="R39" s="5">
        <f t="shared" si="3"/>
        <v>0</v>
      </c>
      <c r="S39" s="5"/>
      <c r="T39" s="5"/>
      <c r="U39" s="1"/>
      <c r="V39" s="1">
        <f t="shared" si="8"/>
        <v>20.687057593307596</v>
      </c>
      <c r="W39" s="1">
        <f t="shared" si="9"/>
        <v>20.687057593307596</v>
      </c>
      <c r="X39" s="1">
        <v>72.525199999999998</v>
      </c>
      <c r="Y39" s="1">
        <v>74.436199999999999</v>
      </c>
      <c r="Z39" s="1">
        <v>68.076800000000006</v>
      </c>
      <c r="AA39" s="1">
        <v>69.951400000000007</v>
      </c>
      <c r="AB39" s="1">
        <v>79.698599999999999</v>
      </c>
      <c r="AC39" s="1">
        <v>91.167200000000008</v>
      </c>
      <c r="AD39" s="1">
        <v>69.303200000000004</v>
      </c>
      <c r="AE39" s="1">
        <v>98.673199999999994</v>
      </c>
      <c r="AF39" s="1">
        <v>94.244600000000005</v>
      </c>
      <c r="AG39" s="1">
        <v>81.723199999999991</v>
      </c>
      <c r="AH39" s="22" t="s">
        <v>80</v>
      </c>
      <c r="AI39" s="1">
        <f t="shared" si="4"/>
        <v>0</v>
      </c>
      <c r="AJ39" s="1">
        <f t="shared" si="5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40</v>
      </c>
      <c r="C40" s="1">
        <v>9</v>
      </c>
      <c r="D40" s="1">
        <v>256</v>
      </c>
      <c r="E40" s="1">
        <v>58</v>
      </c>
      <c r="F40" s="1">
        <v>198</v>
      </c>
      <c r="G40" s="7">
        <v>0.4</v>
      </c>
      <c r="H40" s="1" t="e">
        <v>#N/A</v>
      </c>
      <c r="I40" s="1" t="s">
        <v>41</v>
      </c>
      <c r="J40" s="1">
        <v>64</v>
      </c>
      <c r="K40" s="1">
        <f t="shared" ref="K40:K75" si="16">E40-J40</f>
        <v>-6</v>
      </c>
      <c r="L40" s="1">
        <f t="shared" si="6"/>
        <v>58</v>
      </c>
      <c r="M40" s="1">
        <v>0</v>
      </c>
      <c r="N40" s="1"/>
      <c r="O40" s="1">
        <f t="shared" si="7"/>
        <v>11.6</v>
      </c>
      <c r="P40" s="5"/>
      <c r="Q40" s="5">
        <f t="shared" si="10"/>
        <v>0</v>
      </c>
      <c r="R40" s="5">
        <f t="shared" si="3"/>
        <v>0</v>
      </c>
      <c r="S40" s="5"/>
      <c r="T40" s="5"/>
      <c r="U40" s="1"/>
      <c r="V40" s="1">
        <f t="shared" si="8"/>
        <v>17.068965517241381</v>
      </c>
      <c r="W40" s="1">
        <f t="shared" si="9"/>
        <v>17.068965517241381</v>
      </c>
      <c r="X40" s="1">
        <v>14.4</v>
      </c>
      <c r="Y40" s="1">
        <v>26</v>
      </c>
      <c r="Z40" s="1">
        <v>15.2</v>
      </c>
      <c r="AA40" s="1">
        <v>14.4</v>
      </c>
      <c r="AB40" s="1">
        <v>21</v>
      </c>
      <c r="AC40" s="1">
        <v>20.2</v>
      </c>
      <c r="AD40" s="1">
        <v>22.2</v>
      </c>
      <c r="AE40" s="1">
        <v>23</v>
      </c>
      <c r="AF40" s="1">
        <v>22.2</v>
      </c>
      <c r="AG40" s="1">
        <v>19</v>
      </c>
      <c r="AH40" s="1"/>
      <c r="AI40" s="1">
        <f t="shared" si="4"/>
        <v>0</v>
      </c>
      <c r="AJ40" s="1">
        <f t="shared" si="5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40</v>
      </c>
      <c r="C41" s="1">
        <v>850</v>
      </c>
      <c r="D41" s="1">
        <v>296</v>
      </c>
      <c r="E41" s="1">
        <v>506</v>
      </c>
      <c r="F41" s="1">
        <v>589</v>
      </c>
      <c r="G41" s="7">
        <v>0.4</v>
      </c>
      <c r="H41" s="1">
        <v>60</v>
      </c>
      <c r="I41" s="1" t="s">
        <v>44</v>
      </c>
      <c r="J41" s="1">
        <v>502</v>
      </c>
      <c r="K41" s="1">
        <f t="shared" si="16"/>
        <v>4</v>
      </c>
      <c r="L41" s="1">
        <f t="shared" si="6"/>
        <v>506</v>
      </c>
      <c r="M41" s="1">
        <v>0</v>
      </c>
      <c r="N41" s="1"/>
      <c r="O41" s="1">
        <f t="shared" si="7"/>
        <v>101.2</v>
      </c>
      <c r="P41" s="5">
        <f>15*O41-N41-F41</f>
        <v>929</v>
      </c>
      <c r="Q41" s="5">
        <f t="shared" si="10"/>
        <v>929</v>
      </c>
      <c r="R41" s="5">
        <f t="shared" si="3"/>
        <v>529</v>
      </c>
      <c r="S41" s="5">
        <v>400</v>
      </c>
      <c r="T41" s="5"/>
      <c r="U41" s="1"/>
      <c r="V41" s="1">
        <f t="shared" si="8"/>
        <v>15</v>
      </c>
      <c r="W41" s="1">
        <f t="shared" si="9"/>
        <v>5.8201581027667979</v>
      </c>
      <c r="X41" s="1">
        <v>59.6</v>
      </c>
      <c r="Y41" s="1">
        <v>57.2</v>
      </c>
      <c r="Z41" s="1">
        <v>125</v>
      </c>
      <c r="AA41" s="1">
        <v>46.4</v>
      </c>
      <c r="AB41" s="1">
        <v>77</v>
      </c>
      <c r="AC41" s="1">
        <v>84</v>
      </c>
      <c r="AD41" s="1">
        <v>38.799999999999997</v>
      </c>
      <c r="AE41" s="1">
        <v>147.19999999999999</v>
      </c>
      <c r="AF41" s="1">
        <v>112.4</v>
      </c>
      <c r="AG41" s="1">
        <v>54.6</v>
      </c>
      <c r="AH41" s="1"/>
      <c r="AI41" s="1">
        <f t="shared" si="4"/>
        <v>211.60000000000002</v>
      </c>
      <c r="AJ41" s="1">
        <f t="shared" si="5"/>
        <v>160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40</v>
      </c>
      <c r="C42" s="1">
        <v>95</v>
      </c>
      <c r="D42" s="1"/>
      <c r="E42" s="1">
        <v>16</v>
      </c>
      <c r="F42" s="1">
        <v>77</v>
      </c>
      <c r="G42" s="7">
        <v>0.5</v>
      </c>
      <c r="H42" s="1">
        <v>60</v>
      </c>
      <c r="I42" s="1" t="s">
        <v>41</v>
      </c>
      <c r="J42" s="1">
        <v>18</v>
      </c>
      <c r="K42" s="1">
        <f t="shared" si="16"/>
        <v>-2</v>
      </c>
      <c r="L42" s="1">
        <f t="shared" si="6"/>
        <v>16</v>
      </c>
      <c r="M42" s="1">
        <v>0</v>
      </c>
      <c r="N42" s="1"/>
      <c r="O42" s="1">
        <f t="shared" si="7"/>
        <v>3.2</v>
      </c>
      <c r="P42" s="5"/>
      <c r="Q42" s="5">
        <f t="shared" si="10"/>
        <v>0</v>
      </c>
      <c r="R42" s="5">
        <f t="shared" si="3"/>
        <v>0</v>
      </c>
      <c r="S42" s="5"/>
      <c r="T42" s="5"/>
      <c r="U42" s="1"/>
      <c r="V42" s="1">
        <f t="shared" si="8"/>
        <v>24.0625</v>
      </c>
      <c r="W42" s="1">
        <f t="shared" si="9"/>
        <v>24.0625</v>
      </c>
      <c r="X42" s="1">
        <v>1.6</v>
      </c>
      <c r="Y42" s="1">
        <v>1.6</v>
      </c>
      <c r="Z42" s="1">
        <v>11.2</v>
      </c>
      <c r="AA42" s="1">
        <v>2.6</v>
      </c>
      <c r="AB42" s="1">
        <v>3</v>
      </c>
      <c r="AC42" s="1">
        <v>7.2</v>
      </c>
      <c r="AD42" s="1">
        <v>5.6</v>
      </c>
      <c r="AE42" s="1">
        <v>14.2</v>
      </c>
      <c r="AF42" s="1">
        <v>16</v>
      </c>
      <c r="AG42" s="1">
        <v>10.4</v>
      </c>
      <c r="AH42" s="22" t="s">
        <v>80</v>
      </c>
      <c r="AI42" s="1">
        <f t="shared" si="4"/>
        <v>0</v>
      </c>
      <c r="AJ42" s="1">
        <f t="shared" si="5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40</v>
      </c>
      <c r="C43" s="1">
        <v>24</v>
      </c>
      <c r="D43" s="1"/>
      <c r="E43" s="1">
        <v>-1</v>
      </c>
      <c r="F43" s="1">
        <v>21</v>
      </c>
      <c r="G43" s="7">
        <v>0.5</v>
      </c>
      <c r="H43" s="1">
        <v>60</v>
      </c>
      <c r="I43" s="1" t="s">
        <v>41</v>
      </c>
      <c r="J43" s="1">
        <v>2</v>
      </c>
      <c r="K43" s="1">
        <f t="shared" si="16"/>
        <v>-3</v>
      </c>
      <c r="L43" s="1">
        <f t="shared" si="6"/>
        <v>-1</v>
      </c>
      <c r="M43" s="1">
        <v>0</v>
      </c>
      <c r="N43" s="1"/>
      <c r="O43" s="1">
        <f t="shared" si="7"/>
        <v>-0.2</v>
      </c>
      <c r="P43" s="5"/>
      <c r="Q43" s="5">
        <f t="shared" si="10"/>
        <v>0</v>
      </c>
      <c r="R43" s="5">
        <f t="shared" si="3"/>
        <v>0</v>
      </c>
      <c r="S43" s="5"/>
      <c r="T43" s="5"/>
      <c r="U43" s="1"/>
      <c r="V43" s="1">
        <f t="shared" si="8"/>
        <v>-105</v>
      </c>
      <c r="W43" s="1">
        <f t="shared" si="9"/>
        <v>-105</v>
      </c>
      <c r="X43" s="1">
        <v>0.8</v>
      </c>
      <c r="Y43" s="1">
        <v>1</v>
      </c>
      <c r="Z43" s="1">
        <v>2.6</v>
      </c>
      <c r="AA43" s="1">
        <v>0.4</v>
      </c>
      <c r="AB43" s="1">
        <v>1</v>
      </c>
      <c r="AC43" s="1">
        <v>0.6</v>
      </c>
      <c r="AD43" s="1">
        <v>2</v>
      </c>
      <c r="AE43" s="1">
        <v>3.2</v>
      </c>
      <c r="AF43" s="1">
        <v>3</v>
      </c>
      <c r="AG43" s="1">
        <v>1.2</v>
      </c>
      <c r="AH43" s="22" t="s">
        <v>80</v>
      </c>
      <c r="AI43" s="1">
        <f t="shared" si="4"/>
        <v>0</v>
      </c>
      <c r="AJ43" s="1">
        <f t="shared" si="5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40</v>
      </c>
      <c r="C44" s="1">
        <v>914</v>
      </c>
      <c r="D44" s="1">
        <v>152</v>
      </c>
      <c r="E44" s="1">
        <v>608</v>
      </c>
      <c r="F44" s="1">
        <v>401</v>
      </c>
      <c r="G44" s="7">
        <v>0.4</v>
      </c>
      <c r="H44" s="1">
        <v>60</v>
      </c>
      <c r="I44" s="1" t="s">
        <v>44</v>
      </c>
      <c r="J44" s="1">
        <v>456</v>
      </c>
      <c r="K44" s="1">
        <f t="shared" si="16"/>
        <v>152</v>
      </c>
      <c r="L44" s="1">
        <f t="shared" si="6"/>
        <v>456</v>
      </c>
      <c r="M44" s="1">
        <f>IFERROR(VLOOKUP(A44,[1]TDSheet!$A:$B,2,0),"")</f>
        <v>152</v>
      </c>
      <c r="N44" s="1"/>
      <c r="O44" s="1">
        <f t="shared" si="7"/>
        <v>91.2</v>
      </c>
      <c r="P44" s="5">
        <f>14*O44-N44-F44</f>
        <v>875.8</v>
      </c>
      <c r="Q44" s="39">
        <v>1100</v>
      </c>
      <c r="R44" s="5">
        <f t="shared" si="3"/>
        <v>600</v>
      </c>
      <c r="S44" s="39">
        <v>500</v>
      </c>
      <c r="T44" s="5">
        <v>970</v>
      </c>
      <c r="U44" s="1"/>
      <c r="V44" s="1">
        <f t="shared" si="8"/>
        <v>16.458333333333332</v>
      </c>
      <c r="W44" s="1">
        <f t="shared" si="9"/>
        <v>4.3969298245614032</v>
      </c>
      <c r="X44" s="1">
        <v>48.2</v>
      </c>
      <c r="Y44" s="1">
        <v>16</v>
      </c>
      <c r="Z44" s="1">
        <v>112.6</v>
      </c>
      <c r="AA44" s="1">
        <v>41.8</v>
      </c>
      <c r="AB44" s="1">
        <v>54.2</v>
      </c>
      <c r="AC44" s="1">
        <v>68.8</v>
      </c>
      <c r="AD44" s="1">
        <v>70.599999999999994</v>
      </c>
      <c r="AE44" s="1">
        <v>125.4</v>
      </c>
      <c r="AF44" s="1">
        <v>89</v>
      </c>
      <c r="AG44" s="1">
        <v>75.2</v>
      </c>
      <c r="AH44" s="1"/>
      <c r="AI44" s="1">
        <f t="shared" si="4"/>
        <v>240</v>
      </c>
      <c r="AJ44" s="1">
        <f t="shared" si="5"/>
        <v>200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83</v>
      </c>
      <c r="B45" s="1" t="s">
        <v>40</v>
      </c>
      <c r="C45" s="1">
        <v>738</v>
      </c>
      <c r="D45" s="1">
        <v>192</v>
      </c>
      <c r="E45" s="1">
        <v>442</v>
      </c>
      <c r="F45" s="1">
        <v>426</v>
      </c>
      <c r="G45" s="7">
        <v>0.4</v>
      </c>
      <c r="H45" s="1">
        <v>60</v>
      </c>
      <c r="I45" s="1" t="s">
        <v>41</v>
      </c>
      <c r="J45" s="1">
        <v>445</v>
      </c>
      <c r="K45" s="1">
        <f t="shared" si="16"/>
        <v>-3</v>
      </c>
      <c r="L45" s="1">
        <f t="shared" si="6"/>
        <v>442</v>
      </c>
      <c r="M45" s="1">
        <v>0</v>
      </c>
      <c r="N45" s="1"/>
      <c r="O45" s="1">
        <f t="shared" si="7"/>
        <v>88.4</v>
      </c>
      <c r="P45" s="5">
        <f t="shared" ref="P45" si="17">14*O45-N45-F45</f>
        <v>811.60000000000014</v>
      </c>
      <c r="Q45" s="39">
        <v>1000</v>
      </c>
      <c r="R45" s="5">
        <f t="shared" si="3"/>
        <v>550</v>
      </c>
      <c r="S45" s="39">
        <v>450</v>
      </c>
      <c r="T45" s="5">
        <v>900</v>
      </c>
      <c r="U45" s="1"/>
      <c r="V45" s="1">
        <f t="shared" si="8"/>
        <v>16.131221719457013</v>
      </c>
      <c r="W45" s="1">
        <f t="shared" si="9"/>
        <v>4.8190045248868776</v>
      </c>
      <c r="X45" s="1">
        <v>43.2</v>
      </c>
      <c r="Y45" s="1">
        <v>15.4</v>
      </c>
      <c r="Z45" s="1">
        <v>108.8</v>
      </c>
      <c r="AA45" s="1">
        <v>39.200000000000003</v>
      </c>
      <c r="AB45" s="1">
        <v>54.6</v>
      </c>
      <c r="AC45" s="1">
        <v>70.400000000000006</v>
      </c>
      <c r="AD45" s="1">
        <v>63.8</v>
      </c>
      <c r="AE45" s="1">
        <v>130.4</v>
      </c>
      <c r="AF45" s="1">
        <v>88.4</v>
      </c>
      <c r="AG45" s="1">
        <v>72.400000000000006</v>
      </c>
      <c r="AH45" s="1"/>
      <c r="AI45" s="1">
        <f t="shared" si="4"/>
        <v>220</v>
      </c>
      <c r="AJ45" s="1">
        <f t="shared" si="5"/>
        <v>180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84</v>
      </c>
      <c r="B46" s="16" t="s">
        <v>40</v>
      </c>
      <c r="C46" s="16">
        <v>3</v>
      </c>
      <c r="D46" s="16">
        <v>102</v>
      </c>
      <c r="E46" s="16">
        <v>102</v>
      </c>
      <c r="F46" s="17"/>
      <c r="G46" s="11">
        <v>0</v>
      </c>
      <c r="H46" s="10">
        <v>45</v>
      </c>
      <c r="I46" s="10" t="s">
        <v>37</v>
      </c>
      <c r="J46" s="10">
        <v>15</v>
      </c>
      <c r="K46" s="10">
        <f t="shared" si="16"/>
        <v>87</v>
      </c>
      <c r="L46" s="10">
        <f t="shared" si="6"/>
        <v>0</v>
      </c>
      <c r="M46" s="10">
        <f>IFERROR(VLOOKUP(A46,[1]TDSheet!$A:$B,2,0),"")</f>
        <v>102</v>
      </c>
      <c r="N46" s="10"/>
      <c r="O46" s="10">
        <f t="shared" si="7"/>
        <v>0</v>
      </c>
      <c r="P46" s="12"/>
      <c r="Q46" s="5">
        <f t="shared" si="10"/>
        <v>0</v>
      </c>
      <c r="R46" s="5">
        <f t="shared" si="3"/>
        <v>0</v>
      </c>
      <c r="S46" s="5"/>
      <c r="T46" s="12"/>
      <c r="U46" s="10"/>
      <c r="V46" s="1" t="e">
        <f t="shared" si="8"/>
        <v>#DIV/0!</v>
      </c>
      <c r="W46" s="10" t="e">
        <f t="shared" si="9"/>
        <v>#DIV/0!</v>
      </c>
      <c r="X46" s="10">
        <v>26.4</v>
      </c>
      <c r="Y46" s="10">
        <v>14.2</v>
      </c>
      <c r="Z46" s="10">
        <v>16</v>
      </c>
      <c r="AA46" s="10">
        <v>11.2</v>
      </c>
      <c r="AB46" s="10">
        <v>0</v>
      </c>
      <c r="AC46" s="10">
        <v>18.600000000000001</v>
      </c>
      <c r="AD46" s="10">
        <v>0.6</v>
      </c>
      <c r="AE46" s="10">
        <v>0</v>
      </c>
      <c r="AF46" s="10">
        <v>0</v>
      </c>
      <c r="AG46" s="10">
        <v>0</v>
      </c>
      <c r="AH46" s="14" t="s">
        <v>182</v>
      </c>
      <c r="AI46" s="1">
        <f t="shared" si="4"/>
        <v>0</v>
      </c>
      <c r="AJ46" s="1">
        <f t="shared" si="5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8" t="s">
        <v>173</v>
      </c>
      <c r="B47" s="19" t="s">
        <v>40</v>
      </c>
      <c r="C47" s="19"/>
      <c r="D47" s="19">
        <v>18</v>
      </c>
      <c r="E47" s="19"/>
      <c r="F47" s="20">
        <v>18</v>
      </c>
      <c r="G47" s="7">
        <v>0.84</v>
      </c>
      <c r="H47" s="1">
        <v>50</v>
      </c>
      <c r="I47" s="1" t="s">
        <v>41</v>
      </c>
      <c r="J47" s="1"/>
      <c r="K47" s="1">
        <f>E47-J47</f>
        <v>0</v>
      </c>
      <c r="L47" s="1">
        <f>IFERROR(E47-M47,0)</f>
        <v>0</v>
      </c>
      <c r="M47" s="1">
        <v>0</v>
      </c>
      <c r="N47" s="1"/>
      <c r="O47" s="1">
        <f>L47/5</f>
        <v>0</v>
      </c>
      <c r="P47" s="5">
        <v>100</v>
      </c>
      <c r="Q47" s="5">
        <f t="shared" si="10"/>
        <v>100</v>
      </c>
      <c r="R47" s="5">
        <f t="shared" si="3"/>
        <v>100</v>
      </c>
      <c r="S47" s="5"/>
      <c r="T47" s="5"/>
      <c r="U47" s="1"/>
      <c r="V47" s="1" t="e">
        <f t="shared" si="8"/>
        <v>#DIV/0!</v>
      </c>
      <c r="W47" s="1" t="e">
        <f>(F47+N47)/O47</f>
        <v>#DIV/0!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 t="s">
        <v>172</v>
      </c>
      <c r="AI47" s="1">
        <f t="shared" si="4"/>
        <v>84</v>
      </c>
      <c r="AJ47" s="1">
        <f t="shared" si="5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40</v>
      </c>
      <c r="C48" s="1">
        <v>60</v>
      </c>
      <c r="D48" s="1">
        <v>260</v>
      </c>
      <c r="E48" s="1">
        <v>117</v>
      </c>
      <c r="F48" s="1">
        <v>155</v>
      </c>
      <c r="G48" s="7">
        <v>0.1</v>
      </c>
      <c r="H48" s="1">
        <v>45</v>
      </c>
      <c r="I48" s="1" t="s">
        <v>41</v>
      </c>
      <c r="J48" s="1">
        <v>127</v>
      </c>
      <c r="K48" s="1">
        <f t="shared" si="16"/>
        <v>-10</v>
      </c>
      <c r="L48" s="1">
        <f t="shared" si="6"/>
        <v>117</v>
      </c>
      <c r="M48" s="1">
        <v>0</v>
      </c>
      <c r="N48" s="1">
        <v>100</v>
      </c>
      <c r="O48" s="1">
        <f t="shared" si="7"/>
        <v>23.4</v>
      </c>
      <c r="P48" s="5">
        <f t="shared" ref="P48:P49" si="18">14*O48-N48-F48</f>
        <v>72.599999999999966</v>
      </c>
      <c r="Q48" s="5">
        <v>100</v>
      </c>
      <c r="R48" s="5">
        <f t="shared" si="3"/>
        <v>100</v>
      </c>
      <c r="S48" s="5"/>
      <c r="T48" s="5">
        <v>100</v>
      </c>
      <c r="U48" s="1"/>
      <c r="V48" s="1">
        <f t="shared" si="8"/>
        <v>15.170940170940172</v>
      </c>
      <c r="W48" s="1">
        <f t="shared" si="9"/>
        <v>10.897435897435898</v>
      </c>
      <c r="X48" s="1">
        <v>26.6</v>
      </c>
      <c r="Y48" s="1">
        <v>22.8</v>
      </c>
      <c r="Z48" s="1">
        <v>20.399999999999999</v>
      </c>
      <c r="AA48" s="1">
        <v>21</v>
      </c>
      <c r="AB48" s="1">
        <v>30.2</v>
      </c>
      <c r="AC48" s="1">
        <v>33.799999999999997</v>
      </c>
      <c r="AD48" s="1">
        <v>52.6</v>
      </c>
      <c r="AE48" s="1">
        <v>21.8</v>
      </c>
      <c r="AF48" s="1">
        <v>39</v>
      </c>
      <c r="AG48" s="1">
        <v>50</v>
      </c>
      <c r="AH48" s="1"/>
      <c r="AI48" s="1">
        <f t="shared" si="4"/>
        <v>10</v>
      </c>
      <c r="AJ48" s="1">
        <f t="shared" si="5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40</v>
      </c>
      <c r="C49" s="1">
        <v>179</v>
      </c>
      <c r="D49" s="1">
        <v>252</v>
      </c>
      <c r="E49" s="1">
        <v>133</v>
      </c>
      <c r="F49" s="1">
        <v>241</v>
      </c>
      <c r="G49" s="7">
        <v>0.1</v>
      </c>
      <c r="H49" s="1">
        <v>60</v>
      </c>
      <c r="I49" s="1" t="s">
        <v>41</v>
      </c>
      <c r="J49" s="1">
        <v>134</v>
      </c>
      <c r="K49" s="1">
        <f t="shared" si="16"/>
        <v>-1</v>
      </c>
      <c r="L49" s="1">
        <f t="shared" si="6"/>
        <v>133</v>
      </c>
      <c r="M49" s="1">
        <v>0</v>
      </c>
      <c r="N49" s="1"/>
      <c r="O49" s="1">
        <f t="shared" si="7"/>
        <v>26.6</v>
      </c>
      <c r="P49" s="5">
        <f t="shared" si="18"/>
        <v>131.40000000000003</v>
      </c>
      <c r="Q49" s="5">
        <v>160</v>
      </c>
      <c r="R49" s="5">
        <f t="shared" si="3"/>
        <v>160</v>
      </c>
      <c r="S49" s="5"/>
      <c r="T49" s="5">
        <v>160</v>
      </c>
      <c r="U49" s="1"/>
      <c r="V49" s="1">
        <f t="shared" si="8"/>
        <v>15.07518796992481</v>
      </c>
      <c r="W49" s="1">
        <f t="shared" si="9"/>
        <v>9.0601503759398483</v>
      </c>
      <c r="X49" s="1">
        <v>26.8</v>
      </c>
      <c r="Y49" s="1">
        <v>29.6</v>
      </c>
      <c r="Z49" s="1">
        <v>29.8</v>
      </c>
      <c r="AA49" s="1">
        <v>23.8</v>
      </c>
      <c r="AB49" s="1">
        <v>16.600000000000001</v>
      </c>
      <c r="AC49" s="1">
        <v>35.4</v>
      </c>
      <c r="AD49" s="1">
        <v>13</v>
      </c>
      <c r="AE49" s="1">
        <v>69.599999999999994</v>
      </c>
      <c r="AF49" s="1">
        <v>59.2</v>
      </c>
      <c r="AG49" s="1">
        <v>32.799999999999997</v>
      </c>
      <c r="AH49" s="1"/>
      <c r="AI49" s="1">
        <f t="shared" si="4"/>
        <v>16</v>
      </c>
      <c r="AJ49" s="1">
        <f t="shared" si="5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40</v>
      </c>
      <c r="C50" s="1"/>
      <c r="D50" s="1">
        <v>420</v>
      </c>
      <c r="E50" s="1">
        <v>120</v>
      </c>
      <c r="F50" s="1">
        <v>298</v>
      </c>
      <c r="G50" s="7">
        <v>0.1</v>
      </c>
      <c r="H50" s="1">
        <v>60</v>
      </c>
      <c r="I50" s="1" t="s">
        <v>41</v>
      </c>
      <c r="J50" s="1">
        <v>82</v>
      </c>
      <c r="K50" s="1">
        <f t="shared" si="16"/>
        <v>38</v>
      </c>
      <c r="L50" s="1">
        <f t="shared" si="6"/>
        <v>80</v>
      </c>
      <c r="M50" s="1">
        <f>IFERROR(VLOOKUP(A50,[1]TDSheet!$A:$B,2,0),"")</f>
        <v>40</v>
      </c>
      <c r="N50" s="1"/>
      <c r="O50" s="1">
        <f t="shared" si="7"/>
        <v>16</v>
      </c>
      <c r="P50" s="5"/>
      <c r="Q50" s="5">
        <f t="shared" si="10"/>
        <v>0</v>
      </c>
      <c r="R50" s="5">
        <f t="shared" si="3"/>
        <v>0</v>
      </c>
      <c r="S50" s="5"/>
      <c r="T50" s="5"/>
      <c r="U50" s="1"/>
      <c r="V50" s="1">
        <f t="shared" si="8"/>
        <v>18.625</v>
      </c>
      <c r="W50" s="1">
        <f t="shared" si="9"/>
        <v>18.625</v>
      </c>
      <c r="X50" s="1">
        <v>26.4</v>
      </c>
      <c r="Y50" s="1">
        <v>27.6</v>
      </c>
      <c r="Z50" s="1">
        <v>17.600000000000001</v>
      </c>
      <c r="AA50" s="1">
        <v>22.2</v>
      </c>
      <c r="AB50" s="1">
        <v>31.8</v>
      </c>
      <c r="AC50" s="1">
        <v>34</v>
      </c>
      <c r="AD50" s="1">
        <v>19</v>
      </c>
      <c r="AE50" s="1">
        <v>60.2</v>
      </c>
      <c r="AF50" s="1">
        <v>57.8</v>
      </c>
      <c r="AG50" s="1">
        <v>32.799999999999997</v>
      </c>
      <c r="AH50" s="1"/>
      <c r="AI50" s="1">
        <f t="shared" si="4"/>
        <v>0</v>
      </c>
      <c r="AJ50" s="1">
        <f t="shared" si="5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88</v>
      </c>
      <c r="B51" s="10" t="s">
        <v>36</v>
      </c>
      <c r="C51" s="10"/>
      <c r="D51" s="10">
        <v>121.51600000000001</v>
      </c>
      <c r="E51" s="10">
        <v>121.51600000000001</v>
      </c>
      <c r="F51" s="10"/>
      <c r="G51" s="11">
        <v>0</v>
      </c>
      <c r="H51" s="10" t="e">
        <v>#N/A</v>
      </c>
      <c r="I51" s="10" t="s">
        <v>37</v>
      </c>
      <c r="J51" s="10"/>
      <c r="K51" s="10">
        <f t="shared" si="16"/>
        <v>121.51600000000001</v>
      </c>
      <c r="L51" s="10">
        <f t="shared" si="6"/>
        <v>0</v>
      </c>
      <c r="M51" s="10">
        <f>IFERROR(VLOOKUP(A51,[1]TDSheet!$A:$B,2,0),"")</f>
        <v>121.51600000000001</v>
      </c>
      <c r="N51" s="10"/>
      <c r="O51" s="10">
        <f t="shared" si="7"/>
        <v>0</v>
      </c>
      <c r="P51" s="12"/>
      <c r="Q51" s="5">
        <f t="shared" si="10"/>
        <v>0</v>
      </c>
      <c r="R51" s="5">
        <f t="shared" si="3"/>
        <v>0</v>
      </c>
      <c r="S51" s="5"/>
      <c r="T51" s="12"/>
      <c r="U51" s="10"/>
      <c r="V51" s="1" t="e">
        <f t="shared" si="8"/>
        <v>#DIV/0!</v>
      </c>
      <c r="W51" s="10" t="e">
        <f t="shared" si="9"/>
        <v>#DIV/0!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/>
      <c r="AI51" s="1">
        <f t="shared" si="4"/>
        <v>0</v>
      </c>
      <c r="AJ51" s="1">
        <f t="shared" si="5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40</v>
      </c>
      <c r="C52" s="1">
        <v>459</v>
      </c>
      <c r="D52" s="1">
        <v>342</v>
      </c>
      <c r="E52" s="1">
        <v>462</v>
      </c>
      <c r="F52" s="1">
        <v>265</v>
      </c>
      <c r="G52" s="7">
        <v>0.4</v>
      </c>
      <c r="H52" s="1">
        <v>45</v>
      </c>
      <c r="I52" s="1" t="s">
        <v>41</v>
      </c>
      <c r="J52" s="1">
        <v>373</v>
      </c>
      <c r="K52" s="1">
        <f t="shared" si="16"/>
        <v>89</v>
      </c>
      <c r="L52" s="1">
        <f t="shared" si="6"/>
        <v>372</v>
      </c>
      <c r="M52" s="1">
        <f>IFERROR(VLOOKUP(A52,[1]TDSheet!$A:$B,2,0),"")</f>
        <v>90</v>
      </c>
      <c r="N52" s="1"/>
      <c r="O52" s="1">
        <f t="shared" si="7"/>
        <v>74.400000000000006</v>
      </c>
      <c r="P52" s="5">
        <f>13*O52-N52-F52</f>
        <v>702.2</v>
      </c>
      <c r="Q52" s="5">
        <v>850</v>
      </c>
      <c r="R52" s="5">
        <f t="shared" si="3"/>
        <v>440</v>
      </c>
      <c r="S52" s="5">
        <v>410</v>
      </c>
      <c r="T52" s="5">
        <v>850</v>
      </c>
      <c r="U52" s="1"/>
      <c r="V52" s="1">
        <f t="shared" si="8"/>
        <v>14.986559139784944</v>
      </c>
      <c r="W52" s="1">
        <f t="shared" si="9"/>
        <v>3.561827956989247</v>
      </c>
      <c r="X52" s="1">
        <v>40.6</v>
      </c>
      <c r="Y52" s="1">
        <v>61.4</v>
      </c>
      <c r="Z52" s="1">
        <v>76.8</v>
      </c>
      <c r="AA52" s="1">
        <v>28.6</v>
      </c>
      <c r="AB52" s="1">
        <v>56.8</v>
      </c>
      <c r="AC52" s="1">
        <v>34.4</v>
      </c>
      <c r="AD52" s="1">
        <v>40.6</v>
      </c>
      <c r="AE52" s="1">
        <v>52.8</v>
      </c>
      <c r="AF52" s="1">
        <v>36</v>
      </c>
      <c r="AG52" s="1">
        <v>39.799999999999997</v>
      </c>
      <c r="AH52" s="1"/>
      <c r="AI52" s="1">
        <f t="shared" si="4"/>
        <v>176</v>
      </c>
      <c r="AJ52" s="1">
        <f t="shared" si="5"/>
        <v>164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40</v>
      </c>
      <c r="C53" s="1">
        <v>87</v>
      </c>
      <c r="D53" s="1">
        <v>150</v>
      </c>
      <c r="E53" s="1">
        <v>81</v>
      </c>
      <c r="F53" s="1">
        <v>149</v>
      </c>
      <c r="G53" s="7">
        <v>0.3</v>
      </c>
      <c r="H53" s="1" t="e">
        <v>#N/A</v>
      </c>
      <c r="I53" s="1" t="s">
        <v>41</v>
      </c>
      <c r="J53" s="1">
        <v>45</v>
      </c>
      <c r="K53" s="1">
        <f t="shared" si="16"/>
        <v>36</v>
      </c>
      <c r="L53" s="1">
        <f t="shared" si="6"/>
        <v>33</v>
      </c>
      <c r="M53" s="1">
        <f>IFERROR(VLOOKUP(A53,[1]TDSheet!$A:$B,2,0),"")</f>
        <v>48</v>
      </c>
      <c r="N53" s="1"/>
      <c r="O53" s="1">
        <f t="shared" si="7"/>
        <v>6.6</v>
      </c>
      <c r="P53" s="5"/>
      <c r="Q53" s="5">
        <f t="shared" si="10"/>
        <v>0</v>
      </c>
      <c r="R53" s="5">
        <f t="shared" si="3"/>
        <v>0</v>
      </c>
      <c r="S53" s="5"/>
      <c r="T53" s="5"/>
      <c r="U53" s="1"/>
      <c r="V53" s="1">
        <f t="shared" si="8"/>
        <v>22.575757575757578</v>
      </c>
      <c r="W53" s="1">
        <f t="shared" si="9"/>
        <v>22.575757575757578</v>
      </c>
      <c r="X53" s="1">
        <v>5.2</v>
      </c>
      <c r="Y53" s="1">
        <v>1.8</v>
      </c>
      <c r="Z53" s="1">
        <v>3.6</v>
      </c>
      <c r="AA53" s="1">
        <v>9.6</v>
      </c>
      <c r="AB53" s="1">
        <v>7.4</v>
      </c>
      <c r="AC53" s="1">
        <v>4.5999999999999996</v>
      </c>
      <c r="AD53" s="1">
        <v>10.199999999999999</v>
      </c>
      <c r="AE53" s="1">
        <v>14.8</v>
      </c>
      <c r="AF53" s="1">
        <v>13.8</v>
      </c>
      <c r="AG53" s="1">
        <v>19</v>
      </c>
      <c r="AH53" s="1"/>
      <c r="AI53" s="1">
        <f t="shared" si="4"/>
        <v>0</v>
      </c>
      <c r="AJ53" s="1">
        <f t="shared" si="5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36</v>
      </c>
      <c r="C54" s="1">
        <v>265</v>
      </c>
      <c r="D54" s="1">
        <v>345.75099999999998</v>
      </c>
      <c r="E54" s="1">
        <v>153.69200000000001</v>
      </c>
      <c r="F54" s="1">
        <v>425.88</v>
      </c>
      <c r="G54" s="7">
        <v>1</v>
      </c>
      <c r="H54" s="1">
        <v>60</v>
      </c>
      <c r="I54" s="1" t="s">
        <v>44</v>
      </c>
      <c r="J54" s="1">
        <v>150.30000000000001</v>
      </c>
      <c r="K54" s="1">
        <f t="shared" si="16"/>
        <v>3.3919999999999959</v>
      </c>
      <c r="L54" s="1">
        <f t="shared" si="6"/>
        <v>153.69200000000001</v>
      </c>
      <c r="M54" s="1">
        <v>0</v>
      </c>
      <c r="N54" s="1"/>
      <c r="O54" s="1">
        <f t="shared" si="7"/>
        <v>30.738400000000002</v>
      </c>
      <c r="P54" s="5">
        <f>15*O54-N54-F54</f>
        <v>35.196000000000026</v>
      </c>
      <c r="Q54" s="5">
        <f t="shared" si="10"/>
        <v>35</v>
      </c>
      <c r="R54" s="5">
        <f t="shared" si="3"/>
        <v>35</v>
      </c>
      <c r="S54" s="5"/>
      <c r="T54" s="5"/>
      <c r="U54" s="1"/>
      <c r="V54" s="1">
        <f t="shared" si="8"/>
        <v>14.993623610858078</v>
      </c>
      <c r="W54" s="1">
        <f t="shared" si="9"/>
        <v>13.854982692658043</v>
      </c>
      <c r="X54" s="1">
        <v>38.894199999999998</v>
      </c>
      <c r="Y54" s="1">
        <v>44.018000000000001</v>
      </c>
      <c r="Z54" s="1">
        <v>43.773200000000003</v>
      </c>
      <c r="AA54" s="1">
        <v>33.919600000000003</v>
      </c>
      <c r="AB54" s="1">
        <v>47.7804</v>
      </c>
      <c r="AC54" s="1">
        <v>52.772799999999997</v>
      </c>
      <c r="AD54" s="1">
        <v>53.555199999999999</v>
      </c>
      <c r="AE54" s="1">
        <v>77.083799999999997</v>
      </c>
      <c r="AF54" s="1">
        <v>64.191600000000008</v>
      </c>
      <c r="AG54" s="1">
        <v>51.069200000000002</v>
      </c>
      <c r="AH54" s="1"/>
      <c r="AI54" s="1">
        <f t="shared" si="4"/>
        <v>35</v>
      </c>
      <c r="AJ54" s="1">
        <f t="shared" si="5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36</v>
      </c>
      <c r="C55" s="1">
        <v>40</v>
      </c>
      <c r="D55" s="1">
        <v>849.36599999999999</v>
      </c>
      <c r="E55" s="1">
        <v>290.214</v>
      </c>
      <c r="F55" s="1">
        <v>558.55399999999997</v>
      </c>
      <c r="G55" s="7">
        <v>1</v>
      </c>
      <c r="H55" s="1">
        <v>45</v>
      </c>
      <c r="I55" s="1" t="s">
        <v>41</v>
      </c>
      <c r="J55" s="1">
        <v>126</v>
      </c>
      <c r="K55" s="1">
        <f t="shared" si="16"/>
        <v>164.214</v>
      </c>
      <c r="L55" s="1">
        <f t="shared" si="6"/>
        <v>122.83199999999999</v>
      </c>
      <c r="M55" s="1">
        <f>IFERROR(VLOOKUP(A55,[1]TDSheet!$A:$B,2,0),"")</f>
        <v>167.38200000000001</v>
      </c>
      <c r="N55" s="1">
        <v>200</v>
      </c>
      <c r="O55" s="1">
        <f t="shared" si="7"/>
        <v>24.566399999999998</v>
      </c>
      <c r="P55" s="5"/>
      <c r="Q55" s="5">
        <f t="shared" si="10"/>
        <v>0</v>
      </c>
      <c r="R55" s="5">
        <f t="shared" si="3"/>
        <v>0</v>
      </c>
      <c r="S55" s="5"/>
      <c r="T55" s="5"/>
      <c r="U55" s="1"/>
      <c r="V55" s="1">
        <f t="shared" si="8"/>
        <v>30.877702878728673</v>
      </c>
      <c r="W55" s="1">
        <f t="shared" si="9"/>
        <v>30.877702878728673</v>
      </c>
      <c r="X55" s="1">
        <v>60.973599999999998</v>
      </c>
      <c r="Y55" s="1">
        <v>43.851599999999998</v>
      </c>
      <c r="Z55" s="1">
        <v>40.589399999999998</v>
      </c>
      <c r="AA55" s="1">
        <v>43.712200000000003</v>
      </c>
      <c r="AB55" s="1">
        <v>45.191800000000001</v>
      </c>
      <c r="AC55" s="1">
        <v>43.186</v>
      </c>
      <c r="AD55" s="1">
        <v>50.336599999999997</v>
      </c>
      <c r="AE55" s="1">
        <v>36.656999999999996</v>
      </c>
      <c r="AF55" s="1">
        <v>35.595399999999998</v>
      </c>
      <c r="AG55" s="1">
        <v>38.465800000000002</v>
      </c>
      <c r="AH55" s="1"/>
      <c r="AI55" s="1">
        <f t="shared" si="4"/>
        <v>0</v>
      </c>
      <c r="AJ55" s="1">
        <f t="shared" si="5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36</v>
      </c>
      <c r="C56" s="1">
        <v>169</v>
      </c>
      <c r="D56" s="1">
        <v>855.15899999999999</v>
      </c>
      <c r="E56" s="1">
        <v>424.19</v>
      </c>
      <c r="F56" s="1">
        <v>551.17600000000004</v>
      </c>
      <c r="G56" s="7">
        <v>1</v>
      </c>
      <c r="H56" s="1">
        <v>45</v>
      </c>
      <c r="I56" s="1" t="s">
        <v>41</v>
      </c>
      <c r="J56" s="1">
        <v>179</v>
      </c>
      <c r="K56" s="1">
        <f t="shared" si="16"/>
        <v>245.19</v>
      </c>
      <c r="L56" s="1">
        <f t="shared" si="6"/>
        <v>177.01499999999999</v>
      </c>
      <c r="M56" s="1">
        <f>IFERROR(VLOOKUP(A56,[1]TDSheet!$A:$B,2,0),"")</f>
        <v>247.17500000000001</v>
      </c>
      <c r="N56" s="1">
        <v>100</v>
      </c>
      <c r="O56" s="1">
        <f t="shared" si="7"/>
        <v>35.402999999999999</v>
      </c>
      <c r="P56" s="5"/>
      <c r="Q56" s="5">
        <f t="shared" si="10"/>
        <v>0</v>
      </c>
      <c r="R56" s="5">
        <f t="shared" si="3"/>
        <v>0</v>
      </c>
      <c r="S56" s="5"/>
      <c r="T56" s="5"/>
      <c r="U56" s="1"/>
      <c r="V56" s="1">
        <f t="shared" si="8"/>
        <v>18.393243510436971</v>
      </c>
      <c r="W56" s="1">
        <f t="shared" si="9"/>
        <v>18.393243510436971</v>
      </c>
      <c r="X56" s="1">
        <v>50.593200000000003</v>
      </c>
      <c r="Y56" s="1">
        <v>52.731200000000001</v>
      </c>
      <c r="Z56" s="1">
        <v>45.7014</v>
      </c>
      <c r="AA56" s="1">
        <v>39.399000000000001</v>
      </c>
      <c r="AB56" s="1">
        <v>40.0306</v>
      </c>
      <c r="AC56" s="1">
        <v>44.078000000000003</v>
      </c>
      <c r="AD56" s="1">
        <v>43.291800000000002</v>
      </c>
      <c r="AE56" s="1">
        <v>47.689</v>
      </c>
      <c r="AF56" s="1">
        <v>43.711399999999998</v>
      </c>
      <c r="AG56" s="1">
        <v>39.905799999999999</v>
      </c>
      <c r="AH56" s="1"/>
      <c r="AI56" s="1">
        <f t="shared" si="4"/>
        <v>0</v>
      </c>
      <c r="AJ56" s="1">
        <f t="shared" si="5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94</v>
      </c>
      <c r="B57" s="10" t="s">
        <v>40</v>
      </c>
      <c r="C57" s="10"/>
      <c r="D57" s="10">
        <v>50</v>
      </c>
      <c r="E57" s="10">
        <v>50</v>
      </c>
      <c r="F57" s="10"/>
      <c r="G57" s="11">
        <v>0</v>
      </c>
      <c r="H57" s="10" t="e">
        <v>#N/A</v>
      </c>
      <c r="I57" s="10" t="s">
        <v>37</v>
      </c>
      <c r="J57" s="10"/>
      <c r="K57" s="10">
        <f t="shared" si="16"/>
        <v>50</v>
      </c>
      <c r="L57" s="10">
        <f t="shared" si="6"/>
        <v>0</v>
      </c>
      <c r="M57" s="10">
        <f>IFERROR(VLOOKUP(A57,[1]TDSheet!$A:$B,2,0),"")</f>
        <v>50</v>
      </c>
      <c r="N57" s="10"/>
      <c r="O57" s="10">
        <f t="shared" si="7"/>
        <v>0</v>
      </c>
      <c r="P57" s="12"/>
      <c r="Q57" s="5">
        <f t="shared" si="10"/>
        <v>0</v>
      </c>
      <c r="R57" s="5">
        <f t="shared" si="3"/>
        <v>0</v>
      </c>
      <c r="S57" s="5"/>
      <c r="T57" s="12"/>
      <c r="U57" s="10"/>
      <c r="V57" s="1" t="e">
        <f t="shared" si="8"/>
        <v>#DIV/0!</v>
      </c>
      <c r="W57" s="10" t="e">
        <f t="shared" si="9"/>
        <v>#DIV/0!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/>
      <c r="AI57" s="1">
        <f t="shared" si="4"/>
        <v>0</v>
      </c>
      <c r="AJ57" s="1">
        <f t="shared" si="5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95</v>
      </c>
      <c r="B58" s="10" t="s">
        <v>40</v>
      </c>
      <c r="C58" s="10"/>
      <c r="D58" s="10">
        <v>72</v>
      </c>
      <c r="E58" s="10">
        <v>72</v>
      </c>
      <c r="F58" s="10"/>
      <c r="G58" s="11">
        <v>0</v>
      </c>
      <c r="H58" s="10" t="e">
        <v>#N/A</v>
      </c>
      <c r="I58" s="10" t="s">
        <v>37</v>
      </c>
      <c r="J58" s="10"/>
      <c r="K58" s="10">
        <f t="shared" si="16"/>
        <v>72</v>
      </c>
      <c r="L58" s="10">
        <f t="shared" si="6"/>
        <v>0</v>
      </c>
      <c r="M58" s="10">
        <f>IFERROR(VLOOKUP(A58,[1]TDSheet!$A:$B,2,0),"")</f>
        <v>72</v>
      </c>
      <c r="N58" s="10"/>
      <c r="O58" s="10">
        <f t="shared" si="7"/>
        <v>0</v>
      </c>
      <c r="P58" s="12"/>
      <c r="Q58" s="5">
        <f t="shared" si="10"/>
        <v>0</v>
      </c>
      <c r="R58" s="5">
        <f t="shared" si="3"/>
        <v>0</v>
      </c>
      <c r="S58" s="5"/>
      <c r="T58" s="12"/>
      <c r="U58" s="10"/>
      <c r="V58" s="1" t="e">
        <f t="shared" si="8"/>
        <v>#DIV/0!</v>
      </c>
      <c r="W58" s="10" t="e">
        <f t="shared" si="9"/>
        <v>#DIV/0!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/>
      <c r="AI58" s="1">
        <f t="shared" si="4"/>
        <v>0</v>
      </c>
      <c r="AJ58" s="1">
        <f t="shared" si="5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40</v>
      </c>
      <c r="C59" s="1">
        <v>12</v>
      </c>
      <c r="D59" s="1">
        <v>30</v>
      </c>
      <c r="E59" s="1">
        <v>6</v>
      </c>
      <c r="F59" s="1">
        <v>30</v>
      </c>
      <c r="G59" s="7">
        <v>0.09</v>
      </c>
      <c r="H59" s="1">
        <v>45</v>
      </c>
      <c r="I59" s="1" t="s">
        <v>41</v>
      </c>
      <c r="J59" s="1">
        <v>13</v>
      </c>
      <c r="K59" s="1">
        <f t="shared" si="16"/>
        <v>-7</v>
      </c>
      <c r="L59" s="1">
        <f t="shared" si="6"/>
        <v>6</v>
      </c>
      <c r="M59" s="1">
        <v>0</v>
      </c>
      <c r="N59" s="1"/>
      <c r="O59" s="1">
        <f t="shared" si="7"/>
        <v>1.2</v>
      </c>
      <c r="P59" s="5"/>
      <c r="Q59" s="5">
        <f t="shared" si="10"/>
        <v>0</v>
      </c>
      <c r="R59" s="5">
        <f t="shared" si="3"/>
        <v>0</v>
      </c>
      <c r="S59" s="5"/>
      <c r="T59" s="5"/>
      <c r="U59" s="1"/>
      <c r="V59" s="1">
        <f t="shared" si="8"/>
        <v>25</v>
      </c>
      <c r="W59" s="1">
        <f t="shared" si="9"/>
        <v>25</v>
      </c>
      <c r="X59" s="1">
        <v>2.8</v>
      </c>
      <c r="Y59" s="1">
        <v>1.4</v>
      </c>
      <c r="Z59" s="1">
        <v>0.4</v>
      </c>
      <c r="AA59" s="1">
        <v>2.4</v>
      </c>
      <c r="AB59" s="1">
        <v>3</v>
      </c>
      <c r="AC59" s="1">
        <v>0.2</v>
      </c>
      <c r="AD59" s="1">
        <v>3</v>
      </c>
      <c r="AE59" s="1">
        <v>3.6</v>
      </c>
      <c r="AF59" s="1">
        <v>4</v>
      </c>
      <c r="AG59" s="1">
        <v>2.6</v>
      </c>
      <c r="AH59" s="1"/>
      <c r="AI59" s="1">
        <f t="shared" si="4"/>
        <v>0</v>
      </c>
      <c r="AJ59" s="1">
        <f t="shared" si="5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36</v>
      </c>
      <c r="C60" s="1">
        <v>85</v>
      </c>
      <c r="D60" s="1">
        <v>469.286</v>
      </c>
      <c r="E60" s="1">
        <v>174.05799999999999</v>
      </c>
      <c r="F60" s="1">
        <v>345.35399999999998</v>
      </c>
      <c r="G60" s="7">
        <v>1</v>
      </c>
      <c r="H60" s="1">
        <v>45</v>
      </c>
      <c r="I60" s="1" t="s">
        <v>41</v>
      </c>
      <c r="J60" s="1">
        <v>124</v>
      </c>
      <c r="K60" s="1">
        <f t="shared" si="16"/>
        <v>50.057999999999993</v>
      </c>
      <c r="L60" s="1">
        <f t="shared" si="6"/>
        <v>124.11799999999999</v>
      </c>
      <c r="M60" s="1">
        <f>IFERROR(VLOOKUP(A60,[1]TDSheet!$A:$B,2,0),"")</f>
        <v>49.94</v>
      </c>
      <c r="N60" s="1">
        <v>155</v>
      </c>
      <c r="O60" s="1">
        <f t="shared" si="7"/>
        <v>24.823599999999999</v>
      </c>
      <c r="P60" s="5"/>
      <c r="Q60" s="5">
        <f t="shared" si="10"/>
        <v>0</v>
      </c>
      <c r="R60" s="5">
        <f t="shared" si="3"/>
        <v>0</v>
      </c>
      <c r="S60" s="5"/>
      <c r="T60" s="5"/>
      <c r="U60" s="1"/>
      <c r="V60" s="1">
        <f t="shared" si="8"/>
        <v>20.156383441563673</v>
      </c>
      <c r="W60" s="1">
        <f t="shared" si="9"/>
        <v>20.156383441563673</v>
      </c>
      <c r="X60" s="1">
        <v>44.723599999999998</v>
      </c>
      <c r="Y60" s="1">
        <v>32.197800000000001</v>
      </c>
      <c r="Z60" s="1">
        <v>30.555399999999999</v>
      </c>
      <c r="AA60" s="1">
        <v>28.261399999999998</v>
      </c>
      <c r="AB60" s="1">
        <v>37.157200000000003</v>
      </c>
      <c r="AC60" s="1">
        <v>39.151799999999987</v>
      </c>
      <c r="AD60" s="1">
        <v>33.187800000000003</v>
      </c>
      <c r="AE60" s="1">
        <v>38.102999999999987</v>
      </c>
      <c r="AF60" s="1">
        <v>29.477</v>
      </c>
      <c r="AG60" s="1">
        <v>28.810400000000001</v>
      </c>
      <c r="AH60" s="1"/>
      <c r="AI60" s="1">
        <f t="shared" si="4"/>
        <v>0</v>
      </c>
      <c r="AJ60" s="1">
        <f t="shared" si="5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36</v>
      </c>
      <c r="C61" s="1">
        <v>120</v>
      </c>
      <c r="D61" s="1">
        <v>360.88499999999999</v>
      </c>
      <c r="E61" s="1">
        <v>118.312</v>
      </c>
      <c r="F61" s="1">
        <v>311.50299999999999</v>
      </c>
      <c r="G61" s="7">
        <v>1</v>
      </c>
      <c r="H61" s="1">
        <v>45</v>
      </c>
      <c r="I61" s="1" t="s">
        <v>41</v>
      </c>
      <c r="J61" s="1">
        <v>117.3</v>
      </c>
      <c r="K61" s="1">
        <f t="shared" si="16"/>
        <v>1.0120000000000005</v>
      </c>
      <c r="L61" s="1">
        <f t="shared" si="6"/>
        <v>118.312</v>
      </c>
      <c r="M61" s="1">
        <v>0</v>
      </c>
      <c r="N61" s="1"/>
      <c r="O61" s="1">
        <f t="shared" si="7"/>
        <v>23.662399999999998</v>
      </c>
      <c r="P61" s="5">
        <f t="shared" ref="P61" si="19">14*O61-N61-F61</f>
        <v>19.770600000000002</v>
      </c>
      <c r="Q61" s="5">
        <v>40</v>
      </c>
      <c r="R61" s="5">
        <f t="shared" si="3"/>
        <v>40</v>
      </c>
      <c r="S61" s="5"/>
      <c r="T61" s="5">
        <v>40</v>
      </c>
      <c r="U61" s="1"/>
      <c r="V61" s="1">
        <f t="shared" si="8"/>
        <v>14.854917506254649</v>
      </c>
      <c r="W61" s="1">
        <f t="shared" si="9"/>
        <v>13.164471904794103</v>
      </c>
      <c r="X61" s="1">
        <v>34.990400000000001</v>
      </c>
      <c r="Y61" s="1">
        <v>42.936999999999998</v>
      </c>
      <c r="Z61" s="1">
        <v>32.451000000000001</v>
      </c>
      <c r="AA61" s="1">
        <v>30.9376</v>
      </c>
      <c r="AB61" s="1">
        <v>38.764600000000002</v>
      </c>
      <c r="AC61" s="1">
        <v>42.788200000000003</v>
      </c>
      <c r="AD61" s="1">
        <v>38.3904</v>
      </c>
      <c r="AE61" s="1">
        <v>34.041800000000002</v>
      </c>
      <c r="AF61" s="1">
        <v>40.388199999999998</v>
      </c>
      <c r="AG61" s="1">
        <v>47.028599999999997</v>
      </c>
      <c r="AH61" s="1"/>
      <c r="AI61" s="1">
        <f t="shared" si="4"/>
        <v>40</v>
      </c>
      <c r="AJ61" s="1">
        <f t="shared" si="5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15.75" thickBot="1" x14ac:dyDescent="0.3">
      <c r="A62" s="10" t="s">
        <v>100</v>
      </c>
      <c r="B62" s="10" t="s">
        <v>40</v>
      </c>
      <c r="C62" s="10"/>
      <c r="D62" s="10">
        <v>120</v>
      </c>
      <c r="E62" s="10">
        <v>144</v>
      </c>
      <c r="F62" s="10">
        <v>-24</v>
      </c>
      <c r="G62" s="11">
        <v>0</v>
      </c>
      <c r="H62" s="10" t="e">
        <v>#N/A</v>
      </c>
      <c r="I62" s="10" t="s">
        <v>37</v>
      </c>
      <c r="J62" s="10"/>
      <c r="K62" s="10">
        <f t="shared" si="16"/>
        <v>144</v>
      </c>
      <c r="L62" s="10">
        <f t="shared" si="6"/>
        <v>0</v>
      </c>
      <c r="M62" s="10">
        <f>IFERROR(VLOOKUP(A62,[1]TDSheet!$A:$B,2,0),"")</f>
        <v>144</v>
      </c>
      <c r="N62" s="10"/>
      <c r="O62" s="10">
        <f t="shared" si="7"/>
        <v>0</v>
      </c>
      <c r="P62" s="12"/>
      <c r="Q62" s="5">
        <f t="shared" si="10"/>
        <v>0</v>
      </c>
      <c r="R62" s="5">
        <f t="shared" si="3"/>
        <v>0</v>
      </c>
      <c r="S62" s="5"/>
      <c r="T62" s="12"/>
      <c r="U62" s="10"/>
      <c r="V62" s="1" t="e">
        <f t="shared" si="8"/>
        <v>#DIV/0!</v>
      </c>
      <c r="W62" s="10" t="e">
        <f t="shared" si="9"/>
        <v>#DIV/0!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/>
      <c r="AI62" s="1">
        <f t="shared" si="4"/>
        <v>0</v>
      </c>
      <c r="AJ62" s="1">
        <f t="shared" si="5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101</v>
      </c>
      <c r="B63" s="16" t="s">
        <v>40</v>
      </c>
      <c r="C63" s="16">
        <v>770</v>
      </c>
      <c r="D63" s="16">
        <v>432</v>
      </c>
      <c r="E63" s="16">
        <v>684</v>
      </c>
      <c r="F63" s="17">
        <v>418</v>
      </c>
      <c r="G63" s="11">
        <v>0</v>
      </c>
      <c r="H63" s="10">
        <v>45</v>
      </c>
      <c r="I63" s="10" t="s">
        <v>37</v>
      </c>
      <c r="J63" s="10">
        <v>488</v>
      </c>
      <c r="K63" s="10">
        <f t="shared" si="16"/>
        <v>196</v>
      </c>
      <c r="L63" s="10">
        <f t="shared" si="6"/>
        <v>484</v>
      </c>
      <c r="M63" s="10">
        <f>IFERROR(VLOOKUP(A63,[1]TDSheet!$A:$B,2,0),"")</f>
        <v>200</v>
      </c>
      <c r="N63" s="10"/>
      <c r="O63" s="10">
        <f t="shared" si="7"/>
        <v>96.8</v>
      </c>
      <c r="P63" s="12"/>
      <c r="Q63" s="5">
        <f t="shared" si="10"/>
        <v>0</v>
      </c>
      <c r="R63" s="5">
        <f t="shared" si="3"/>
        <v>0</v>
      </c>
      <c r="S63" s="5"/>
      <c r="T63" s="12"/>
      <c r="U63" s="10"/>
      <c r="V63" s="1">
        <f t="shared" si="8"/>
        <v>4.3181818181818183</v>
      </c>
      <c r="W63" s="10">
        <f t="shared" si="9"/>
        <v>4.3181818181818183</v>
      </c>
      <c r="X63" s="10">
        <v>55.6</v>
      </c>
      <c r="Y63" s="10">
        <v>85.6</v>
      </c>
      <c r="Z63" s="10">
        <v>103</v>
      </c>
      <c r="AA63" s="10">
        <v>68.400000000000006</v>
      </c>
      <c r="AB63" s="10">
        <v>82.2</v>
      </c>
      <c r="AC63" s="10">
        <v>115.2</v>
      </c>
      <c r="AD63" s="10">
        <v>94</v>
      </c>
      <c r="AE63" s="10">
        <v>188.4</v>
      </c>
      <c r="AF63" s="10">
        <v>126.4</v>
      </c>
      <c r="AG63" s="10">
        <v>104.4</v>
      </c>
      <c r="AH63" s="13" t="s">
        <v>102</v>
      </c>
      <c r="AI63" s="1">
        <f t="shared" si="4"/>
        <v>0</v>
      </c>
      <c r="AJ63" s="1">
        <f t="shared" si="5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5.75" thickBot="1" x14ac:dyDescent="0.3">
      <c r="A64" s="18" t="s">
        <v>180</v>
      </c>
      <c r="B64" s="19" t="s">
        <v>40</v>
      </c>
      <c r="C64" s="19"/>
      <c r="D64" s="19"/>
      <c r="E64" s="19"/>
      <c r="F64" s="20"/>
      <c r="G64" s="7">
        <v>0.28000000000000003</v>
      </c>
      <c r="H64" s="1">
        <v>50</v>
      </c>
      <c r="I64" s="1" t="s">
        <v>41</v>
      </c>
      <c r="J64" s="1"/>
      <c r="K64" s="1">
        <f>E64-J64</f>
        <v>0</v>
      </c>
      <c r="L64" s="1">
        <f>IFERROR(E64-M64,0)</f>
        <v>0</v>
      </c>
      <c r="M64" s="1">
        <v>0</v>
      </c>
      <c r="N64" s="1"/>
      <c r="O64" s="1">
        <f>L64/5</f>
        <v>0</v>
      </c>
      <c r="P64" s="5">
        <v>700</v>
      </c>
      <c r="Q64" s="5">
        <v>800</v>
      </c>
      <c r="R64" s="5">
        <f t="shared" si="3"/>
        <v>400</v>
      </c>
      <c r="S64" s="5">
        <v>400</v>
      </c>
      <c r="T64" s="5"/>
      <c r="U64" s="1"/>
      <c r="V64" s="1" t="e">
        <f t="shared" si="8"/>
        <v>#DIV/0!</v>
      </c>
      <c r="W64" s="1" t="e">
        <f>(F64+N64)/O64</f>
        <v>#DIV/0!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 t="s">
        <v>181</v>
      </c>
      <c r="AI64" s="1">
        <f t="shared" si="4"/>
        <v>112.00000000000001</v>
      </c>
      <c r="AJ64" s="1">
        <f t="shared" si="5"/>
        <v>112.00000000000001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5.75" thickBot="1" x14ac:dyDescent="0.3">
      <c r="A65" s="10" t="s">
        <v>103</v>
      </c>
      <c r="B65" s="10" t="s">
        <v>40</v>
      </c>
      <c r="C65" s="10"/>
      <c r="D65" s="10">
        <v>48</v>
      </c>
      <c r="E65" s="10">
        <v>48</v>
      </c>
      <c r="F65" s="10"/>
      <c r="G65" s="11">
        <v>0</v>
      </c>
      <c r="H65" s="10" t="e">
        <v>#N/A</v>
      </c>
      <c r="I65" s="10" t="s">
        <v>37</v>
      </c>
      <c r="J65" s="10"/>
      <c r="K65" s="10">
        <f t="shared" si="16"/>
        <v>48</v>
      </c>
      <c r="L65" s="10">
        <f t="shared" si="6"/>
        <v>0</v>
      </c>
      <c r="M65" s="10">
        <f>IFERROR(VLOOKUP(A65,[1]TDSheet!$A:$B,2,0),"")</f>
        <v>48</v>
      </c>
      <c r="N65" s="10"/>
      <c r="O65" s="10">
        <f t="shared" si="7"/>
        <v>0</v>
      </c>
      <c r="P65" s="12"/>
      <c r="Q65" s="5">
        <f t="shared" si="10"/>
        <v>0</v>
      </c>
      <c r="R65" s="5">
        <f t="shared" si="3"/>
        <v>0</v>
      </c>
      <c r="S65" s="5"/>
      <c r="T65" s="12"/>
      <c r="U65" s="10"/>
      <c r="V65" s="1" t="e">
        <f t="shared" si="8"/>
        <v>#DIV/0!</v>
      </c>
      <c r="W65" s="10" t="e">
        <f t="shared" si="9"/>
        <v>#DIV/0!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/>
      <c r="AI65" s="1">
        <f t="shared" si="4"/>
        <v>0</v>
      </c>
      <c r="AJ65" s="1">
        <f t="shared" si="5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104</v>
      </c>
      <c r="B66" s="16" t="s">
        <v>40</v>
      </c>
      <c r="C66" s="16">
        <v>706</v>
      </c>
      <c r="D66" s="16">
        <v>352</v>
      </c>
      <c r="E66" s="16">
        <v>770</v>
      </c>
      <c r="F66" s="17">
        <v>197</v>
      </c>
      <c r="G66" s="11">
        <v>0</v>
      </c>
      <c r="H66" s="10">
        <v>45</v>
      </c>
      <c r="I66" s="10" t="s">
        <v>37</v>
      </c>
      <c r="J66" s="10">
        <v>573</v>
      </c>
      <c r="K66" s="10">
        <f t="shared" si="16"/>
        <v>197</v>
      </c>
      <c r="L66" s="10">
        <f t="shared" si="6"/>
        <v>570</v>
      </c>
      <c r="M66" s="10">
        <f>IFERROR(VLOOKUP(A66,[1]TDSheet!$A:$B,2,0),"")</f>
        <v>200</v>
      </c>
      <c r="N66" s="10"/>
      <c r="O66" s="10">
        <f t="shared" si="7"/>
        <v>114</v>
      </c>
      <c r="P66" s="12"/>
      <c r="Q66" s="5">
        <f t="shared" si="10"/>
        <v>0</v>
      </c>
      <c r="R66" s="5">
        <f t="shared" si="3"/>
        <v>0</v>
      </c>
      <c r="S66" s="5"/>
      <c r="T66" s="12"/>
      <c r="U66" s="10"/>
      <c r="V66" s="1">
        <f t="shared" si="8"/>
        <v>1.7280701754385965</v>
      </c>
      <c r="W66" s="10">
        <f t="shared" si="9"/>
        <v>1.7280701754385965</v>
      </c>
      <c r="X66" s="10">
        <v>94</v>
      </c>
      <c r="Y66" s="10">
        <v>39.4</v>
      </c>
      <c r="Z66" s="10">
        <v>115.8</v>
      </c>
      <c r="AA66" s="10">
        <v>56.2</v>
      </c>
      <c r="AB66" s="10">
        <v>63.4</v>
      </c>
      <c r="AC66" s="10">
        <v>53.8</v>
      </c>
      <c r="AD66" s="10">
        <v>41.8</v>
      </c>
      <c r="AE66" s="10">
        <v>125.8</v>
      </c>
      <c r="AF66" s="10">
        <v>74.400000000000006</v>
      </c>
      <c r="AG66" s="10">
        <v>93.8</v>
      </c>
      <c r="AH66" s="13" t="s">
        <v>105</v>
      </c>
      <c r="AI66" s="1">
        <f t="shared" si="4"/>
        <v>0</v>
      </c>
      <c r="AJ66" s="1">
        <f t="shared" si="5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5.75" thickBot="1" x14ac:dyDescent="0.3">
      <c r="A67" s="18" t="s">
        <v>175</v>
      </c>
      <c r="B67" s="19" t="s">
        <v>40</v>
      </c>
      <c r="C67" s="19"/>
      <c r="D67" s="19">
        <v>248</v>
      </c>
      <c r="E67" s="19"/>
      <c r="F67" s="20">
        <v>248</v>
      </c>
      <c r="G67" s="7">
        <v>0.35</v>
      </c>
      <c r="H67" s="1">
        <v>50</v>
      </c>
      <c r="I67" s="1" t="s">
        <v>41</v>
      </c>
      <c r="J67" s="1"/>
      <c r="K67" s="1">
        <f>E67-J67</f>
        <v>0</v>
      </c>
      <c r="L67" s="1">
        <f>IFERROR(E67-M67,0)</f>
        <v>0</v>
      </c>
      <c r="M67" s="1">
        <v>0</v>
      </c>
      <c r="N67" s="1">
        <v>250</v>
      </c>
      <c r="O67" s="1">
        <f>L67/5</f>
        <v>0</v>
      </c>
      <c r="P67" s="5">
        <v>300</v>
      </c>
      <c r="Q67" s="5">
        <v>450</v>
      </c>
      <c r="R67" s="5">
        <f t="shared" si="3"/>
        <v>250</v>
      </c>
      <c r="S67" s="5">
        <v>200</v>
      </c>
      <c r="T67" s="5">
        <v>450</v>
      </c>
      <c r="U67" s="1"/>
      <c r="V67" s="1" t="e">
        <f t="shared" si="8"/>
        <v>#DIV/0!</v>
      </c>
      <c r="W67" s="1" t="e">
        <f>(F67+N67)/O67</f>
        <v>#DIV/0!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 t="s">
        <v>174</v>
      </c>
      <c r="AI67" s="1">
        <f t="shared" si="4"/>
        <v>87.5</v>
      </c>
      <c r="AJ67" s="1">
        <f t="shared" si="5"/>
        <v>70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5.75" thickBot="1" x14ac:dyDescent="0.3">
      <c r="A68" s="1" t="s">
        <v>106</v>
      </c>
      <c r="B68" s="1" t="s">
        <v>40</v>
      </c>
      <c r="C68" s="1">
        <v>838</v>
      </c>
      <c r="D68" s="1">
        <v>400</v>
      </c>
      <c r="E68" s="1">
        <v>789</v>
      </c>
      <c r="F68" s="1">
        <v>343</v>
      </c>
      <c r="G68" s="7">
        <v>0.28000000000000003</v>
      </c>
      <c r="H68" s="1">
        <v>45</v>
      </c>
      <c r="I68" s="1" t="s">
        <v>41</v>
      </c>
      <c r="J68" s="1">
        <v>559</v>
      </c>
      <c r="K68" s="1">
        <f t="shared" si="16"/>
        <v>230</v>
      </c>
      <c r="L68" s="1">
        <f t="shared" si="6"/>
        <v>557</v>
      </c>
      <c r="M68" s="1">
        <f>IFERROR(VLOOKUP(A68,[1]TDSheet!$A:$B,2,0),"")</f>
        <v>232</v>
      </c>
      <c r="N68" s="1"/>
      <c r="O68" s="1">
        <f t="shared" si="7"/>
        <v>111.4</v>
      </c>
      <c r="P68" s="5">
        <f>12*O68-N68-F68</f>
        <v>993.80000000000018</v>
      </c>
      <c r="Q68" s="5">
        <v>1200</v>
      </c>
      <c r="R68" s="5">
        <f t="shared" si="3"/>
        <v>600</v>
      </c>
      <c r="S68" s="5">
        <v>600</v>
      </c>
      <c r="T68" s="5">
        <v>1200</v>
      </c>
      <c r="U68" s="1"/>
      <c r="V68" s="1">
        <f t="shared" si="8"/>
        <v>13.850987432675044</v>
      </c>
      <c r="W68" s="1">
        <f t="shared" si="9"/>
        <v>3.0789946140035904</v>
      </c>
      <c r="X68" s="1">
        <v>65.2</v>
      </c>
      <c r="Y68" s="1">
        <v>52.8</v>
      </c>
      <c r="Z68" s="1">
        <v>120</v>
      </c>
      <c r="AA68" s="1">
        <v>59</v>
      </c>
      <c r="AB68" s="1">
        <v>68.400000000000006</v>
      </c>
      <c r="AC68" s="1">
        <v>83.4</v>
      </c>
      <c r="AD68" s="1">
        <v>83.6</v>
      </c>
      <c r="AE68" s="1">
        <v>161.80000000000001</v>
      </c>
      <c r="AF68" s="1">
        <v>109.6</v>
      </c>
      <c r="AG68" s="1">
        <v>94.2</v>
      </c>
      <c r="AH68" s="1"/>
      <c r="AI68" s="1">
        <f t="shared" si="4"/>
        <v>168.00000000000003</v>
      </c>
      <c r="AJ68" s="1">
        <f t="shared" si="5"/>
        <v>168.00000000000003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107</v>
      </c>
      <c r="B69" s="16" t="s">
        <v>40</v>
      </c>
      <c r="C69" s="16">
        <v>843</v>
      </c>
      <c r="D69" s="16">
        <v>512</v>
      </c>
      <c r="E69" s="16">
        <v>795</v>
      </c>
      <c r="F69" s="17">
        <v>446</v>
      </c>
      <c r="G69" s="11">
        <v>0</v>
      </c>
      <c r="H69" s="10">
        <v>45</v>
      </c>
      <c r="I69" s="10" t="s">
        <v>37</v>
      </c>
      <c r="J69" s="10">
        <v>618</v>
      </c>
      <c r="K69" s="10">
        <f t="shared" si="16"/>
        <v>177</v>
      </c>
      <c r="L69" s="10">
        <f t="shared" si="6"/>
        <v>619</v>
      </c>
      <c r="M69" s="10">
        <f>IFERROR(VLOOKUP(A69,[1]TDSheet!$A:$B,2,0),"")</f>
        <v>176</v>
      </c>
      <c r="N69" s="10"/>
      <c r="O69" s="10">
        <f t="shared" si="7"/>
        <v>123.8</v>
      </c>
      <c r="P69" s="12"/>
      <c r="Q69" s="5">
        <f t="shared" si="10"/>
        <v>0</v>
      </c>
      <c r="R69" s="5">
        <f t="shared" si="3"/>
        <v>0</v>
      </c>
      <c r="S69" s="5"/>
      <c r="T69" s="12"/>
      <c r="U69" s="10"/>
      <c r="V69" s="1">
        <f t="shared" si="8"/>
        <v>3.6025848142164785</v>
      </c>
      <c r="W69" s="10">
        <f t="shared" si="9"/>
        <v>3.6025848142164785</v>
      </c>
      <c r="X69" s="10">
        <v>107.8</v>
      </c>
      <c r="Y69" s="10">
        <v>109</v>
      </c>
      <c r="Z69" s="10">
        <v>125.6</v>
      </c>
      <c r="AA69" s="10">
        <v>85.2</v>
      </c>
      <c r="AB69" s="10">
        <v>88.4</v>
      </c>
      <c r="AC69" s="10">
        <v>110.2</v>
      </c>
      <c r="AD69" s="10">
        <v>78.2</v>
      </c>
      <c r="AE69" s="10">
        <v>175.4</v>
      </c>
      <c r="AF69" s="10">
        <v>124.4</v>
      </c>
      <c r="AG69" s="10">
        <v>85.6</v>
      </c>
      <c r="AH69" s="13" t="s">
        <v>108</v>
      </c>
      <c r="AI69" s="1">
        <f t="shared" si="4"/>
        <v>0</v>
      </c>
      <c r="AJ69" s="1">
        <f t="shared" si="5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5.75" thickBot="1" x14ac:dyDescent="0.3">
      <c r="A70" s="18" t="s">
        <v>179</v>
      </c>
      <c r="B70" s="19" t="s">
        <v>40</v>
      </c>
      <c r="C70" s="19"/>
      <c r="D70" s="19">
        <v>248</v>
      </c>
      <c r="E70" s="19"/>
      <c r="F70" s="20">
        <v>248</v>
      </c>
      <c r="G70" s="7">
        <v>0.35</v>
      </c>
      <c r="H70" s="1">
        <v>50</v>
      </c>
      <c r="I70" s="1" t="s">
        <v>41</v>
      </c>
      <c r="J70" s="1"/>
      <c r="K70" s="1">
        <f>E70-J70</f>
        <v>0</v>
      </c>
      <c r="L70" s="1">
        <f>IFERROR(E70-M70,0)</f>
        <v>0</v>
      </c>
      <c r="M70" s="1">
        <v>0</v>
      </c>
      <c r="N70" s="1">
        <v>200</v>
      </c>
      <c r="O70" s="1">
        <f>L70/5</f>
        <v>0</v>
      </c>
      <c r="P70" s="5">
        <v>200</v>
      </c>
      <c r="Q70" s="5">
        <v>450</v>
      </c>
      <c r="R70" s="5">
        <f t="shared" si="3"/>
        <v>250</v>
      </c>
      <c r="S70" s="5">
        <v>200</v>
      </c>
      <c r="T70" s="5">
        <v>600</v>
      </c>
      <c r="U70" s="1"/>
      <c r="V70" s="1" t="e">
        <f t="shared" si="8"/>
        <v>#DIV/0!</v>
      </c>
      <c r="W70" s="1" t="e">
        <f>(F70+N70)/O70</f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 t="s">
        <v>178</v>
      </c>
      <c r="AI70" s="1">
        <f t="shared" si="4"/>
        <v>87.5</v>
      </c>
      <c r="AJ70" s="1">
        <f t="shared" si="5"/>
        <v>70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40</v>
      </c>
      <c r="C71" s="1">
        <v>1043</v>
      </c>
      <c r="D71" s="1">
        <v>496</v>
      </c>
      <c r="E71" s="1">
        <v>847</v>
      </c>
      <c r="F71" s="1">
        <v>581</v>
      </c>
      <c r="G71" s="7">
        <v>0.35</v>
      </c>
      <c r="H71" s="1">
        <v>45</v>
      </c>
      <c r="I71" s="1" t="s">
        <v>59</v>
      </c>
      <c r="J71" s="1">
        <v>642</v>
      </c>
      <c r="K71" s="1">
        <f t="shared" si="16"/>
        <v>205</v>
      </c>
      <c r="L71" s="1">
        <f t="shared" si="6"/>
        <v>647</v>
      </c>
      <c r="M71" s="1">
        <f>IFERROR(VLOOKUP(A71,[1]TDSheet!$A:$B,2,0),"")</f>
        <v>200</v>
      </c>
      <c r="N71" s="1"/>
      <c r="O71" s="1">
        <f t="shared" si="7"/>
        <v>129.4</v>
      </c>
      <c r="P71" s="5">
        <f>14*O71-N71-F71</f>
        <v>1230.6000000000001</v>
      </c>
      <c r="Q71" s="5">
        <v>1360</v>
      </c>
      <c r="R71" s="5">
        <f t="shared" ref="R71:R123" si="20">Q71-S71</f>
        <v>710</v>
      </c>
      <c r="S71" s="5">
        <v>650</v>
      </c>
      <c r="T71" s="5">
        <v>1360</v>
      </c>
      <c r="U71" s="1"/>
      <c r="V71" s="1">
        <f t="shared" si="8"/>
        <v>15</v>
      </c>
      <c r="W71" s="1">
        <f t="shared" si="9"/>
        <v>4.4899536321483771</v>
      </c>
      <c r="X71" s="1">
        <v>61.4</v>
      </c>
      <c r="Y71" s="1">
        <v>40.200000000000003</v>
      </c>
      <c r="Z71" s="1">
        <v>137</v>
      </c>
      <c r="AA71" s="1">
        <v>59.6</v>
      </c>
      <c r="AB71" s="1">
        <v>52.2</v>
      </c>
      <c r="AC71" s="1">
        <v>111.6</v>
      </c>
      <c r="AD71" s="1">
        <v>56.8</v>
      </c>
      <c r="AE71" s="1">
        <v>183.02699999999999</v>
      </c>
      <c r="AF71" s="1">
        <v>126.027</v>
      </c>
      <c r="AG71" s="1">
        <v>80.2</v>
      </c>
      <c r="AH71" s="1"/>
      <c r="AI71" s="1">
        <f t="shared" ref="AI71:AI123" si="21">R71*G71</f>
        <v>248.49999999999997</v>
      </c>
      <c r="AJ71" s="1">
        <f t="shared" ref="AJ71:AJ123" si="22">S71*G71</f>
        <v>227.49999999999997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40</v>
      </c>
      <c r="C72" s="1">
        <v>114</v>
      </c>
      <c r="D72" s="1">
        <v>632</v>
      </c>
      <c r="E72" s="1">
        <v>234</v>
      </c>
      <c r="F72" s="1">
        <v>460</v>
      </c>
      <c r="G72" s="7">
        <v>0.28000000000000003</v>
      </c>
      <c r="H72" s="1">
        <v>45</v>
      </c>
      <c r="I72" s="1" t="s">
        <v>41</v>
      </c>
      <c r="J72" s="1">
        <v>166</v>
      </c>
      <c r="K72" s="1">
        <f t="shared" si="16"/>
        <v>68</v>
      </c>
      <c r="L72" s="1">
        <f t="shared" si="6"/>
        <v>162</v>
      </c>
      <c r="M72" s="1">
        <f>IFERROR(VLOOKUP(A72,[1]TDSheet!$A:$B,2,0),"")</f>
        <v>72</v>
      </c>
      <c r="N72" s="1"/>
      <c r="O72" s="1">
        <f t="shared" si="7"/>
        <v>32.4</v>
      </c>
      <c r="P72" s="5"/>
      <c r="Q72" s="5">
        <f t="shared" ref="Q72:Q123" si="23">ROUND(P72,0)</f>
        <v>0</v>
      </c>
      <c r="R72" s="5">
        <f t="shared" si="20"/>
        <v>0</v>
      </c>
      <c r="S72" s="5"/>
      <c r="T72" s="5"/>
      <c r="U72" s="1"/>
      <c r="V72" s="1">
        <f t="shared" ref="V72:V123" si="24">(F72+N72+Q72)/O72</f>
        <v>14.197530864197532</v>
      </c>
      <c r="W72" s="1">
        <f t="shared" si="9"/>
        <v>14.197530864197532</v>
      </c>
      <c r="X72" s="1">
        <v>44.2</v>
      </c>
      <c r="Y72" s="1">
        <v>31.2</v>
      </c>
      <c r="Z72" s="1">
        <v>31.4</v>
      </c>
      <c r="AA72" s="1">
        <v>26.4</v>
      </c>
      <c r="AB72" s="1">
        <v>20</v>
      </c>
      <c r="AC72" s="1">
        <v>27.6</v>
      </c>
      <c r="AD72" s="1">
        <v>31</v>
      </c>
      <c r="AE72" s="1">
        <v>37.6</v>
      </c>
      <c r="AF72" s="1">
        <v>35</v>
      </c>
      <c r="AG72" s="1">
        <v>25.8</v>
      </c>
      <c r="AH72" s="1"/>
      <c r="AI72" s="1">
        <f t="shared" si="21"/>
        <v>0</v>
      </c>
      <c r="AJ72" s="1">
        <f t="shared" si="22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40</v>
      </c>
      <c r="C73" s="1">
        <v>81</v>
      </c>
      <c r="D73" s="1">
        <v>563</v>
      </c>
      <c r="E73" s="1">
        <v>278</v>
      </c>
      <c r="F73" s="1">
        <v>320</v>
      </c>
      <c r="G73" s="7">
        <v>0.41</v>
      </c>
      <c r="H73" s="1">
        <v>45</v>
      </c>
      <c r="I73" s="1" t="s">
        <v>41</v>
      </c>
      <c r="J73" s="1">
        <v>248</v>
      </c>
      <c r="K73" s="1">
        <f t="shared" si="16"/>
        <v>30</v>
      </c>
      <c r="L73" s="1">
        <f t="shared" si="6"/>
        <v>150</v>
      </c>
      <c r="M73" s="1">
        <f>IFERROR(VLOOKUP(A73,[1]TDSheet!$A:$B,2,0),"")</f>
        <v>128</v>
      </c>
      <c r="N73" s="1">
        <v>250</v>
      </c>
      <c r="O73" s="1">
        <f t="shared" si="7"/>
        <v>30</v>
      </c>
      <c r="P73" s="5"/>
      <c r="Q73" s="5">
        <f t="shared" si="23"/>
        <v>0</v>
      </c>
      <c r="R73" s="5">
        <f t="shared" si="20"/>
        <v>0</v>
      </c>
      <c r="S73" s="5"/>
      <c r="T73" s="5"/>
      <c r="U73" s="1"/>
      <c r="V73" s="1">
        <f t="shared" si="24"/>
        <v>19</v>
      </c>
      <c r="W73" s="1">
        <f t="shared" si="9"/>
        <v>19</v>
      </c>
      <c r="X73" s="1">
        <v>55</v>
      </c>
      <c r="Y73" s="1">
        <v>27</v>
      </c>
      <c r="Z73" s="1">
        <v>76</v>
      </c>
      <c r="AA73" s="1">
        <v>34.799999999999997</v>
      </c>
      <c r="AB73" s="1">
        <v>37.200000000000003</v>
      </c>
      <c r="AC73" s="1">
        <v>48.4</v>
      </c>
      <c r="AD73" s="1">
        <v>19</v>
      </c>
      <c r="AE73" s="1">
        <v>67.599999999999994</v>
      </c>
      <c r="AF73" s="1">
        <v>37.799999999999997</v>
      </c>
      <c r="AG73" s="1">
        <v>32.799999999999997</v>
      </c>
      <c r="AH73" s="1"/>
      <c r="AI73" s="1">
        <f t="shared" si="21"/>
        <v>0</v>
      </c>
      <c r="AJ73" s="1">
        <f t="shared" si="22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40</v>
      </c>
      <c r="C74" s="1">
        <v>137</v>
      </c>
      <c r="D74" s="1">
        <v>168</v>
      </c>
      <c r="E74" s="1">
        <v>62</v>
      </c>
      <c r="F74" s="1">
        <v>204</v>
      </c>
      <c r="G74" s="7">
        <v>0.4</v>
      </c>
      <c r="H74" s="1">
        <v>30</v>
      </c>
      <c r="I74" s="1" t="s">
        <v>41</v>
      </c>
      <c r="J74" s="1">
        <v>77</v>
      </c>
      <c r="K74" s="1">
        <f t="shared" si="16"/>
        <v>-15</v>
      </c>
      <c r="L74" s="1">
        <f t="shared" si="6"/>
        <v>62</v>
      </c>
      <c r="M74" s="1">
        <v>0</v>
      </c>
      <c r="N74" s="1"/>
      <c r="O74" s="1">
        <f t="shared" si="7"/>
        <v>12.4</v>
      </c>
      <c r="P74" s="5"/>
      <c r="Q74" s="5">
        <f t="shared" si="23"/>
        <v>0</v>
      </c>
      <c r="R74" s="5">
        <f t="shared" si="20"/>
        <v>0</v>
      </c>
      <c r="S74" s="5"/>
      <c r="T74" s="5"/>
      <c r="U74" s="1"/>
      <c r="V74" s="1">
        <f t="shared" si="24"/>
        <v>16.451612903225804</v>
      </c>
      <c r="W74" s="1">
        <f t="shared" si="9"/>
        <v>16.451612903225804</v>
      </c>
      <c r="X74" s="1">
        <v>20</v>
      </c>
      <c r="Y74" s="1">
        <v>14.8</v>
      </c>
      <c r="Z74" s="1">
        <v>22</v>
      </c>
      <c r="AA74" s="1">
        <v>19.2</v>
      </c>
      <c r="AB74" s="1">
        <v>4</v>
      </c>
      <c r="AC74" s="1">
        <v>19.8</v>
      </c>
      <c r="AD74" s="1">
        <v>10.4</v>
      </c>
      <c r="AE74" s="1">
        <v>18.399999999999999</v>
      </c>
      <c r="AF74" s="1">
        <v>18.399999999999999</v>
      </c>
      <c r="AG74" s="1">
        <v>9.6</v>
      </c>
      <c r="AH74" s="21" t="s">
        <v>97</v>
      </c>
      <c r="AI74" s="1">
        <f t="shared" si="21"/>
        <v>0</v>
      </c>
      <c r="AJ74" s="1">
        <f t="shared" si="22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36</v>
      </c>
      <c r="C75" s="1">
        <v>48.1</v>
      </c>
      <c r="D75" s="1"/>
      <c r="E75" s="1">
        <v>14.57</v>
      </c>
      <c r="F75" s="1">
        <v>26.277999999999999</v>
      </c>
      <c r="G75" s="7">
        <v>1</v>
      </c>
      <c r="H75" s="1">
        <v>30</v>
      </c>
      <c r="I75" s="1" t="s">
        <v>41</v>
      </c>
      <c r="J75" s="1">
        <v>15</v>
      </c>
      <c r="K75" s="1">
        <f t="shared" si="16"/>
        <v>-0.42999999999999972</v>
      </c>
      <c r="L75" s="1">
        <f t="shared" si="6"/>
        <v>14.57</v>
      </c>
      <c r="M75" s="1">
        <v>0</v>
      </c>
      <c r="N75" s="1"/>
      <c r="O75" s="1">
        <f t="shared" si="7"/>
        <v>2.9140000000000001</v>
      </c>
      <c r="P75" s="5">
        <f t="shared" ref="P75:P79" si="25">14*O75-N75-F75</f>
        <v>14.518000000000001</v>
      </c>
      <c r="Q75" s="5">
        <f t="shared" si="23"/>
        <v>15</v>
      </c>
      <c r="R75" s="5">
        <f t="shared" si="20"/>
        <v>15</v>
      </c>
      <c r="S75" s="5"/>
      <c r="T75" s="5"/>
      <c r="U75" s="1"/>
      <c r="V75" s="1">
        <f t="shared" si="24"/>
        <v>14.165408373369937</v>
      </c>
      <c r="W75" s="1">
        <f t="shared" si="9"/>
        <v>9.0178448867536023</v>
      </c>
      <c r="X75" s="1">
        <v>0.63080000000000003</v>
      </c>
      <c r="Y75" s="1">
        <v>1.905</v>
      </c>
      <c r="Z75" s="1">
        <v>6.1936</v>
      </c>
      <c r="AA75" s="1">
        <v>3.8580000000000001</v>
      </c>
      <c r="AB75" s="1">
        <v>1.8956</v>
      </c>
      <c r="AC75" s="1">
        <v>3.8412000000000002</v>
      </c>
      <c r="AD75" s="1">
        <v>1.0304</v>
      </c>
      <c r="AE75" s="1">
        <v>6.8819999999999997</v>
      </c>
      <c r="AF75" s="1">
        <v>5.5578000000000003</v>
      </c>
      <c r="AG75" s="1">
        <v>7.2352000000000007</v>
      </c>
      <c r="AH75" s="1"/>
      <c r="AI75" s="1">
        <f t="shared" si="21"/>
        <v>15</v>
      </c>
      <c r="AJ75" s="1">
        <f t="shared" si="22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40</v>
      </c>
      <c r="C76" s="1"/>
      <c r="D76" s="1">
        <v>208</v>
      </c>
      <c r="E76" s="1">
        <v>38</v>
      </c>
      <c r="F76" s="1">
        <v>170</v>
      </c>
      <c r="G76" s="7">
        <v>0.41</v>
      </c>
      <c r="H76" s="1">
        <v>45</v>
      </c>
      <c r="I76" s="1" t="s">
        <v>41</v>
      </c>
      <c r="J76" s="1">
        <v>38</v>
      </c>
      <c r="K76" s="1">
        <f t="shared" ref="K76:K110" si="26">E76-J76</f>
        <v>0</v>
      </c>
      <c r="L76" s="1">
        <f t="shared" si="6"/>
        <v>38</v>
      </c>
      <c r="M76" s="1">
        <v>0</v>
      </c>
      <c r="N76" s="1"/>
      <c r="O76" s="1">
        <f t="shared" si="7"/>
        <v>7.6</v>
      </c>
      <c r="P76" s="5"/>
      <c r="Q76" s="5">
        <f t="shared" si="23"/>
        <v>0</v>
      </c>
      <c r="R76" s="5">
        <f t="shared" si="20"/>
        <v>0</v>
      </c>
      <c r="S76" s="5"/>
      <c r="T76" s="5"/>
      <c r="U76" s="1"/>
      <c r="V76" s="1">
        <f t="shared" si="24"/>
        <v>22.368421052631579</v>
      </c>
      <c r="W76" s="1">
        <f t="shared" si="9"/>
        <v>22.368421052631579</v>
      </c>
      <c r="X76" s="1">
        <v>8.8000000000000007</v>
      </c>
      <c r="Y76" s="1">
        <v>22.8</v>
      </c>
      <c r="Z76" s="1">
        <v>7.4</v>
      </c>
      <c r="AA76" s="1">
        <v>9.1999999999999993</v>
      </c>
      <c r="AB76" s="1">
        <v>17</v>
      </c>
      <c r="AC76" s="1">
        <v>9.1999999999999993</v>
      </c>
      <c r="AD76" s="1">
        <v>3.2</v>
      </c>
      <c r="AE76" s="1">
        <v>6.8</v>
      </c>
      <c r="AF76" s="1">
        <v>7</v>
      </c>
      <c r="AG76" s="1">
        <v>2.4</v>
      </c>
      <c r="AH76" s="1"/>
      <c r="AI76" s="1">
        <f t="shared" si="21"/>
        <v>0</v>
      </c>
      <c r="AJ76" s="1">
        <f t="shared" si="22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36</v>
      </c>
      <c r="C77" s="1">
        <v>36</v>
      </c>
      <c r="D77" s="1">
        <v>24.347999999999999</v>
      </c>
      <c r="E77" s="1">
        <v>19.672999999999998</v>
      </c>
      <c r="F77" s="1">
        <v>38.454999999999998</v>
      </c>
      <c r="G77" s="7">
        <v>1</v>
      </c>
      <c r="H77" s="1">
        <v>45</v>
      </c>
      <c r="I77" s="1" t="s">
        <v>41</v>
      </c>
      <c r="J77" s="1">
        <v>18</v>
      </c>
      <c r="K77" s="1">
        <f t="shared" si="26"/>
        <v>1.6729999999999983</v>
      </c>
      <c r="L77" s="1">
        <f t="shared" ref="L77:L123" si="27">IFERROR(E77-M77,0)</f>
        <v>19.672999999999998</v>
      </c>
      <c r="M77" s="1">
        <v>0</v>
      </c>
      <c r="N77" s="1"/>
      <c r="O77" s="1">
        <f t="shared" ref="O77:O123" si="28">L77/5</f>
        <v>3.9345999999999997</v>
      </c>
      <c r="P77" s="5">
        <f t="shared" si="25"/>
        <v>16.629399999999997</v>
      </c>
      <c r="Q77" s="5">
        <v>20</v>
      </c>
      <c r="R77" s="5">
        <f t="shared" si="20"/>
        <v>20</v>
      </c>
      <c r="S77" s="5"/>
      <c r="T77" s="5">
        <v>20</v>
      </c>
      <c r="U77" s="1"/>
      <c r="V77" s="1">
        <f t="shared" si="24"/>
        <v>14.856656331012047</v>
      </c>
      <c r="W77" s="1">
        <f t="shared" si="9"/>
        <v>9.7735475016520112</v>
      </c>
      <c r="X77" s="1">
        <v>4.202</v>
      </c>
      <c r="Y77" s="1">
        <v>3.553199999999999</v>
      </c>
      <c r="Z77" s="1">
        <v>4.9947999999999997</v>
      </c>
      <c r="AA77" s="1">
        <v>7.0069999999999997</v>
      </c>
      <c r="AB77" s="1">
        <v>3.3119999999999998</v>
      </c>
      <c r="AC77" s="1">
        <v>6.6494</v>
      </c>
      <c r="AD77" s="1">
        <v>2.5703999999999998</v>
      </c>
      <c r="AE77" s="1">
        <v>6.3234000000000004</v>
      </c>
      <c r="AF77" s="1">
        <v>7.883799999999999</v>
      </c>
      <c r="AG77" s="1">
        <v>5.4968000000000004</v>
      </c>
      <c r="AH77" s="1" t="s">
        <v>97</v>
      </c>
      <c r="AI77" s="1">
        <f t="shared" si="21"/>
        <v>20</v>
      </c>
      <c r="AJ77" s="1">
        <f t="shared" si="22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40</v>
      </c>
      <c r="C78" s="1">
        <v>208</v>
      </c>
      <c r="D78" s="1">
        <v>240</v>
      </c>
      <c r="E78" s="1">
        <v>213</v>
      </c>
      <c r="F78" s="1">
        <v>214</v>
      </c>
      <c r="G78" s="7">
        <v>0.36</v>
      </c>
      <c r="H78" s="1">
        <v>45</v>
      </c>
      <c r="I78" s="1" t="s">
        <v>41</v>
      </c>
      <c r="J78" s="1">
        <v>212</v>
      </c>
      <c r="K78" s="1">
        <f t="shared" si="26"/>
        <v>1</v>
      </c>
      <c r="L78" s="1">
        <f t="shared" si="27"/>
        <v>213</v>
      </c>
      <c r="M78" s="1">
        <v>0</v>
      </c>
      <c r="N78" s="1"/>
      <c r="O78" s="1">
        <f t="shared" si="28"/>
        <v>42.6</v>
      </c>
      <c r="P78" s="5">
        <f t="shared" si="25"/>
        <v>382.4</v>
      </c>
      <c r="Q78" s="40">
        <v>425</v>
      </c>
      <c r="R78" s="5">
        <f t="shared" si="20"/>
        <v>225</v>
      </c>
      <c r="S78" s="40">
        <v>200</v>
      </c>
      <c r="T78" s="5">
        <v>425</v>
      </c>
      <c r="U78" s="1"/>
      <c r="V78" s="1">
        <f t="shared" si="24"/>
        <v>15</v>
      </c>
      <c r="W78" s="1">
        <f t="shared" ref="W78:W123" si="29">(F78+N78)/O78</f>
        <v>5.023474178403756</v>
      </c>
      <c r="X78" s="1">
        <v>30</v>
      </c>
      <c r="Y78" s="1">
        <v>29.4</v>
      </c>
      <c r="Z78" s="1">
        <v>35.6</v>
      </c>
      <c r="AA78" s="1">
        <v>28</v>
      </c>
      <c r="AB78" s="1">
        <v>22.2</v>
      </c>
      <c r="AC78" s="1">
        <v>26</v>
      </c>
      <c r="AD78" s="1">
        <v>12.4</v>
      </c>
      <c r="AE78" s="1">
        <v>50.8</v>
      </c>
      <c r="AF78" s="1">
        <v>27.2</v>
      </c>
      <c r="AG78" s="1">
        <v>33.4</v>
      </c>
      <c r="AH78" s="1"/>
      <c r="AI78" s="1">
        <f t="shared" si="21"/>
        <v>81</v>
      </c>
      <c r="AJ78" s="1">
        <f t="shared" si="22"/>
        <v>72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36</v>
      </c>
      <c r="C79" s="1">
        <v>91</v>
      </c>
      <c r="D79" s="1">
        <v>43.554000000000002</v>
      </c>
      <c r="E79" s="1">
        <v>44.912999999999997</v>
      </c>
      <c r="F79" s="1">
        <v>79.775000000000006</v>
      </c>
      <c r="G79" s="7">
        <v>1</v>
      </c>
      <c r="H79" s="1">
        <v>45</v>
      </c>
      <c r="I79" s="1" t="s">
        <v>41</v>
      </c>
      <c r="J79" s="1">
        <v>47</v>
      </c>
      <c r="K79" s="1">
        <f t="shared" si="26"/>
        <v>-2.0870000000000033</v>
      </c>
      <c r="L79" s="1">
        <f t="shared" si="27"/>
        <v>44.912999999999997</v>
      </c>
      <c r="M79" s="1">
        <v>0</v>
      </c>
      <c r="N79" s="1"/>
      <c r="O79" s="1">
        <f t="shared" si="28"/>
        <v>8.9825999999999997</v>
      </c>
      <c r="P79" s="5">
        <f t="shared" si="25"/>
        <v>45.981399999999994</v>
      </c>
      <c r="Q79" s="5">
        <v>55</v>
      </c>
      <c r="R79" s="5">
        <f t="shared" si="20"/>
        <v>55</v>
      </c>
      <c r="S79" s="5"/>
      <c r="T79" s="5">
        <v>55</v>
      </c>
      <c r="U79" s="1"/>
      <c r="V79" s="1">
        <f t="shared" si="24"/>
        <v>15.004007748313407</v>
      </c>
      <c r="W79" s="1">
        <f t="shared" si="29"/>
        <v>8.881058936165477</v>
      </c>
      <c r="X79" s="1">
        <v>7.1231999999999998</v>
      </c>
      <c r="Y79" s="1">
        <v>10.985200000000001</v>
      </c>
      <c r="Z79" s="1">
        <v>12.244400000000001</v>
      </c>
      <c r="AA79" s="1">
        <v>11.993600000000001</v>
      </c>
      <c r="AB79" s="1">
        <v>12.036799999999999</v>
      </c>
      <c r="AC79" s="1">
        <v>9.0383999999999993</v>
      </c>
      <c r="AD79" s="1">
        <v>8.8730000000000011</v>
      </c>
      <c r="AE79" s="1">
        <v>7.8849999999999998</v>
      </c>
      <c r="AF79" s="1">
        <v>7.6936000000000009</v>
      </c>
      <c r="AG79" s="1">
        <v>5.6551999999999998</v>
      </c>
      <c r="AH79" s="1"/>
      <c r="AI79" s="1">
        <f t="shared" si="21"/>
        <v>55</v>
      </c>
      <c r="AJ79" s="1">
        <f t="shared" si="22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40</v>
      </c>
      <c r="C80" s="1">
        <v>47</v>
      </c>
      <c r="D80" s="1">
        <v>222</v>
      </c>
      <c r="E80" s="1">
        <v>31</v>
      </c>
      <c r="F80" s="1">
        <v>222</v>
      </c>
      <c r="G80" s="7">
        <v>0.41</v>
      </c>
      <c r="H80" s="1">
        <v>45</v>
      </c>
      <c r="I80" s="1" t="s">
        <v>41</v>
      </c>
      <c r="J80" s="1">
        <v>43</v>
      </c>
      <c r="K80" s="1">
        <f t="shared" si="26"/>
        <v>-12</v>
      </c>
      <c r="L80" s="1">
        <f t="shared" si="27"/>
        <v>31</v>
      </c>
      <c r="M80" s="1">
        <v>0</v>
      </c>
      <c r="N80" s="1"/>
      <c r="O80" s="1">
        <f t="shared" si="28"/>
        <v>6.2</v>
      </c>
      <c r="P80" s="5"/>
      <c r="Q80" s="5">
        <f t="shared" si="23"/>
        <v>0</v>
      </c>
      <c r="R80" s="5">
        <f t="shared" si="20"/>
        <v>0</v>
      </c>
      <c r="S80" s="5"/>
      <c r="T80" s="5"/>
      <c r="U80" s="1"/>
      <c r="V80" s="1">
        <f t="shared" si="24"/>
        <v>35.806451612903224</v>
      </c>
      <c r="W80" s="1">
        <f t="shared" si="29"/>
        <v>35.806451612903224</v>
      </c>
      <c r="X80" s="1">
        <v>21</v>
      </c>
      <c r="Y80" s="1">
        <v>8.1999999999999993</v>
      </c>
      <c r="Z80" s="1">
        <v>10.4</v>
      </c>
      <c r="AA80" s="1">
        <v>17.2</v>
      </c>
      <c r="AB80" s="1">
        <v>10</v>
      </c>
      <c r="AC80" s="1">
        <v>3.4</v>
      </c>
      <c r="AD80" s="1">
        <v>18.8</v>
      </c>
      <c r="AE80" s="1">
        <v>12.2</v>
      </c>
      <c r="AF80" s="1">
        <v>14.4</v>
      </c>
      <c r="AG80" s="1">
        <v>13.2</v>
      </c>
      <c r="AH80" s="1"/>
      <c r="AI80" s="1">
        <f t="shared" si="21"/>
        <v>0</v>
      </c>
      <c r="AJ80" s="1">
        <f t="shared" si="22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119</v>
      </c>
      <c r="B81" s="10" t="s">
        <v>36</v>
      </c>
      <c r="C81" s="10"/>
      <c r="D81" s="10">
        <v>43.651000000000003</v>
      </c>
      <c r="E81" s="10">
        <v>43.651000000000003</v>
      </c>
      <c r="F81" s="10"/>
      <c r="G81" s="11">
        <v>0</v>
      </c>
      <c r="H81" s="10" t="e">
        <v>#N/A</v>
      </c>
      <c r="I81" s="10" t="s">
        <v>37</v>
      </c>
      <c r="J81" s="10"/>
      <c r="K81" s="10">
        <f t="shared" si="26"/>
        <v>43.651000000000003</v>
      </c>
      <c r="L81" s="10">
        <f t="shared" si="27"/>
        <v>0</v>
      </c>
      <c r="M81" s="10">
        <f>IFERROR(VLOOKUP(A81,[1]TDSheet!$A:$B,2,0),"")</f>
        <v>43.651000000000003</v>
      </c>
      <c r="N81" s="10"/>
      <c r="O81" s="10">
        <f t="shared" si="28"/>
        <v>0</v>
      </c>
      <c r="P81" s="12"/>
      <c r="Q81" s="5">
        <f t="shared" si="23"/>
        <v>0</v>
      </c>
      <c r="R81" s="5">
        <f t="shared" si="20"/>
        <v>0</v>
      </c>
      <c r="S81" s="5"/>
      <c r="T81" s="12"/>
      <c r="U81" s="10"/>
      <c r="V81" s="1" t="e">
        <f t="shared" si="24"/>
        <v>#DIV/0!</v>
      </c>
      <c r="W81" s="10" t="e">
        <f t="shared" si="29"/>
        <v>#DIV/0!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/>
      <c r="AI81" s="1">
        <f t="shared" si="21"/>
        <v>0</v>
      </c>
      <c r="AJ81" s="1">
        <f t="shared" si="22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40</v>
      </c>
      <c r="C82" s="1">
        <v>25</v>
      </c>
      <c r="D82" s="1">
        <v>60</v>
      </c>
      <c r="E82" s="1">
        <v>17</v>
      </c>
      <c r="F82" s="1">
        <v>52</v>
      </c>
      <c r="G82" s="7">
        <v>0.41</v>
      </c>
      <c r="H82" s="1">
        <v>45</v>
      </c>
      <c r="I82" s="1" t="s">
        <v>41</v>
      </c>
      <c r="J82" s="1">
        <v>17</v>
      </c>
      <c r="K82" s="1">
        <f t="shared" si="26"/>
        <v>0</v>
      </c>
      <c r="L82" s="1">
        <f t="shared" si="27"/>
        <v>17</v>
      </c>
      <c r="M82" s="1">
        <v>0</v>
      </c>
      <c r="N82" s="1"/>
      <c r="O82" s="1">
        <f t="shared" si="28"/>
        <v>3.4</v>
      </c>
      <c r="P82" s="5"/>
      <c r="Q82" s="5">
        <f t="shared" si="23"/>
        <v>0</v>
      </c>
      <c r="R82" s="5">
        <f t="shared" si="20"/>
        <v>0</v>
      </c>
      <c r="S82" s="5"/>
      <c r="T82" s="5"/>
      <c r="U82" s="1"/>
      <c r="V82" s="1">
        <f t="shared" si="24"/>
        <v>15.294117647058824</v>
      </c>
      <c r="W82" s="1">
        <f t="shared" si="29"/>
        <v>15.294117647058824</v>
      </c>
      <c r="X82" s="1">
        <v>3.2</v>
      </c>
      <c r="Y82" s="1">
        <v>6.4</v>
      </c>
      <c r="Z82" s="1">
        <v>4</v>
      </c>
      <c r="AA82" s="1">
        <v>2.2000000000000002</v>
      </c>
      <c r="AB82" s="1">
        <v>4</v>
      </c>
      <c r="AC82" s="1">
        <v>-2.8</v>
      </c>
      <c r="AD82" s="1">
        <v>1</v>
      </c>
      <c r="AE82" s="1">
        <v>5.8</v>
      </c>
      <c r="AF82" s="1">
        <v>6.8</v>
      </c>
      <c r="AG82" s="1">
        <v>6.4</v>
      </c>
      <c r="AH82" s="1" t="s">
        <v>121</v>
      </c>
      <c r="AI82" s="1">
        <f t="shared" si="21"/>
        <v>0</v>
      </c>
      <c r="AJ82" s="1">
        <f t="shared" si="22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40</v>
      </c>
      <c r="C83" s="1">
        <v>275</v>
      </c>
      <c r="D83" s="1">
        <v>736</v>
      </c>
      <c r="E83" s="1">
        <v>521</v>
      </c>
      <c r="F83" s="1">
        <v>437</v>
      </c>
      <c r="G83" s="7">
        <v>0.28000000000000003</v>
      </c>
      <c r="H83" s="1">
        <v>45</v>
      </c>
      <c r="I83" s="1" t="s">
        <v>41</v>
      </c>
      <c r="J83" s="1">
        <v>267</v>
      </c>
      <c r="K83" s="1">
        <f t="shared" si="26"/>
        <v>254</v>
      </c>
      <c r="L83" s="1">
        <f t="shared" si="27"/>
        <v>265</v>
      </c>
      <c r="M83" s="1">
        <f>IFERROR(VLOOKUP(A83,[1]TDSheet!$A:$B,2,0),"")</f>
        <v>256</v>
      </c>
      <c r="N83" s="1">
        <v>200</v>
      </c>
      <c r="O83" s="1">
        <f t="shared" si="28"/>
        <v>53</v>
      </c>
      <c r="P83" s="5">
        <f t="shared" ref="P83" si="30">14*O83-N83-F83</f>
        <v>105</v>
      </c>
      <c r="Q83" s="40">
        <v>160</v>
      </c>
      <c r="R83" s="5">
        <f t="shared" si="20"/>
        <v>80</v>
      </c>
      <c r="S83" s="40">
        <v>80</v>
      </c>
      <c r="T83" s="5">
        <v>160</v>
      </c>
      <c r="U83" s="1"/>
      <c r="V83" s="1">
        <f t="shared" si="24"/>
        <v>15.037735849056604</v>
      </c>
      <c r="W83" s="1">
        <f t="shared" si="29"/>
        <v>12.018867924528301</v>
      </c>
      <c r="X83" s="1">
        <v>63.6</v>
      </c>
      <c r="Y83" s="1">
        <v>23.4</v>
      </c>
      <c r="Z83" s="1">
        <v>58.6</v>
      </c>
      <c r="AA83" s="1">
        <v>28.2</v>
      </c>
      <c r="AB83" s="1">
        <v>34.6</v>
      </c>
      <c r="AC83" s="1">
        <v>36.799999999999997</v>
      </c>
      <c r="AD83" s="1">
        <v>13.8</v>
      </c>
      <c r="AE83" s="1">
        <v>82.2</v>
      </c>
      <c r="AF83" s="1">
        <v>51.4</v>
      </c>
      <c r="AG83" s="1">
        <v>20.2</v>
      </c>
      <c r="AH83" s="1"/>
      <c r="AI83" s="1">
        <f t="shared" si="21"/>
        <v>22.400000000000002</v>
      </c>
      <c r="AJ83" s="1">
        <f t="shared" si="22"/>
        <v>22.400000000000002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123</v>
      </c>
      <c r="B84" s="10" t="s">
        <v>40</v>
      </c>
      <c r="C84" s="10"/>
      <c r="D84" s="10">
        <v>96</v>
      </c>
      <c r="E84" s="10">
        <v>96</v>
      </c>
      <c r="F84" s="10"/>
      <c r="G84" s="11">
        <v>0</v>
      </c>
      <c r="H84" s="10" t="e">
        <v>#N/A</v>
      </c>
      <c r="I84" s="10" t="s">
        <v>37</v>
      </c>
      <c r="J84" s="10"/>
      <c r="K84" s="10">
        <f t="shared" si="26"/>
        <v>96</v>
      </c>
      <c r="L84" s="10">
        <f t="shared" si="27"/>
        <v>0</v>
      </c>
      <c r="M84" s="10">
        <f>IFERROR(VLOOKUP(A84,[1]TDSheet!$A:$B,2,0),"")</f>
        <v>96</v>
      </c>
      <c r="N84" s="10"/>
      <c r="O84" s="10">
        <f t="shared" si="28"/>
        <v>0</v>
      </c>
      <c r="P84" s="12"/>
      <c r="Q84" s="5">
        <f t="shared" si="23"/>
        <v>0</v>
      </c>
      <c r="R84" s="5">
        <f t="shared" si="20"/>
        <v>0</v>
      </c>
      <c r="S84" s="5"/>
      <c r="T84" s="12"/>
      <c r="U84" s="10"/>
      <c r="V84" s="1" t="e">
        <f t="shared" si="24"/>
        <v>#DIV/0!</v>
      </c>
      <c r="W84" s="10" t="e">
        <f t="shared" si="29"/>
        <v>#DIV/0!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/>
      <c r="AI84" s="1">
        <f t="shared" si="21"/>
        <v>0</v>
      </c>
      <c r="AJ84" s="1">
        <f t="shared" si="22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thickBot="1" x14ac:dyDescent="0.3">
      <c r="A85" s="1" t="s">
        <v>124</v>
      </c>
      <c r="B85" s="1" t="s">
        <v>40</v>
      </c>
      <c r="C85" s="1"/>
      <c r="D85" s="1">
        <v>152</v>
      </c>
      <c r="E85" s="1">
        <v>28</v>
      </c>
      <c r="F85" s="1">
        <v>122</v>
      </c>
      <c r="G85" s="7">
        <v>0.33</v>
      </c>
      <c r="H85" s="1" t="e">
        <v>#N/A</v>
      </c>
      <c r="I85" s="1" t="s">
        <v>41</v>
      </c>
      <c r="J85" s="1">
        <v>30</v>
      </c>
      <c r="K85" s="1">
        <f t="shared" si="26"/>
        <v>-2</v>
      </c>
      <c r="L85" s="1">
        <f t="shared" si="27"/>
        <v>28</v>
      </c>
      <c r="M85" s="1">
        <v>0</v>
      </c>
      <c r="N85" s="1"/>
      <c r="O85" s="1">
        <f t="shared" si="28"/>
        <v>5.6</v>
      </c>
      <c r="P85" s="5"/>
      <c r="Q85" s="5">
        <f t="shared" si="23"/>
        <v>0</v>
      </c>
      <c r="R85" s="5">
        <f t="shared" si="20"/>
        <v>0</v>
      </c>
      <c r="S85" s="5"/>
      <c r="T85" s="5"/>
      <c r="U85" s="1"/>
      <c r="V85" s="1">
        <f t="shared" si="24"/>
        <v>21.785714285714288</v>
      </c>
      <c r="W85" s="1">
        <f t="shared" si="29"/>
        <v>21.785714285714288</v>
      </c>
      <c r="X85" s="1">
        <v>4.5999999999999996</v>
      </c>
      <c r="Y85" s="1">
        <v>14.2</v>
      </c>
      <c r="Z85" s="1">
        <v>5.8</v>
      </c>
      <c r="AA85" s="1">
        <v>9.1999999999999993</v>
      </c>
      <c r="AB85" s="1">
        <v>5.6</v>
      </c>
      <c r="AC85" s="1">
        <v>3.2</v>
      </c>
      <c r="AD85" s="1">
        <v>15.2</v>
      </c>
      <c r="AE85" s="1">
        <v>8.1999999999999993</v>
      </c>
      <c r="AF85" s="1">
        <v>8.8000000000000007</v>
      </c>
      <c r="AG85" s="1">
        <v>10</v>
      </c>
      <c r="AH85" s="1"/>
      <c r="AI85" s="1">
        <f t="shared" si="21"/>
        <v>0</v>
      </c>
      <c r="AJ85" s="1">
        <f t="shared" si="22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33" t="s">
        <v>125</v>
      </c>
      <c r="B86" s="34" t="s">
        <v>36</v>
      </c>
      <c r="C86" s="34">
        <v>7</v>
      </c>
      <c r="D86" s="34">
        <v>142.69200000000001</v>
      </c>
      <c r="E86" s="34">
        <v>67.454999999999998</v>
      </c>
      <c r="F86" s="35">
        <v>81.566000000000003</v>
      </c>
      <c r="G86" s="29">
        <v>0</v>
      </c>
      <c r="H86" s="28">
        <v>45</v>
      </c>
      <c r="I86" s="30" t="s">
        <v>37</v>
      </c>
      <c r="J86" s="28">
        <v>9.1</v>
      </c>
      <c r="K86" s="28">
        <f t="shared" si="26"/>
        <v>58.354999999999997</v>
      </c>
      <c r="L86" s="28">
        <f t="shared" si="27"/>
        <v>9.3769999999999953</v>
      </c>
      <c r="M86" s="28">
        <f>IFERROR(VLOOKUP(A86,[1]TDSheet!$A:$B,2,0),"")</f>
        <v>58.078000000000003</v>
      </c>
      <c r="N86" s="28"/>
      <c r="O86" s="28">
        <f t="shared" si="28"/>
        <v>1.8753999999999991</v>
      </c>
      <c r="P86" s="31"/>
      <c r="Q86" s="5">
        <f t="shared" si="23"/>
        <v>0</v>
      </c>
      <c r="R86" s="5">
        <f t="shared" si="20"/>
        <v>0</v>
      </c>
      <c r="S86" s="5"/>
      <c r="T86" s="31"/>
      <c r="U86" s="28"/>
      <c r="V86" s="1">
        <f t="shared" si="24"/>
        <v>43.49258824784048</v>
      </c>
      <c r="W86" s="28">
        <f t="shared" si="29"/>
        <v>43.49258824784048</v>
      </c>
      <c r="X86" s="28">
        <v>6.6449999999999996</v>
      </c>
      <c r="Y86" s="28">
        <v>2.5453999999999999</v>
      </c>
      <c r="Z86" s="28">
        <v>0.26679999999999998</v>
      </c>
      <c r="AA86" s="28">
        <v>3.2160000000000002</v>
      </c>
      <c r="AB86" s="28">
        <v>2.0255999999999998</v>
      </c>
      <c r="AC86" s="28">
        <v>1.8775999999999999</v>
      </c>
      <c r="AD86" s="28">
        <v>2.8012000000000001</v>
      </c>
      <c r="AE86" s="28">
        <v>4.1048</v>
      </c>
      <c r="AF86" s="28">
        <v>6.2084000000000001</v>
      </c>
      <c r="AG86" s="28">
        <v>2.1036000000000001</v>
      </c>
      <c r="AH86" s="30" t="s">
        <v>186</v>
      </c>
      <c r="AI86" s="1">
        <f t="shared" si="21"/>
        <v>0</v>
      </c>
      <c r="AJ86" s="1">
        <f t="shared" si="22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5.75" thickBot="1" x14ac:dyDescent="0.3">
      <c r="A87" s="23" t="s">
        <v>184</v>
      </c>
      <c r="B87" s="24" t="s">
        <v>36</v>
      </c>
      <c r="C87" s="24"/>
      <c r="D87" s="24"/>
      <c r="E87" s="24"/>
      <c r="F87" s="25"/>
      <c r="G87" s="26">
        <v>1</v>
      </c>
      <c r="H87" s="27"/>
      <c r="I87" s="27" t="s">
        <v>41</v>
      </c>
      <c r="J87" s="27"/>
      <c r="K87" s="27"/>
      <c r="L87" s="27"/>
      <c r="M87" s="27"/>
      <c r="N87" s="27"/>
      <c r="O87" s="27">
        <f t="shared" si="28"/>
        <v>0</v>
      </c>
      <c r="P87" s="32"/>
      <c r="Q87" s="5">
        <f t="shared" si="23"/>
        <v>0</v>
      </c>
      <c r="R87" s="5">
        <f t="shared" si="20"/>
        <v>0</v>
      </c>
      <c r="S87" s="5"/>
      <c r="T87" s="32"/>
      <c r="U87" s="27"/>
      <c r="V87" s="1" t="e">
        <f t="shared" si="24"/>
        <v>#DIV/0!</v>
      </c>
      <c r="W87" s="27" t="e">
        <f t="shared" si="29"/>
        <v>#DIV/0!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 t="s">
        <v>185</v>
      </c>
      <c r="AI87" s="1">
        <f t="shared" si="21"/>
        <v>0</v>
      </c>
      <c r="AJ87" s="1">
        <f t="shared" si="22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40</v>
      </c>
      <c r="C88" s="1">
        <v>22</v>
      </c>
      <c r="D88" s="1">
        <v>104</v>
      </c>
      <c r="E88" s="1">
        <v>24</v>
      </c>
      <c r="F88" s="1">
        <v>80</v>
      </c>
      <c r="G88" s="7">
        <v>0.33</v>
      </c>
      <c r="H88" s="1">
        <v>45</v>
      </c>
      <c r="I88" s="1" t="s">
        <v>41</v>
      </c>
      <c r="J88" s="1">
        <v>30</v>
      </c>
      <c r="K88" s="1">
        <f t="shared" si="26"/>
        <v>-6</v>
      </c>
      <c r="L88" s="1">
        <f t="shared" si="27"/>
        <v>24</v>
      </c>
      <c r="M88" s="1">
        <v>0</v>
      </c>
      <c r="N88" s="1"/>
      <c r="O88" s="1">
        <f t="shared" si="28"/>
        <v>4.8</v>
      </c>
      <c r="P88" s="5"/>
      <c r="Q88" s="5">
        <f t="shared" si="23"/>
        <v>0</v>
      </c>
      <c r="R88" s="5">
        <f t="shared" si="20"/>
        <v>0</v>
      </c>
      <c r="S88" s="5"/>
      <c r="T88" s="5"/>
      <c r="U88" s="1"/>
      <c r="V88" s="1">
        <f t="shared" si="24"/>
        <v>16.666666666666668</v>
      </c>
      <c r="W88" s="1">
        <f t="shared" si="29"/>
        <v>16.666666666666668</v>
      </c>
      <c r="X88" s="1">
        <v>7.6</v>
      </c>
      <c r="Y88" s="1">
        <v>10</v>
      </c>
      <c r="Z88" s="1">
        <v>6.8</v>
      </c>
      <c r="AA88" s="1">
        <v>7.8</v>
      </c>
      <c r="AB88" s="1">
        <v>8.1999999999999993</v>
      </c>
      <c r="AC88" s="1">
        <v>6.8</v>
      </c>
      <c r="AD88" s="1">
        <v>8</v>
      </c>
      <c r="AE88" s="1">
        <v>13.8</v>
      </c>
      <c r="AF88" s="1">
        <v>14.2</v>
      </c>
      <c r="AG88" s="1">
        <v>10.199999999999999</v>
      </c>
      <c r="AH88" s="1"/>
      <c r="AI88" s="1">
        <f t="shared" si="21"/>
        <v>0</v>
      </c>
      <c r="AJ88" s="1">
        <f t="shared" si="22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36</v>
      </c>
      <c r="C89" s="1"/>
      <c r="D89" s="1">
        <v>10.468</v>
      </c>
      <c r="E89" s="1">
        <v>3.9820000000000002</v>
      </c>
      <c r="F89" s="1">
        <v>5.82</v>
      </c>
      <c r="G89" s="7">
        <v>1</v>
      </c>
      <c r="H89" s="1">
        <v>45</v>
      </c>
      <c r="I89" s="1" t="s">
        <v>41</v>
      </c>
      <c r="J89" s="1">
        <v>4.2</v>
      </c>
      <c r="K89" s="1">
        <f t="shared" si="26"/>
        <v>-0.21799999999999997</v>
      </c>
      <c r="L89" s="1">
        <f t="shared" si="27"/>
        <v>3.9820000000000002</v>
      </c>
      <c r="M89" s="1">
        <v>0</v>
      </c>
      <c r="N89" s="1"/>
      <c r="O89" s="1">
        <f t="shared" si="28"/>
        <v>0.7964</v>
      </c>
      <c r="P89" s="5">
        <f t="shared" ref="P89" si="31">14*O89-N89-F89</f>
        <v>5.3295999999999992</v>
      </c>
      <c r="Q89" s="5">
        <f t="shared" si="23"/>
        <v>5</v>
      </c>
      <c r="R89" s="5">
        <f t="shared" si="20"/>
        <v>5</v>
      </c>
      <c r="S89" s="5"/>
      <c r="T89" s="5"/>
      <c r="U89" s="1"/>
      <c r="V89" s="1">
        <f t="shared" si="24"/>
        <v>13.586137619286792</v>
      </c>
      <c r="W89" s="1">
        <f t="shared" si="29"/>
        <v>7.3078854846810648</v>
      </c>
      <c r="X89" s="1">
        <v>0</v>
      </c>
      <c r="Y89" s="1">
        <v>0.94100000000000006</v>
      </c>
      <c r="Z89" s="1">
        <v>0.40600000000000003</v>
      </c>
      <c r="AA89" s="1">
        <v>1.9956</v>
      </c>
      <c r="AB89" s="1">
        <v>2.5206</v>
      </c>
      <c r="AC89" s="1">
        <v>1.88</v>
      </c>
      <c r="AD89" s="1">
        <v>1.073</v>
      </c>
      <c r="AE89" s="1">
        <v>4.54</v>
      </c>
      <c r="AF89" s="1">
        <v>6.2691999999999997</v>
      </c>
      <c r="AG89" s="1">
        <v>1.7303999999999999</v>
      </c>
      <c r="AH89" s="1"/>
      <c r="AI89" s="1">
        <f t="shared" si="21"/>
        <v>5</v>
      </c>
      <c r="AJ89" s="1">
        <f t="shared" si="2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15.75" thickBot="1" x14ac:dyDescent="0.3">
      <c r="A90" s="1" t="s">
        <v>128</v>
      </c>
      <c r="B90" s="1" t="s">
        <v>40</v>
      </c>
      <c r="C90" s="1">
        <v>67</v>
      </c>
      <c r="D90" s="1">
        <v>168</v>
      </c>
      <c r="E90" s="1">
        <v>72</v>
      </c>
      <c r="F90" s="1">
        <v>137</v>
      </c>
      <c r="G90" s="7">
        <v>0.33</v>
      </c>
      <c r="H90" s="1">
        <v>45</v>
      </c>
      <c r="I90" s="1" t="s">
        <v>41</v>
      </c>
      <c r="J90" s="1">
        <v>148</v>
      </c>
      <c r="K90" s="1">
        <f t="shared" si="26"/>
        <v>-76</v>
      </c>
      <c r="L90" s="1">
        <f t="shared" si="27"/>
        <v>72</v>
      </c>
      <c r="M90" s="1">
        <v>0</v>
      </c>
      <c r="N90" s="1">
        <v>150</v>
      </c>
      <c r="O90" s="1">
        <f t="shared" si="28"/>
        <v>14.4</v>
      </c>
      <c r="P90" s="5"/>
      <c r="Q90" s="5">
        <f t="shared" si="23"/>
        <v>0</v>
      </c>
      <c r="R90" s="5">
        <f t="shared" si="20"/>
        <v>0</v>
      </c>
      <c r="S90" s="5"/>
      <c r="T90" s="5"/>
      <c r="U90" s="1"/>
      <c r="V90" s="1">
        <f t="shared" si="24"/>
        <v>19.930555555555554</v>
      </c>
      <c r="W90" s="1">
        <f t="shared" si="29"/>
        <v>19.930555555555554</v>
      </c>
      <c r="X90" s="1">
        <v>27.8</v>
      </c>
      <c r="Y90" s="1">
        <v>28.2</v>
      </c>
      <c r="Z90" s="1">
        <v>43.2</v>
      </c>
      <c r="AA90" s="1">
        <v>14.4</v>
      </c>
      <c r="AB90" s="1">
        <v>28.6</v>
      </c>
      <c r="AC90" s="1">
        <v>7.6</v>
      </c>
      <c r="AD90" s="1">
        <v>30</v>
      </c>
      <c r="AE90" s="1">
        <v>29.4</v>
      </c>
      <c r="AF90" s="1">
        <v>35</v>
      </c>
      <c r="AG90" s="1">
        <v>27.2</v>
      </c>
      <c r="AH90" s="1"/>
      <c r="AI90" s="1">
        <f t="shared" si="21"/>
        <v>0</v>
      </c>
      <c r="AJ90" s="1">
        <f t="shared" si="2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33" t="s">
        <v>129</v>
      </c>
      <c r="B91" s="34" t="s">
        <v>36</v>
      </c>
      <c r="C91" s="34">
        <v>62.9</v>
      </c>
      <c r="D91" s="34">
        <v>73.558000000000007</v>
      </c>
      <c r="E91" s="34">
        <v>45.277999999999999</v>
      </c>
      <c r="F91" s="35">
        <v>82.683999999999997</v>
      </c>
      <c r="G91" s="29">
        <v>0</v>
      </c>
      <c r="H91" s="28">
        <v>45</v>
      </c>
      <c r="I91" s="30" t="s">
        <v>37</v>
      </c>
      <c r="J91" s="28">
        <v>52.2</v>
      </c>
      <c r="K91" s="28">
        <f t="shared" si="26"/>
        <v>-6.9220000000000041</v>
      </c>
      <c r="L91" s="28">
        <f t="shared" si="27"/>
        <v>45.277999999999999</v>
      </c>
      <c r="M91" s="28">
        <v>0</v>
      </c>
      <c r="N91" s="28"/>
      <c r="O91" s="28">
        <f t="shared" si="28"/>
        <v>9.0556000000000001</v>
      </c>
      <c r="P91" s="31"/>
      <c r="Q91" s="5">
        <f t="shared" si="23"/>
        <v>0</v>
      </c>
      <c r="R91" s="5">
        <f t="shared" si="20"/>
        <v>0</v>
      </c>
      <c r="S91" s="5"/>
      <c r="T91" s="31"/>
      <c r="U91" s="28"/>
      <c r="V91" s="1">
        <f t="shared" si="24"/>
        <v>9.1307036529882062</v>
      </c>
      <c r="W91" s="28">
        <f t="shared" si="29"/>
        <v>9.1307036529882062</v>
      </c>
      <c r="X91" s="28">
        <v>8.9266000000000005</v>
      </c>
      <c r="Y91" s="28">
        <v>8.9773999999999994</v>
      </c>
      <c r="Z91" s="28">
        <v>11.254</v>
      </c>
      <c r="AA91" s="28">
        <v>13.206200000000001</v>
      </c>
      <c r="AB91" s="28">
        <v>15.4176</v>
      </c>
      <c r="AC91" s="28">
        <v>14.6494</v>
      </c>
      <c r="AD91" s="28">
        <v>22.618400000000001</v>
      </c>
      <c r="AE91" s="28">
        <v>23.721</v>
      </c>
      <c r="AF91" s="28">
        <v>29.669599999999999</v>
      </c>
      <c r="AG91" s="28">
        <v>12.1684</v>
      </c>
      <c r="AH91" s="30" t="s">
        <v>189</v>
      </c>
      <c r="AI91" s="1">
        <f t="shared" si="21"/>
        <v>0</v>
      </c>
      <c r="AJ91" s="1">
        <f t="shared" si="22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t="15.75" thickBot="1" x14ac:dyDescent="0.3">
      <c r="A92" s="23" t="s">
        <v>187</v>
      </c>
      <c r="B92" s="24" t="s">
        <v>36</v>
      </c>
      <c r="C92" s="24"/>
      <c r="D92" s="24"/>
      <c r="E92" s="24"/>
      <c r="F92" s="25"/>
      <c r="G92" s="26">
        <v>1</v>
      </c>
      <c r="H92" s="27"/>
      <c r="I92" s="27" t="s">
        <v>41</v>
      </c>
      <c r="J92" s="27"/>
      <c r="K92" s="27"/>
      <c r="L92" s="27"/>
      <c r="M92" s="27"/>
      <c r="N92" s="27"/>
      <c r="O92" s="27">
        <f t="shared" ref="O92" si="32">L92/5</f>
        <v>0</v>
      </c>
      <c r="P92" s="32">
        <v>40</v>
      </c>
      <c r="Q92" s="38">
        <v>50</v>
      </c>
      <c r="R92" s="5">
        <f t="shared" si="20"/>
        <v>50</v>
      </c>
      <c r="S92" s="38"/>
      <c r="T92" s="32">
        <v>50</v>
      </c>
      <c r="U92" s="27"/>
      <c r="V92" s="1" t="e">
        <f t="shared" si="24"/>
        <v>#DIV/0!</v>
      </c>
      <c r="W92" s="27" t="e">
        <f t="shared" ref="W92" si="33">(F92+N92)/O92</f>
        <v>#DIV/0!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 t="s">
        <v>188</v>
      </c>
      <c r="AI92" s="1">
        <f t="shared" si="21"/>
        <v>50</v>
      </c>
      <c r="AJ92" s="1">
        <f t="shared" si="22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33" t="s">
        <v>130</v>
      </c>
      <c r="B93" s="34" t="s">
        <v>40</v>
      </c>
      <c r="C93" s="34">
        <v>80</v>
      </c>
      <c r="D93" s="34">
        <v>72</v>
      </c>
      <c r="E93" s="34">
        <v>109</v>
      </c>
      <c r="F93" s="35">
        <v>17</v>
      </c>
      <c r="G93" s="29">
        <v>0</v>
      </c>
      <c r="H93" s="28">
        <v>45</v>
      </c>
      <c r="I93" s="28" t="s">
        <v>37</v>
      </c>
      <c r="J93" s="28">
        <v>39</v>
      </c>
      <c r="K93" s="28">
        <f t="shared" si="26"/>
        <v>70</v>
      </c>
      <c r="L93" s="28">
        <f t="shared" si="27"/>
        <v>37</v>
      </c>
      <c r="M93" s="28">
        <f>IFERROR(VLOOKUP(A93,[1]TDSheet!$A:$B,2,0),"")</f>
        <v>72</v>
      </c>
      <c r="N93" s="28"/>
      <c r="O93" s="28">
        <f t="shared" si="28"/>
        <v>7.4</v>
      </c>
      <c r="P93" s="31"/>
      <c r="Q93" s="5">
        <f t="shared" si="23"/>
        <v>0</v>
      </c>
      <c r="R93" s="5">
        <f t="shared" si="20"/>
        <v>0</v>
      </c>
      <c r="S93" s="5"/>
      <c r="T93" s="31"/>
      <c r="U93" s="28"/>
      <c r="V93" s="1">
        <f t="shared" si="24"/>
        <v>2.2972972972972974</v>
      </c>
      <c r="W93" s="28">
        <f t="shared" si="29"/>
        <v>2.2972972972972974</v>
      </c>
      <c r="X93" s="28">
        <v>4</v>
      </c>
      <c r="Y93" s="28">
        <v>0</v>
      </c>
      <c r="Z93" s="28">
        <v>8.4</v>
      </c>
      <c r="AA93" s="28">
        <v>2</v>
      </c>
      <c r="AB93" s="28">
        <v>4.8</v>
      </c>
      <c r="AC93" s="28">
        <v>-3</v>
      </c>
      <c r="AD93" s="28">
        <v>3.8</v>
      </c>
      <c r="AE93" s="28">
        <v>7.2</v>
      </c>
      <c r="AF93" s="28">
        <v>9.8000000000000007</v>
      </c>
      <c r="AG93" s="28">
        <v>9.8000000000000007</v>
      </c>
      <c r="AH93" s="30" t="s">
        <v>192</v>
      </c>
      <c r="AI93" s="1">
        <f t="shared" si="21"/>
        <v>0</v>
      </c>
      <c r="AJ93" s="1">
        <f t="shared" si="22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15.75" thickBot="1" x14ac:dyDescent="0.3">
      <c r="A94" s="23" t="s">
        <v>190</v>
      </c>
      <c r="B94" s="24" t="s">
        <v>40</v>
      </c>
      <c r="C94" s="24"/>
      <c r="D94" s="24"/>
      <c r="E94" s="24"/>
      <c r="F94" s="25"/>
      <c r="G94" s="26">
        <v>0.33</v>
      </c>
      <c r="H94" s="27"/>
      <c r="I94" s="27" t="s">
        <v>41</v>
      </c>
      <c r="J94" s="27"/>
      <c r="K94" s="27"/>
      <c r="L94" s="27"/>
      <c r="M94" s="27"/>
      <c r="N94" s="27"/>
      <c r="O94" s="27">
        <f t="shared" ref="O94" si="34">L94/5</f>
        <v>0</v>
      </c>
      <c r="P94" s="32">
        <v>60</v>
      </c>
      <c r="Q94" s="5">
        <f t="shared" si="23"/>
        <v>60</v>
      </c>
      <c r="R94" s="5">
        <f t="shared" si="20"/>
        <v>60</v>
      </c>
      <c r="S94" s="5"/>
      <c r="T94" s="32"/>
      <c r="U94" s="27"/>
      <c r="V94" s="1" t="e">
        <f t="shared" si="24"/>
        <v>#DIV/0!</v>
      </c>
      <c r="W94" s="27" t="e">
        <f t="shared" ref="W94" si="35">(F94+N94)/O94</f>
        <v>#DIV/0!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 t="s">
        <v>191</v>
      </c>
      <c r="AI94" s="1">
        <f t="shared" si="21"/>
        <v>19.8</v>
      </c>
      <c r="AJ94" s="1">
        <f t="shared" si="22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33" t="s">
        <v>131</v>
      </c>
      <c r="B95" s="34" t="s">
        <v>36</v>
      </c>
      <c r="C95" s="34">
        <v>5.4</v>
      </c>
      <c r="D95" s="34"/>
      <c r="E95" s="34">
        <v>3.9860000000000002</v>
      </c>
      <c r="F95" s="35"/>
      <c r="G95" s="29">
        <v>0</v>
      </c>
      <c r="H95" s="28">
        <v>45</v>
      </c>
      <c r="I95" s="28" t="s">
        <v>37</v>
      </c>
      <c r="J95" s="28">
        <v>6.2</v>
      </c>
      <c r="K95" s="28">
        <f t="shared" si="26"/>
        <v>-2.214</v>
      </c>
      <c r="L95" s="28">
        <f t="shared" si="27"/>
        <v>3.9860000000000002</v>
      </c>
      <c r="M95" s="28">
        <v>0</v>
      </c>
      <c r="N95" s="28"/>
      <c r="O95" s="28">
        <f t="shared" si="28"/>
        <v>0.79720000000000002</v>
      </c>
      <c r="P95" s="31"/>
      <c r="Q95" s="5">
        <f t="shared" si="23"/>
        <v>0</v>
      </c>
      <c r="R95" s="5">
        <f t="shared" si="20"/>
        <v>0</v>
      </c>
      <c r="S95" s="5"/>
      <c r="T95" s="31"/>
      <c r="U95" s="28"/>
      <c r="V95" s="1">
        <f t="shared" si="24"/>
        <v>0</v>
      </c>
      <c r="W95" s="28">
        <f t="shared" si="29"/>
        <v>0</v>
      </c>
      <c r="X95" s="28">
        <v>0</v>
      </c>
      <c r="Y95" s="28">
        <v>-0.12659999999999999</v>
      </c>
      <c r="Z95" s="28">
        <v>0</v>
      </c>
      <c r="AA95" s="28">
        <v>1.07</v>
      </c>
      <c r="AB95" s="28">
        <v>1.7074</v>
      </c>
      <c r="AC95" s="28">
        <v>0.65279999999999994</v>
      </c>
      <c r="AD95" s="28">
        <v>1.7032</v>
      </c>
      <c r="AE95" s="28">
        <v>1.1732</v>
      </c>
      <c r="AF95" s="28">
        <v>0</v>
      </c>
      <c r="AG95" s="28">
        <v>1.2827999999999999</v>
      </c>
      <c r="AH95" s="30" t="s">
        <v>197</v>
      </c>
      <c r="AI95" s="1">
        <f t="shared" si="21"/>
        <v>0</v>
      </c>
      <c r="AJ95" s="1">
        <f t="shared" si="22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5.75" thickBot="1" x14ac:dyDescent="0.3">
      <c r="A96" s="23" t="s">
        <v>193</v>
      </c>
      <c r="B96" s="24" t="s">
        <v>36</v>
      </c>
      <c r="C96" s="24"/>
      <c r="D96" s="24"/>
      <c r="E96" s="24"/>
      <c r="F96" s="25"/>
      <c r="G96" s="26">
        <v>1</v>
      </c>
      <c r="H96" s="27"/>
      <c r="I96" s="27" t="s">
        <v>41</v>
      </c>
      <c r="J96" s="27"/>
      <c r="K96" s="27"/>
      <c r="L96" s="27"/>
      <c r="M96" s="27"/>
      <c r="N96" s="27"/>
      <c r="O96" s="27">
        <f t="shared" si="28"/>
        <v>0</v>
      </c>
      <c r="P96" s="32">
        <v>8</v>
      </c>
      <c r="Q96" s="5">
        <f t="shared" si="23"/>
        <v>8</v>
      </c>
      <c r="R96" s="5">
        <f t="shared" si="20"/>
        <v>8</v>
      </c>
      <c r="S96" s="5"/>
      <c r="T96" s="32"/>
      <c r="U96" s="27"/>
      <c r="V96" s="1" t="e">
        <f t="shared" si="24"/>
        <v>#DIV/0!</v>
      </c>
      <c r="W96" s="27" t="e">
        <f t="shared" si="29"/>
        <v>#DIV/0!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36" t="s">
        <v>196</v>
      </c>
      <c r="AI96" s="1">
        <f t="shared" si="21"/>
        <v>8</v>
      </c>
      <c r="AJ96" s="1">
        <f t="shared" si="22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33" t="s">
        <v>132</v>
      </c>
      <c r="B97" s="34" t="s">
        <v>40</v>
      </c>
      <c r="C97" s="34">
        <v>27</v>
      </c>
      <c r="D97" s="34">
        <v>72</v>
      </c>
      <c r="E97" s="34">
        <v>28</v>
      </c>
      <c r="F97" s="35">
        <v>65</v>
      </c>
      <c r="G97" s="29">
        <v>0</v>
      </c>
      <c r="H97" s="28">
        <v>45</v>
      </c>
      <c r="I97" s="28" t="s">
        <v>37</v>
      </c>
      <c r="J97" s="28">
        <v>31</v>
      </c>
      <c r="K97" s="28">
        <f t="shared" si="26"/>
        <v>-3</v>
      </c>
      <c r="L97" s="28">
        <f t="shared" si="27"/>
        <v>28</v>
      </c>
      <c r="M97" s="28">
        <v>0</v>
      </c>
      <c r="N97" s="28"/>
      <c r="O97" s="28">
        <f t="shared" si="28"/>
        <v>5.6</v>
      </c>
      <c r="P97" s="31"/>
      <c r="Q97" s="5">
        <f t="shared" si="23"/>
        <v>0</v>
      </c>
      <c r="R97" s="5">
        <f t="shared" si="20"/>
        <v>0</v>
      </c>
      <c r="S97" s="5"/>
      <c r="T97" s="31"/>
      <c r="U97" s="28"/>
      <c r="V97" s="1">
        <f t="shared" si="24"/>
        <v>11.607142857142858</v>
      </c>
      <c r="W97" s="28">
        <f t="shared" si="29"/>
        <v>11.607142857142858</v>
      </c>
      <c r="X97" s="28">
        <v>7.2</v>
      </c>
      <c r="Y97" s="28">
        <v>6.8</v>
      </c>
      <c r="Z97" s="28">
        <v>5.4</v>
      </c>
      <c r="AA97" s="28">
        <v>5.2</v>
      </c>
      <c r="AB97" s="28">
        <v>11.8</v>
      </c>
      <c r="AC97" s="28">
        <v>7.8</v>
      </c>
      <c r="AD97" s="28">
        <v>2.4</v>
      </c>
      <c r="AE97" s="28">
        <v>21</v>
      </c>
      <c r="AF97" s="28">
        <v>19.2</v>
      </c>
      <c r="AG97" s="28">
        <v>6</v>
      </c>
      <c r="AH97" s="30" t="s">
        <v>198</v>
      </c>
      <c r="AI97" s="1">
        <f t="shared" si="21"/>
        <v>0</v>
      </c>
      <c r="AJ97" s="1">
        <f t="shared" si="22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5.75" thickBot="1" x14ac:dyDescent="0.3">
      <c r="A98" s="23" t="s">
        <v>194</v>
      </c>
      <c r="B98" s="24" t="s">
        <v>40</v>
      </c>
      <c r="C98" s="24"/>
      <c r="D98" s="24"/>
      <c r="E98" s="24"/>
      <c r="F98" s="25"/>
      <c r="G98" s="26">
        <v>0.84</v>
      </c>
      <c r="H98" s="27"/>
      <c r="I98" s="27" t="s">
        <v>41</v>
      </c>
      <c r="J98" s="27"/>
      <c r="K98" s="27"/>
      <c r="L98" s="27"/>
      <c r="M98" s="27"/>
      <c r="N98" s="27"/>
      <c r="O98" s="27">
        <f t="shared" ref="O98" si="36">L98/5</f>
        <v>0</v>
      </c>
      <c r="P98" s="32">
        <v>12</v>
      </c>
      <c r="Q98" s="5">
        <f t="shared" si="23"/>
        <v>12</v>
      </c>
      <c r="R98" s="5">
        <f t="shared" si="20"/>
        <v>12</v>
      </c>
      <c r="S98" s="5"/>
      <c r="T98" s="32"/>
      <c r="U98" s="27"/>
      <c r="V98" s="1" t="e">
        <f t="shared" si="24"/>
        <v>#DIV/0!</v>
      </c>
      <c r="W98" s="27" t="e">
        <f t="shared" ref="W98" si="37">(F98+N98)/O98</f>
        <v>#DIV/0!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36" t="s">
        <v>199</v>
      </c>
      <c r="AI98" s="1">
        <f t="shared" si="21"/>
        <v>10.08</v>
      </c>
      <c r="AJ98" s="1">
        <f t="shared" si="22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33" t="s">
        <v>133</v>
      </c>
      <c r="B99" s="34" t="s">
        <v>40</v>
      </c>
      <c r="C99" s="34">
        <v>47</v>
      </c>
      <c r="D99" s="34">
        <v>112</v>
      </c>
      <c r="E99" s="34">
        <v>27</v>
      </c>
      <c r="F99" s="35">
        <v>122</v>
      </c>
      <c r="G99" s="29">
        <v>0</v>
      </c>
      <c r="H99" s="28">
        <v>45</v>
      </c>
      <c r="I99" s="28" t="s">
        <v>37</v>
      </c>
      <c r="J99" s="28">
        <v>27.7</v>
      </c>
      <c r="K99" s="28">
        <f t="shared" si="26"/>
        <v>-0.69999999999999929</v>
      </c>
      <c r="L99" s="28">
        <f t="shared" si="27"/>
        <v>27</v>
      </c>
      <c r="M99" s="28">
        <v>0</v>
      </c>
      <c r="N99" s="28"/>
      <c r="O99" s="28">
        <f t="shared" si="28"/>
        <v>5.4</v>
      </c>
      <c r="P99" s="31"/>
      <c r="Q99" s="5">
        <f t="shared" si="23"/>
        <v>0</v>
      </c>
      <c r="R99" s="5">
        <f t="shared" si="20"/>
        <v>0</v>
      </c>
      <c r="S99" s="5"/>
      <c r="T99" s="31"/>
      <c r="U99" s="28"/>
      <c r="V99" s="1">
        <f t="shared" si="24"/>
        <v>22.592592592592592</v>
      </c>
      <c r="W99" s="28">
        <f t="shared" si="29"/>
        <v>22.592592592592592</v>
      </c>
      <c r="X99" s="28">
        <v>10.199999999999999</v>
      </c>
      <c r="Y99" s="28">
        <v>6.0679999999999996</v>
      </c>
      <c r="Z99" s="28">
        <v>9</v>
      </c>
      <c r="AA99" s="28">
        <v>8.6</v>
      </c>
      <c r="AB99" s="28">
        <v>6.8</v>
      </c>
      <c r="AC99" s="28">
        <v>5.2</v>
      </c>
      <c r="AD99" s="28">
        <v>13.2</v>
      </c>
      <c r="AE99" s="28">
        <v>6.8</v>
      </c>
      <c r="AF99" s="28">
        <v>6.6</v>
      </c>
      <c r="AG99" s="28">
        <v>14.2</v>
      </c>
      <c r="AH99" s="37" t="s">
        <v>201</v>
      </c>
      <c r="AI99" s="1">
        <f t="shared" si="21"/>
        <v>0</v>
      </c>
      <c r="AJ99" s="1">
        <f t="shared" si="22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5.75" thickBot="1" x14ac:dyDescent="0.3">
      <c r="A100" s="23" t="s">
        <v>195</v>
      </c>
      <c r="B100" s="24" t="s">
        <v>40</v>
      </c>
      <c r="C100" s="24"/>
      <c r="D100" s="24"/>
      <c r="E100" s="24"/>
      <c r="F100" s="25"/>
      <c r="G100" s="26">
        <v>0.84</v>
      </c>
      <c r="H100" s="27"/>
      <c r="I100" s="27" t="s">
        <v>41</v>
      </c>
      <c r="J100" s="27"/>
      <c r="K100" s="27"/>
      <c r="L100" s="27"/>
      <c r="M100" s="27"/>
      <c r="N100" s="27"/>
      <c r="O100" s="27">
        <f t="shared" ref="O100" si="38">L100/5</f>
        <v>0</v>
      </c>
      <c r="P100" s="32"/>
      <c r="Q100" s="5">
        <f t="shared" si="23"/>
        <v>0</v>
      </c>
      <c r="R100" s="5">
        <f t="shared" si="20"/>
        <v>0</v>
      </c>
      <c r="S100" s="5"/>
      <c r="T100" s="32"/>
      <c r="U100" s="27"/>
      <c r="V100" s="1" t="e">
        <f t="shared" si="24"/>
        <v>#DIV/0!</v>
      </c>
      <c r="W100" s="27" t="e">
        <f t="shared" ref="W100" si="39">(F100+N100)/O100</f>
        <v>#DIV/0!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36" t="s">
        <v>200</v>
      </c>
      <c r="AI100" s="1">
        <f t="shared" si="21"/>
        <v>0</v>
      </c>
      <c r="AJ100" s="1">
        <f t="shared" si="22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134</v>
      </c>
      <c r="B101" s="1" t="s">
        <v>40</v>
      </c>
      <c r="C101" s="1">
        <v>73</v>
      </c>
      <c r="D101" s="1">
        <v>256</v>
      </c>
      <c r="E101" s="1">
        <v>123</v>
      </c>
      <c r="F101" s="1">
        <v>182</v>
      </c>
      <c r="G101" s="7">
        <v>0.33</v>
      </c>
      <c r="H101" s="1">
        <v>45</v>
      </c>
      <c r="I101" s="1" t="s">
        <v>41</v>
      </c>
      <c r="J101" s="1">
        <v>51</v>
      </c>
      <c r="K101" s="1">
        <f t="shared" si="26"/>
        <v>72</v>
      </c>
      <c r="L101" s="1">
        <f t="shared" si="27"/>
        <v>51</v>
      </c>
      <c r="M101" s="1">
        <f>IFERROR(VLOOKUP(A101,[1]TDSheet!$A:$B,2,0),"")</f>
        <v>72</v>
      </c>
      <c r="N101" s="1"/>
      <c r="O101" s="1">
        <f t="shared" si="28"/>
        <v>10.199999999999999</v>
      </c>
      <c r="P101" s="5"/>
      <c r="Q101" s="5">
        <f t="shared" si="23"/>
        <v>0</v>
      </c>
      <c r="R101" s="5">
        <f t="shared" si="20"/>
        <v>0</v>
      </c>
      <c r="S101" s="5"/>
      <c r="T101" s="5"/>
      <c r="U101" s="1"/>
      <c r="V101" s="1">
        <f t="shared" si="24"/>
        <v>17.843137254901961</v>
      </c>
      <c r="W101" s="1">
        <f t="shared" si="29"/>
        <v>17.843137254901961</v>
      </c>
      <c r="X101" s="1">
        <v>16.600000000000001</v>
      </c>
      <c r="Y101" s="1">
        <v>10.4</v>
      </c>
      <c r="Z101" s="1">
        <v>7.8</v>
      </c>
      <c r="AA101" s="1">
        <v>0.4</v>
      </c>
      <c r="AB101" s="1">
        <v>20.8</v>
      </c>
      <c r="AC101" s="1">
        <v>8.1999999999999993</v>
      </c>
      <c r="AD101" s="1">
        <v>11.8</v>
      </c>
      <c r="AE101" s="1">
        <v>17.2</v>
      </c>
      <c r="AF101" s="1">
        <v>15</v>
      </c>
      <c r="AG101" s="1">
        <v>7.6</v>
      </c>
      <c r="AH101" s="1"/>
      <c r="AI101" s="1">
        <f t="shared" si="21"/>
        <v>0</v>
      </c>
      <c r="AJ101" s="1">
        <f t="shared" si="22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135</v>
      </c>
      <c r="B102" s="1" t="s">
        <v>40</v>
      </c>
      <c r="C102" s="1">
        <v>333</v>
      </c>
      <c r="D102" s="1">
        <v>32</v>
      </c>
      <c r="E102" s="1">
        <v>238</v>
      </c>
      <c r="F102" s="1">
        <v>97</v>
      </c>
      <c r="G102" s="7">
        <v>0.36</v>
      </c>
      <c r="H102" s="1">
        <v>45</v>
      </c>
      <c r="I102" s="1" t="s">
        <v>41</v>
      </c>
      <c r="J102" s="1">
        <v>246</v>
      </c>
      <c r="K102" s="1">
        <f t="shared" si="26"/>
        <v>-8</v>
      </c>
      <c r="L102" s="1">
        <f t="shared" si="27"/>
        <v>238</v>
      </c>
      <c r="M102" s="1">
        <v>0</v>
      </c>
      <c r="N102" s="1"/>
      <c r="O102" s="1">
        <f t="shared" si="28"/>
        <v>47.6</v>
      </c>
      <c r="P102" s="5">
        <f>11*O102-N102-F102</f>
        <v>426.6</v>
      </c>
      <c r="Q102" s="40">
        <v>427</v>
      </c>
      <c r="R102" s="5">
        <f t="shared" si="20"/>
        <v>227</v>
      </c>
      <c r="S102" s="40">
        <v>200</v>
      </c>
      <c r="T102" s="5"/>
      <c r="U102" s="1"/>
      <c r="V102" s="1">
        <f t="shared" si="24"/>
        <v>11.008403361344538</v>
      </c>
      <c r="W102" s="1">
        <f t="shared" si="29"/>
        <v>2.03781512605042</v>
      </c>
      <c r="X102" s="1">
        <v>14.2</v>
      </c>
      <c r="Y102" s="1">
        <v>28.2</v>
      </c>
      <c r="Z102" s="1">
        <v>40.200000000000003</v>
      </c>
      <c r="AA102" s="1">
        <v>23.6</v>
      </c>
      <c r="AB102" s="1">
        <v>23.4</v>
      </c>
      <c r="AC102" s="1">
        <v>22.6</v>
      </c>
      <c r="AD102" s="1">
        <v>20.6</v>
      </c>
      <c r="AE102" s="1">
        <v>44.4</v>
      </c>
      <c r="AF102" s="1">
        <v>25.2</v>
      </c>
      <c r="AG102" s="1">
        <v>12.8</v>
      </c>
      <c r="AH102" s="1"/>
      <c r="AI102" s="1">
        <f t="shared" si="21"/>
        <v>81.72</v>
      </c>
      <c r="AJ102" s="1">
        <f t="shared" si="22"/>
        <v>72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136</v>
      </c>
      <c r="B103" s="1" t="s">
        <v>36</v>
      </c>
      <c r="C103" s="1">
        <v>488</v>
      </c>
      <c r="D103" s="1">
        <v>2947.9459999999999</v>
      </c>
      <c r="E103" s="1">
        <v>1503.258</v>
      </c>
      <c r="F103" s="1">
        <v>1791.116</v>
      </c>
      <c r="G103" s="7">
        <v>1</v>
      </c>
      <c r="H103" s="1">
        <v>45</v>
      </c>
      <c r="I103" s="1" t="s">
        <v>59</v>
      </c>
      <c r="J103" s="1">
        <v>565</v>
      </c>
      <c r="K103" s="1">
        <f t="shared" si="26"/>
        <v>938.25800000000004</v>
      </c>
      <c r="L103" s="1">
        <f t="shared" si="27"/>
        <v>600.43299999999999</v>
      </c>
      <c r="M103" s="1">
        <f>IFERROR(VLOOKUP(A103,[1]TDSheet!$A:$B,2,0),"")</f>
        <v>902.82500000000005</v>
      </c>
      <c r="N103" s="1">
        <v>750</v>
      </c>
      <c r="O103" s="1">
        <f t="shared" si="28"/>
        <v>120.0866</v>
      </c>
      <c r="P103" s="5"/>
      <c r="Q103" s="5">
        <f t="shared" si="23"/>
        <v>0</v>
      </c>
      <c r="R103" s="5">
        <f t="shared" si="20"/>
        <v>0</v>
      </c>
      <c r="S103" s="5"/>
      <c r="T103" s="5"/>
      <c r="U103" s="1"/>
      <c r="V103" s="1">
        <f t="shared" si="24"/>
        <v>21.160695697937989</v>
      </c>
      <c r="W103" s="1">
        <f t="shared" si="29"/>
        <v>21.160695697937989</v>
      </c>
      <c r="X103" s="1">
        <v>224.49199999999999</v>
      </c>
      <c r="Y103" s="1">
        <v>164.79339999999999</v>
      </c>
      <c r="Z103" s="1">
        <v>158.85380000000001</v>
      </c>
      <c r="AA103" s="1">
        <v>141.86060000000001</v>
      </c>
      <c r="AB103" s="1">
        <v>112.39279999999999</v>
      </c>
      <c r="AC103" s="1">
        <v>163.20740000000001</v>
      </c>
      <c r="AD103" s="1">
        <v>163.3578</v>
      </c>
      <c r="AE103" s="1">
        <v>147.8184</v>
      </c>
      <c r="AF103" s="1">
        <v>153.18620000000001</v>
      </c>
      <c r="AG103" s="1">
        <v>169.17580000000001</v>
      </c>
      <c r="AH103" s="1"/>
      <c r="AI103" s="1">
        <f t="shared" si="21"/>
        <v>0</v>
      </c>
      <c r="AJ103" s="1">
        <f t="shared" si="22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137</v>
      </c>
      <c r="B104" s="1" t="s">
        <v>40</v>
      </c>
      <c r="C104" s="1">
        <v>91</v>
      </c>
      <c r="D104" s="1">
        <v>90</v>
      </c>
      <c r="E104" s="1">
        <v>63</v>
      </c>
      <c r="F104" s="1">
        <v>115</v>
      </c>
      <c r="G104" s="7">
        <v>0.1</v>
      </c>
      <c r="H104" s="1">
        <v>60</v>
      </c>
      <c r="I104" s="1" t="s">
        <v>41</v>
      </c>
      <c r="J104" s="1">
        <v>13</v>
      </c>
      <c r="K104" s="1">
        <f t="shared" si="26"/>
        <v>50</v>
      </c>
      <c r="L104" s="1">
        <f t="shared" si="27"/>
        <v>13</v>
      </c>
      <c r="M104" s="1">
        <f>IFERROR(VLOOKUP(A104,[1]TDSheet!$A:$B,2,0),"")</f>
        <v>50</v>
      </c>
      <c r="N104" s="1"/>
      <c r="O104" s="1">
        <f t="shared" si="28"/>
        <v>2.6</v>
      </c>
      <c r="P104" s="5"/>
      <c r="Q104" s="5">
        <f t="shared" si="23"/>
        <v>0</v>
      </c>
      <c r="R104" s="5">
        <f t="shared" si="20"/>
        <v>0</v>
      </c>
      <c r="S104" s="5"/>
      <c r="T104" s="5"/>
      <c r="U104" s="1"/>
      <c r="V104" s="1">
        <f t="shared" si="24"/>
        <v>44.230769230769226</v>
      </c>
      <c r="W104" s="1">
        <f t="shared" si="29"/>
        <v>44.230769230769226</v>
      </c>
      <c r="X104" s="1">
        <v>4.8</v>
      </c>
      <c r="Y104" s="1">
        <v>3.4</v>
      </c>
      <c r="Z104" s="1">
        <v>0.8</v>
      </c>
      <c r="AA104" s="1">
        <v>1.4</v>
      </c>
      <c r="AB104" s="1">
        <v>4</v>
      </c>
      <c r="AC104" s="1">
        <v>3.2</v>
      </c>
      <c r="AD104" s="1">
        <v>8.8000000000000007</v>
      </c>
      <c r="AE104" s="1">
        <v>24</v>
      </c>
      <c r="AF104" s="1">
        <v>21.8</v>
      </c>
      <c r="AG104" s="1">
        <v>6.4</v>
      </c>
      <c r="AH104" s="22" t="s">
        <v>80</v>
      </c>
      <c r="AI104" s="1">
        <f t="shared" si="21"/>
        <v>0</v>
      </c>
      <c r="AJ104" s="1">
        <f t="shared" si="22"/>
        <v>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138</v>
      </c>
      <c r="B105" s="1" t="s">
        <v>36</v>
      </c>
      <c r="C105" s="1">
        <v>28</v>
      </c>
      <c r="D105" s="1">
        <v>100.60899999999999</v>
      </c>
      <c r="E105" s="1">
        <v>13.896000000000001</v>
      </c>
      <c r="F105" s="1">
        <v>102.764</v>
      </c>
      <c r="G105" s="7">
        <v>1</v>
      </c>
      <c r="H105" s="1">
        <v>60</v>
      </c>
      <c r="I105" s="1" t="s">
        <v>41</v>
      </c>
      <c r="J105" s="1">
        <v>15.5</v>
      </c>
      <c r="K105" s="1">
        <f t="shared" si="26"/>
        <v>-1.6039999999999992</v>
      </c>
      <c r="L105" s="1">
        <f t="shared" si="27"/>
        <v>13.896000000000001</v>
      </c>
      <c r="M105" s="1">
        <v>0</v>
      </c>
      <c r="N105" s="1"/>
      <c r="O105" s="1">
        <f t="shared" si="28"/>
        <v>2.7792000000000003</v>
      </c>
      <c r="P105" s="5"/>
      <c r="Q105" s="5">
        <f t="shared" si="23"/>
        <v>0</v>
      </c>
      <c r="R105" s="5">
        <f t="shared" si="20"/>
        <v>0</v>
      </c>
      <c r="S105" s="5"/>
      <c r="T105" s="5"/>
      <c r="U105" s="1"/>
      <c r="V105" s="1">
        <f t="shared" si="24"/>
        <v>36.976108232584913</v>
      </c>
      <c r="W105" s="1">
        <f t="shared" si="29"/>
        <v>36.976108232584913</v>
      </c>
      <c r="X105" s="1">
        <v>7.9495999999999993</v>
      </c>
      <c r="Y105" s="1">
        <v>9.5291999999999994</v>
      </c>
      <c r="Z105" s="1">
        <v>7.56</v>
      </c>
      <c r="AA105" s="1">
        <v>3.9578000000000002</v>
      </c>
      <c r="AB105" s="1">
        <v>3.1804000000000001</v>
      </c>
      <c r="AC105" s="1">
        <v>11.450200000000001</v>
      </c>
      <c r="AD105" s="1">
        <v>3.1686000000000001</v>
      </c>
      <c r="AE105" s="1">
        <v>16.2164</v>
      </c>
      <c r="AF105" s="1">
        <v>17.000399999999999</v>
      </c>
      <c r="AG105" s="1">
        <v>3.8814000000000002</v>
      </c>
      <c r="AH105" s="1"/>
      <c r="AI105" s="1">
        <f t="shared" si="21"/>
        <v>0</v>
      </c>
      <c r="AJ105" s="1">
        <f t="shared" si="22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139</v>
      </c>
      <c r="B106" s="1" t="s">
        <v>36</v>
      </c>
      <c r="C106" s="1">
        <v>38</v>
      </c>
      <c r="D106" s="1"/>
      <c r="E106" s="1">
        <v>4.0860000000000003</v>
      </c>
      <c r="F106" s="1">
        <v>31.943999999999999</v>
      </c>
      <c r="G106" s="7">
        <v>1</v>
      </c>
      <c r="H106" s="1">
        <v>60</v>
      </c>
      <c r="I106" s="1" t="s">
        <v>41</v>
      </c>
      <c r="J106" s="1">
        <v>4</v>
      </c>
      <c r="K106" s="1">
        <f t="shared" si="26"/>
        <v>8.6000000000000298E-2</v>
      </c>
      <c r="L106" s="1">
        <f t="shared" si="27"/>
        <v>4.0860000000000003</v>
      </c>
      <c r="M106" s="1">
        <v>0</v>
      </c>
      <c r="N106" s="1"/>
      <c r="O106" s="1">
        <f t="shared" si="28"/>
        <v>0.81720000000000004</v>
      </c>
      <c r="P106" s="5"/>
      <c r="Q106" s="5">
        <f t="shared" si="23"/>
        <v>0</v>
      </c>
      <c r="R106" s="5">
        <f t="shared" si="20"/>
        <v>0</v>
      </c>
      <c r="S106" s="5"/>
      <c r="T106" s="5"/>
      <c r="U106" s="1"/>
      <c r="V106" s="1">
        <f t="shared" si="24"/>
        <v>39.089574155653445</v>
      </c>
      <c r="W106" s="1">
        <f t="shared" si="29"/>
        <v>39.089574155653445</v>
      </c>
      <c r="X106" s="1">
        <v>1.1796</v>
      </c>
      <c r="Y106" s="1">
        <v>0.39879999999999999</v>
      </c>
      <c r="Z106" s="1">
        <v>3.1339999999999999</v>
      </c>
      <c r="AA106" s="1">
        <v>0.4032</v>
      </c>
      <c r="AB106" s="1">
        <v>2.7490000000000001</v>
      </c>
      <c r="AC106" s="1">
        <v>1.9372</v>
      </c>
      <c r="AD106" s="1">
        <v>0.39240000000000003</v>
      </c>
      <c r="AE106" s="1">
        <v>3.4725999999999999</v>
      </c>
      <c r="AF106" s="1">
        <v>5.0042</v>
      </c>
      <c r="AG106" s="1">
        <v>3.8546</v>
      </c>
      <c r="AH106" s="22" t="s">
        <v>80</v>
      </c>
      <c r="AI106" s="1">
        <f t="shared" si="21"/>
        <v>0</v>
      </c>
      <c r="AJ106" s="1">
        <f t="shared" si="22"/>
        <v>0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140</v>
      </c>
      <c r="B107" s="1" t="s">
        <v>36</v>
      </c>
      <c r="C107" s="1">
        <v>123</v>
      </c>
      <c r="D107" s="1">
        <v>50.093000000000004</v>
      </c>
      <c r="E107" s="1">
        <v>55.009</v>
      </c>
      <c r="F107" s="1">
        <v>112.05800000000001</v>
      </c>
      <c r="G107" s="7">
        <v>1</v>
      </c>
      <c r="H107" s="1">
        <v>60</v>
      </c>
      <c r="I107" s="1" t="s">
        <v>44</v>
      </c>
      <c r="J107" s="1">
        <v>55.3</v>
      </c>
      <c r="K107" s="1">
        <f t="shared" si="26"/>
        <v>-0.29099999999999682</v>
      </c>
      <c r="L107" s="1">
        <f t="shared" si="27"/>
        <v>55.009</v>
      </c>
      <c r="M107" s="1">
        <v>0</v>
      </c>
      <c r="N107" s="1"/>
      <c r="O107" s="1">
        <f t="shared" si="28"/>
        <v>11.001799999999999</v>
      </c>
      <c r="P107" s="5">
        <f>15*O107-N107-F107</f>
        <v>52.96899999999998</v>
      </c>
      <c r="Q107" s="5">
        <f t="shared" si="23"/>
        <v>53</v>
      </c>
      <c r="R107" s="5">
        <f t="shared" si="20"/>
        <v>53</v>
      </c>
      <c r="S107" s="5"/>
      <c r="T107" s="5"/>
      <c r="U107" s="1"/>
      <c r="V107" s="1">
        <f t="shared" si="24"/>
        <v>15.002817720736607</v>
      </c>
      <c r="W107" s="1">
        <f t="shared" si="29"/>
        <v>10.185424203312186</v>
      </c>
      <c r="X107" s="1">
        <v>11.4864</v>
      </c>
      <c r="Y107" s="1">
        <v>14.2036</v>
      </c>
      <c r="Z107" s="1">
        <v>16.5822</v>
      </c>
      <c r="AA107" s="1">
        <v>15.099</v>
      </c>
      <c r="AB107" s="1">
        <v>13.789199999999999</v>
      </c>
      <c r="AC107" s="1">
        <v>13.5692</v>
      </c>
      <c r="AD107" s="1">
        <v>12.0014</v>
      </c>
      <c r="AE107" s="1">
        <v>18.293199999999999</v>
      </c>
      <c r="AF107" s="1">
        <v>24.047000000000001</v>
      </c>
      <c r="AG107" s="1">
        <v>13.5444</v>
      </c>
      <c r="AH107" s="1" t="s">
        <v>141</v>
      </c>
      <c r="AI107" s="1">
        <f t="shared" si="21"/>
        <v>53</v>
      </c>
      <c r="AJ107" s="1">
        <f t="shared" si="22"/>
        <v>0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144</v>
      </c>
      <c r="B108" s="1" t="s">
        <v>40</v>
      </c>
      <c r="C108" s="1"/>
      <c r="D108" s="1">
        <v>392</v>
      </c>
      <c r="E108" s="1">
        <v>130</v>
      </c>
      <c r="F108" s="1">
        <v>248</v>
      </c>
      <c r="G108" s="7">
        <v>0.33</v>
      </c>
      <c r="H108" s="1" t="e">
        <v>#N/A</v>
      </c>
      <c r="I108" s="1" t="s">
        <v>41</v>
      </c>
      <c r="J108" s="1">
        <v>64</v>
      </c>
      <c r="K108" s="1">
        <f t="shared" si="26"/>
        <v>66</v>
      </c>
      <c r="L108" s="1">
        <f t="shared" si="27"/>
        <v>50</v>
      </c>
      <c r="M108" s="1">
        <f>IFERROR(VLOOKUP(A108,[1]TDSheet!$A:$B,2,0),"")</f>
        <v>80</v>
      </c>
      <c r="N108" s="1"/>
      <c r="O108" s="1">
        <f t="shared" si="28"/>
        <v>10</v>
      </c>
      <c r="P108" s="5"/>
      <c r="Q108" s="5">
        <f t="shared" si="23"/>
        <v>0</v>
      </c>
      <c r="R108" s="5">
        <f t="shared" si="20"/>
        <v>0</v>
      </c>
      <c r="S108" s="5"/>
      <c r="T108" s="5"/>
      <c r="U108" s="1"/>
      <c r="V108" s="1">
        <f t="shared" si="24"/>
        <v>24.8</v>
      </c>
      <c r="W108" s="1">
        <f t="shared" si="29"/>
        <v>24.8</v>
      </c>
      <c r="X108" s="1">
        <v>23.6</v>
      </c>
      <c r="Y108" s="1">
        <v>13.6</v>
      </c>
      <c r="Z108" s="1">
        <v>1.4</v>
      </c>
      <c r="AA108" s="1">
        <v>21.8</v>
      </c>
      <c r="AB108" s="1">
        <v>9</v>
      </c>
      <c r="AC108" s="1">
        <v>3.2</v>
      </c>
      <c r="AD108" s="1">
        <v>22.4</v>
      </c>
      <c r="AE108" s="1">
        <v>7.6</v>
      </c>
      <c r="AF108" s="1">
        <v>10</v>
      </c>
      <c r="AG108" s="1">
        <v>17.8</v>
      </c>
      <c r="AH108" s="1"/>
      <c r="AI108" s="1">
        <f t="shared" si="21"/>
        <v>0</v>
      </c>
      <c r="AJ108" s="1">
        <f t="shared" si="22"/>
        <v>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145</v>
      </c>
      <c r="B109" s="10" t="s">
        <v>40</v>
      </c>
      <c r="C109" s="10"/>
      <c r="D109" s="10">
        <v>152</v>
      </c>
      <c r="E109" s="10">
        <v>152</v>
      </c>
      <c r="F109" s="10"/>
      <c r="G109" s="11">
        <v>0</v>
      </c>
      <c r="H109" s="10" t="e">
        <v>#N/A</v>
      </c>
      <c r="I109" s="10" t="s">
        <v>37</v>
      </c>
      <c r="J109" s="10"/>
      <c r="K109" s="10">
        <f t="shared" si="26"/>
        <v>152</v>
      </c>
      <c r="L109" s="10">
        <f t="shared" si="27"/>
        <v>0</v>
      </c>
      <c r="M109" s="10">
        <f>IFERROR(VLOOKUP(A109,[1]TDSheet!$A:$B,2,0),"")</f>
        <v>152</v>
      </c>
      <c r="N109" s="10"/>
      <c r="O109" s="10">
        <f t="shared" si="28"/>
        <v>0</v>
      </c>
      <c r="P109" s="12"/>
      <c r="Q109" s="5">
        <f t="shared" si="23"/>
        <v>0</v>
      </c>
      <c r="R109" s="5">
        <f t="shared" si="20"/>
        <v>0</v>
      </c>
      <c r="S109" s="5"/>
      <c r="T109" s="12"/>
      <c r="U109" s="10"/>
      <c r="V109" s="1" t="e">
        <f t="shared" si="24"/>
        <v>#DIV/0!</v>
      </c>
      <c r="W109" s="10" t="e">
        <f t="shared" si="29"/>
        <v>#DIV/0!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/>
      <c r="AI109" s="1">
        <f t="shared" si="21"/>
        <v>0</v>
      </c>
      <c r="AJ109" s="1">
        <f t="shared" si="22"/>
        <v>0</v>
      </c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146</v>
      </c>
      <c r="B110" s="10" t="s">
        <v>36</v>
      </c>
      <c r="C110" s="10"/>
      <c r="D110" s="10">
        <v>7.8529999999999998</v>
      </c>
      <c r="E110" s="10">
        <v>7.8529999999999998</v>
      </c>
      <c r="F110" s="10"/>
      <c r="G110" s="11">
        <v>0</v>
      </c>
      <c r="H110" s="10" t="e">
        <v>#N/A</v>
      </c>
      <c r="I110" s="10" t="s">
        <v>37</v>
      </c>
      <c r="J110" s="10">
        <v>7.5</v>
      </c>
      <c r="K110" s="10">
        <f t="shared" si="26"/>
        <v>0.35299999999999976</v>
      </c>
      <c r="L110" s="10">
        <f t="shared" si="27"/>
        <v>7.8529999999999998</v>
      </c>
      <c r="M110" s="10">
        <v>0</v>
      </c>
      <c r="N110" s="10"/>
      <c r="O110" s="10">
        <f t="shared" si="28"/>
        <v>1.5706</v>
      </c>
      <c r="P110" s="12"/>
      <c r="Q110" s="5">
        <f t="shared" si="23"/>
        <v>0</v>
      </c>
      <c r="R110" s="5">
        <f t="shared" si="20"/>
        <v>0</v>
      </c>
      <c r="S110" s="5"/>
      <c r="T110" s="12"/>
      <c r="U110" s="10"/>
      <c r="V110" s="1">
        <f t="shared" si="24"/>
        <v>0</v>
      </c>
      <c r="W110" s="10">
        <f t="shared" si="29"/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/>
      <c r="AI110" s="1">
        <f t="shared" si="21"/>
        <v>0</v>
      </c>
      <c r="AJ110" s="1">
        <f t="shared" si="22"/>
        <v>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0" t="s">
        <v>147</v>
      </c>
      <c r="B111" s="10" t="s">
        <v>40</v>
      </c>
      <c r="C111" s="10"/>
      <c r="D111" s="10">
        <v>88</v>
      </c>
      <c r="E111" s="10">
        <v>88</v>
      </c>
      <c r="F111" s="10"/>
      <c r="G111" s="11">
        <v>0</v>
      </c>
      <c r="H111" s="10" t="e">
        <v>#N/A</v>
      </c>
      <c r="I111" s="10" t="s">
        <v>37</v>
      </c>
      <c r="J111" s="10"/>
      <c r="K111" s="10">
        <f t="shared" ref="K111:K123" si="40">E111-J111</f>
        <v>88</v>
      </c>
      <c r="L111" s="10">
        <f t="shared" si="27"/>
        <v>0</v>
      </c>
      <c r="M111" s="10">
        <f>IFERROR(VLOOKUP(A111,[1]TDSheet!$A:$B,2,0),"")</f>
        <v>88</v>
      </c>
      <c r="N111" s="10"/>
      <c r="O111" s="10">
        <f t="shared" si="28"/>
        <v>0</v>
      </c>
      <c r="P111" s="12"/>
      <c r="Q111" s="5">
        <f t="shared" si="23"/>
        <v>0</v>
      </c>
      <c r="R111" s="5">
        <f t="shared" si="20"/>
        <v>0</v>
      </c>
      <c r="S111" s="5"/>
      <c r="T111" s="12"/>
      <c r="U111" s="10"/>
      <c r="V111" s="1" t="e">
        <f t="shared" si="24"/>
        <v>#DIV/0!</v>
      </c>
      <c r="W111" s="10" t="e">
        <f t="shared" si="29"/>
        <v>#DIV/0!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/>
      <c r="AI111" s="1">
        <f t="shared" si="21"/>
        <v>0</v>
      </c>
      <c r="AJ111" s="1">
        <f t="shared" si="22"/>
        <v>0</v>
      </c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148</v>
      </c>
      <c r="B112" s="1" t="s">
        <v>36</v>
      </c>
      <c r="C112" s="1">
        <v>163</v>
      </c>
      <c r="D112" s="1">
        <v>392.28899999999999</v>
      </c>
      <c r="E112" s="1">
        <v>143.126</v>
      </c>
      <c r="F112" s="1">
        <v>373.96</v>
      </c>
      <c r="G112" s="7">
        <v>1</v>
      </c>
      <c r="H112" s="1">
        <v>45</v>
      </c>
      <c r="I112" s="1" t="s">
        <v>41</v>
      </c>
      <c r="J112" s="1">
        <v>129</v>
      </c>
      <c r="K112" s="1">
        <f t="shared" si="40"/>
        <v>14.126000000000005</v>
      </c>
      <c r="L112" s="1">
        <f t="shared" si="27"/>
        <v>143.126</v>
      </c>
      <c r="M112" s="1">
        <v>0</v>
      </c>
      <c r="N112" s="1"/>
      <c r="O112" s="1">
        <f t="shared" si="28"/>
        <v>28.6252</v>
      </c>
      <c r="P112" s="5">
        <f t="shared" ref="P112:P120" si="41">14*O112-N112-F112</f>
        <v>26.7928</v>
      </c>
      <c r="Q112" s="5">
        <v>50</v>
      </c>
      <c r="R112" s="5">
        <f t="shared" si="20"/>
        <v>50</v>
      </c>
      <c r="S112" s="5"/>
      <c r="T112" s="5">
        <v>50</v>
      </c>
      <c r="U112" s="1"/>
      <c r="V112" s="1">
        <f t="shared" si="24"/>
        <v>14.810726213266632</v>
      </c>
      <c r="W112" s="1">
        <f t="shared" si="29"/>
        <v>13.064013526543045</v>
      </c>
      <c r="X112" s="1">
        <v>35.7926</v>
      </c>
      <c r="Y112" s="1">
        <v>40.215400000000002</v>
      </c>
      <c r="Z112" s="1">
        <v>6.9364000000000008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 t="s">
        <v>149</v>
      </c>
      <c r="AI112" s="1">
        <f t="shared" si="21"/>
        <v>50</v>
      </c>
      <c r="AJ112" s="1">
        <f t="shared" si="22"/>
        <v>0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150</v>
      </c>
      <c r="B113" s="1" t="s">
        <v>40</v>
      </c>
      <c r="C113" s="1">
        <v>480</v>
      </c>
      <c r="D113" s="1">
        <v>560</v>
      </c>
      <c r="E113" s="1">
        <v>560</v>
      </c>
      <c r="F113" s="1">
        <v>389</v>
      </c>
      <c r="G113" s="7">
        <v>0.41</v>
      </c>
      <c r="H113" s="1">
        <v>50</v>
      </c>
      <c r="I113" s="1" t="s">
        <v>41</v>
      </c>
      <c r="J113" s="1">
        <v>476</v>
      </c>
      <c r="K113" s="1">
        <f t="shared" si="40"/>
        <v>84</v>
      </c>
      <c r="L113" s="1">
        <f t="shared" si="27"/>
        <v>480</v>
      </c>
      <c r="M113" s="1">
        <f>IFERROR(VLOOKUP(A113,[1]TDSheet!$A:$B,2,0),"")</f>
        <v>80</v>
      </c>
      <c r="N113" s="1"/>
      <c r="O113" s="1">
        <f t="shared" si="28"/>
        <v>96</v>
      </c>
      <c r="P113" s="5">
        <f>13*O113-N113-F113</f>
        <v>859</v>
      </c>
      <c r="Q113" s="39">
        <v>1150</v>
      </c>
      <c r="R113" s="5">
        <f t="shared" si="20"/>
        <v>600</v>
      </c>
      <c r="S113" s="39">
        <v>550</v>
      </c>
      <c r="T113" s="5">
        <v>1050</v>
      </c>
      <c r="U113" s="1"/>
      <c r="V113" s="1">
        <f t="shared" si="24"/>
        <v>16.03125</v>
      </c>
      <c r="W113" s="1">
        <f t="shared" si="29"/>
        <v>4.052083333333333</v>
      </c>
      <c r="X113" s="1">
        <v>56.2</v>
      </c>
      <c r="Y113" s="1">
        <v>29.6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 t="s">
        <v>151</v>
      </c>
      <c r="AI113" s="1">
        <f t="shared" si="21"/>
        <v>245.99999999999997</v>
      </c>
      <c r="AJ113" s="1">
        <f t="shared" si="22"/>
        <v>225.5</v>
      </c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152</v>
      </c>
      <c r="B114" s="1" t="s">
        <v>36</v>
      </c>
      <c r="C114" s="1">
        <v>45</v>
      </c>
      <c r="D114" s="1">
        <v>1709.835</v>
      </c>
      <c r="E114" s="1">
        <v>1135.722</v>
      </c>
      <c r="F114" s="1">
        <v>574.11300000000006</v>
      </c>
      <c r="G114" s="7">
        <v>1</v>
      </c>
      <c r="H114" s="1">
        <v>50</v>
      </c>
      <c r="I114" s="1" t="s">
        <v>41</v>
      </c>
      <c r="J114" s="1">
        <v>199.5</v>
      </c>
      <c r="K114" s="1">
        <f t="shared" si="40"/>
        <v>936.22199999999998</v>
      </c>
      <c r="L114" s="1">
        <f t="shared" si="27"/>
        <v>200.94499999999994</v>
      </c>
      <c r="M114" s="1">
        <f>IFERROR(VLOOKUP(A114,[1]TDSheet!$A:$B,2,0),"")</f>
        <v>934.77700000000004</v>
      </c>
      <c r="N114" s="1"/>
      <c r="O114" s="1">
        <f t="shared" si="28"/>
        <v>40.188999999999986</v>
      </c>
      <c r="P114" s="5"/>
      <c r="Q114" s="39">
        <v>70</v>
      </c>
      <c r="R114" s="5">
        <f t="shared" si="20"/>
        <v>70</v>
      </c>
      <c r="S114" s="39"/>
      <c r="T114" s="5">
        <v>30</v>
      </c>
      <c r="U114" s="1"/>
      <c r="V114" s="1">
        <f t="shared" si="24"/>
        <v>16.027096966831728</v>
      </c>
      <c r="W114" s="1">
        <f t="shared" si="29"/>
        <v>14.285326830724832</v>
      </c>
      <c r="X114" s="1">
        <v>53.014200000000002</v>
      </c>
      <c r="Y114" s="1">
        <v>45.966000000000001</v>
      </c>
      <c r="Z114" s="1">
        <v>4.0137999999999998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 t="s">
        <v>153</v>
      </c>
      <c r="AI114" s="1">
        <f t="shared" si="21"/>
        <v>70</v>
      </c>
      <c r="AJ114" s="1">
        <f t="shared" si="22"/>
        <v>0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154</v>
      </c>
      <c r="B115" s="1" t="s">
        <v>40</v>
      </c>
      <c r="C115" s="1">
        <v>43</v>
      </c>
      <c r="D115" s="1">
        <v>392</v>
      </c>
      <c r="E115" s="1">
        <v>168</v>
      </c>
      <c r="F115" s="1">
        <v>224</v>
      </c>
      <c r="G115" s="7">
        <v>0.35</v>
      </c>
      <c r="H115" s="1">
        <v>50</v>
      </c>
      <c r="I115" s="1" t="s">
        <v>41</v>
      </c>
      <c r="J115" s="1">
        <v>174</v>
      </c>
      <c r="K115" s="1">
        <f t="shared" si="40"/>
        <v>-6</v>
      </c>
      <c r="L115" s="1">
        <f t="shared" si="27"/>
        <v>168</v>
      </c>
      <c r="M115" s="1">
        <v>0</v>
      </c>
      <c r="N115" s="1"/>
      <c r="O115" s="1">
        <f t="shared" si="28"/>
        <v>33.6</v>
      </c>
      <c r="P115" s="5">
        <f t="shared" si="41"/>
        <v>246.40000000000003</v>
      </c>
      <c r="Q115" s="39">
        <v>310</v>
      </c>
      <c r="R115" s="5">
        <f t="shared" si="20"/>
        <v>160</v>
      </c>
      <c r="S115" s="39">
        <v>150</v>
      </c>
      <c r="T115" s="5">
        <v>280</v>
      </c>
      <c r="U115" s="1"/>
      <c r="V115" s="1">
        <f t="shared" si="24"/>
        <v>15.892857142857142</v>
      </c>
      <c r="W115" s="1">
        <f t="shared" si="29"/>
        <v>6.6666666666666661</v>
      </c>
      <c r="X115" s="1">
        <v>25.8</v>
      </c>
      <c r="Y115" s="1">
        <v>38</v>
      </c>
      <c r="Z115" s="1">
        <v>5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 t="s">
        <v>155</v>
      </c>
      <c r="AI115" s="1">
        <f t="shared" si="21"/>
        <v>56</v>
      </c>
      <c r="AJ115" s="1">
        <f t="shared" si="22"/>
        <v>52.5</v>
      </c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156</v>
      </c>
      <c r="B116" s="1" t="s">
        <v>36</v>
      </c>
      <c r="C116" s="1"/>
      <c r="D116" s="1">
        <v>311.83199999999999</v>
      </c>
      <c r="E116" s="1">
        <v>94.132000000000005</v>
      </c>
      <c r="F116" s="1">
        <v>210.73099999999999</v>
      </c>
      <c r="G116" s="7">
        <v>1</v>
      </c>
      <c r="H116" s="1">
        <v>50</v>
      </c>
      <c r="I116" s="1" t="s">
        <v>41</v>
      </c>
      <c r="J116" s="1">
        <v>87</v>
      </c>
      <c r="K116" s="1">
        <f t="shared" si="40"/>
        <v>7.132000000000005</v>
      </c>
      <c r="L116" s="1">
        <f t="shared" si="27"/>
        <v>94.132000000000005</v>
      </c>
      <c r="M116" s="1">
        <v>0</v>
      </c>
      <c r="N116" s="1"/>
      <c r="O116" s="1">
        <f t="shared" si="28"/>
        <v>18.8264</v>
      </c>
      <c r="P116" s="5">
        <f t="shared" si="41"/>
        <v>52.838599999999985</v>
      </c>
      <c r="Q116" s="39">
        <v>100</v>
      </c>
      <c r="R116" s="5">
        <f t="shared" si="20"/>
        <v>100</v>
      </c>
      <c r="S116" s="39"/>
      <c r="T116" s="5">
        <v>70</v>
      </c>
      <c r="U116" s="1"/>
      <c r="V116" s="1">
        <f t="shared" si="24"/>
        <v>16.505067352228785</v>
      </c>
      <c r="W116" s="1">
        <f t="shared" si="29"/>
        <v>11.193377384948795</v>
      </c>
      <c r="X116" s="1">
        <v>16.926200000000001</v>
      </c>
      <c r="Y116" s="1">
        <v>32.729199999999999</v>
      </c>
      <c r="Z116" s="1">
        <v>12.9718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 t="s">
        <v>157</v>
      </c>
      <c r="AI116" s="1">
        <f t="shared" si="21"/>
        <v>100</v>
      </c>
      <c r="AJ116" s="1">
        <f t="shared" si="22"/>
        <v>0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158</v>
      </c>
      <c r="B117" s="1" t="s">
        <v>40</v>
      </c>
      <c r="C117" s="1"/>
      <c r="D117" s="1">
        <v>710</v>
      </c>
      <c r="E117" s="1">
        <v>366</v>
      </c>
      <c r="F117" s="1">
        <v>344</v>
      </c>
      <c r="G117" s="7">
        <v>0.4</v>
      </c>
      <c r="H117" s="1">
        <v>50</v>
      </c>
      <c r="I117" s="1" t="s">
        <v>41</v>
      </c>
      <c r="J117" s="1">
        <v>256</v>
      </c>
      <c r="K117" s="1">
        <f t="shared" si="40"/>
        <v>110</v>
      </c>
      <c r="L117" s="1">
        <f t="shared" si="27"/>
        <v>256</v>
      </c>
      <c r="M117" s="1">
        <f>IFERROR(VLOOKUP(A117,[1]TDSheet!$A:$B,2,0),"")</f>
        <v>110</v>
      </c>
      <c r="N117" s="1"/>
      <c r="O117" s="1">
        <f t="shared" si="28"/>
        <v>51.2</v>
      </c>
      <c r="P117" s="5">
        <f t="shared" si="41"/>
        <v>372.80000000000007</v>
      </c>
      <c r="Q117" s="39">
        <v>480</v>
      </c>
      <c r="R117" s="5">
        <f t="shared" si="20"/>
        <v>280</v>
      </c>
      <c r="S117" s="39">
        <v>200</v>
      </c>
      <c r="T117" s="5">
        <v>420</v>
      </c>
      <c r="U117" s="1"/>
      <c r="V117" s="1">
        <f t="shared" si="24"/>
        <v>16.09375</v>
      </c>
      <c r="W117" s="1">
        <f t="shared" si="29"/>
        <v>6.71875</v>
      </c>
      <c r="X117" s="1">
        <v>28.6</v>
      </c>
      <c r="Y117" s="1">
        <v>64</v>
      </c>
      <c r="Z117" s="1">
        <v>29.4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 t="s">
        <v>159</v>
      </c>
      <c r="AI117" s="1">
        <f t="shared" si="21"/>
        <v>112</v>
      </c>
      <c r="AJ117" s="1">
        <f t="shared" si="22"/>
        <v>80</v>
      </c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160</v>
      </c>
      <c r="B118" s="1" t="s">
        <v>40</v>
      </c>
      <c r="C118" s="1">
        <v>375</v>
      </c>
      <c r="D118" s="1">
        <v>340</v>
      </c>
      <c r="E118" s="1">
        <v>411</v>
      </c>
      <c r="F118" s="1">
        <v>249</v>
      </c>
      <c r="G118" s="7">
        <v>0.41</v>
      </c>
      <c r="H118" s="1">
        <v>50</v>
      </c>
      <c r="I118" s="1" t="s">
        <v>41</v>
      </c>
      <c r="J118" s="1">
        <v>403</v>
      </c>
      <c r="K118" s="1">
        <f t="shared" si="40"/>
        <v>8</v>
      </c>
      <c r="L118" s="1">
        <f t="shared" si="27"/>
        <v>411</v>
      </c>
      <c r="M118" s="1">
        <v>0</v>
      </c>
      <c r="N118" s="1"/>
      <c r="O118" s="1">
        <f t="shared" si="28"/>
        <v>82.2</v>
      </c>
      <c r="P118" s="5">
        <f>12*O118-N118-F118</f>
        <v>737.40000000000009</v>
      </c>
      <c r="Q118" s="39">
        <v>1080</v>
      </c>
      <c r="R118" s="5">
        <f t="shared" si="20"/>
        <v>580</v>
      </c>
      <c r="S118" s="39">
        <v>500</v>
      </c>
      <c r="T118" s="5">
        <v>980</v>
      </c>
      <c r="U118" s="1"/>
      <c r="V118" s="1">
        <f t="shared" si="24"/>
        <v>16.167883211678831</v>
      </c>
      <c r="W118" s="1">
        <f t="shared" si="29"/>
        <v>3.0291970802919708</v>
      </c>
      <c r="X118" s="1">
        <v>45.8</v>
      </c>
      <c r="Y118" s="1">
        <v>41.6</v>
      </c>
      <c r="Z118" s="1">
        <v>2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 t="s">
        <v>161</v>
      </c>
      <c r="AI118" s="1">
        <f t="shared" si="21"/>
        <v>237.79999999999998</v>
      </c>
      <c r="AJ118" s="1">
        <f t="shared" si="22"/>
        <v>205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162</v>
      </c>
      <c r="B119" s="1" t="s">
        <v>36</v>
      </c>
      <c r="C119" s="1">
        <v>93</v>
      </c>
      <c r="D119" s="1">
        <v>1303.3810000000001</v>
      </c>
      <c r="E119" s="1">
        <v>645.69600000000003</v>
      </c>
      <c r="F119" s="1">
        <v>701.40300000000002</v>
      </c>
      <c r="G119" s="7">
        <v>1</v>
      </c>
      <c r="H119" s="1">
        <v>50</v>
      </c>
      <c r="I119" s="1" t="s">
        <v>41</v>
      </c>
      <c r="J119" s="1">
        <v>212</v>
      </c>
      <c r="K119" s="1">
        <f t="shared" si="40"/>
        <v>433.69600000000003</v>
      </c>
      <c r="L119" s="1">
        <f t="shared" si="27"/>
        <v>225.39600000000002</v>
      </c>
      <c r="M119" s="1">
        <f>IFERROR(VLOOKUP(A119,[1]TDSheet!$A:$B,2,0),"")</f>
        <v>420.3</v>
      </c>
      <c r="N119" s="1">
        <v>200</v>
      </c>
      <c r="O119" s="1">
        <f t="shared" si="28"/>
        <v>45.0792</v>
      </c>
      <c r="P119" s="5"/>
      <c r="Q119" s="5">
        <f t="shared" si="23"/>
        <v>0</v>
      </c>
      <c r="R119" s="5">
        <f t="shared" si="20"/>
        <v>0</v>
      </c>
      <c r="S119" s="5"/>
      <c r="T119" s="5"/>
      <c r="U119" s="1"/>
      <c r="V119" s="1">
        <f t="shared" si="24"/>
        <v>19.995984844451545</v>
      </c>
      <c r="W119" s="1">
        <f t="shared" si="29"/>
        <v>19.995984844451545</v>
      </c>
      <c r="X119" s="1">
        <v>79.257800000000003</v>
      </c>
      <c r="Y119" s="1">
        <v>35.848999999999997</v>
      </c>
      <c r="Z119" s="1">
        <v>6.2587999999999999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 t="s">
        <v>163</v>
      </c>
      <c r="AI119" s="1">
        <f t="shared" si="21"/>
        <v>0</v>
      </c>
      <c r="AJ119" s="1">
        <f t="shared" si="22"/>
        <v>0</v>
      </c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164</v>
      </c>
      <c r="B120" s="1" t="s">
        <v>40</v>
      </c>
      <c r="C120" s="1">
        <v>40</v>
      </c>
      <c r="D120" s="1">
        <v>180</v>
      </c>
      <c r="E120" s="1">
        <v>87</v>
      </c>
      <c r="F120" s="1">
        <v>117</v>
      </c>
      <c r="G120" s="7">
        <v>0.3</v>
      </c>
      <c r="H120" s="1">
        <v>50</v>
      </c>
      <c r="I120" s="1" t="s">
        <v>41</v>
      </c>
      <c r="J120" s="1">
        <v>89</v>
      </c>
      <c r="K120" s="1">
        <f t="shared" si="40"/>
        <v>-2</v>
      </c>
      <c r="L120" s="1">
        <f t="shared" si="27"/>
        <v>87</v>
      </c>
      <c r="M120" s="1">
        <v>0</v>
      </c>
      <c r="N120" s="1"/>
      <c r="O120" s="1">
        <f t="shared" si="28"/>
        <v>17.399999999999999</v>
      </c>
      <c r="P120" s="5">
        <f t="shared" si="41"/>
        <v>126.59999999999997</v>
      </c>
      <c r="Q120" s="39">
        <v>160</v>
      </c>
      <c r="R120" s="5">
        <f t="shared" si="20"/>
        <v>80</v>
      </c>
      <c r="S120" s="39">
        <v>80</v>
      </c>
      <c r="T120" s="5">
        <v>140</v>
      </c>
      <c r="U120" s="1"/>
      <c r="V120" s="1">
        <f t="shared" si="24"/>
        <v>15.919540229885058</v>
      </c>
      <c r="W120" s="1">
        <f t="shared" si="29"/>
        <v>6.7241379310344831</v>
      </c>
      <c r="X120" s="1">
        <v>14.4</v>
      </c>
      <c r="Y120" s="1">
        <v>15.8</v>
      </c>
      <c r="Z120" s="1">
        <v>3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 t="s">
        <v>165</v>
      </c>
      <c r="AI120" s="1">
        <f t="shared" si="21"/>
        <v>24</v>
      </c>
      <c r="AJ120" s="1">
        <f t="shared" si="22"/>
        <v>24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 t="s">
        <v>166</v>
      </c>
      <c r="B121" s="1" t="s">
        <v>40</v>
      </c>
      <c r="C121" s="1">
        <v>222</v>
      </c>
      <c r="D121" s="1">
        <v>680</v>
      </c>
      <c r="E121" s="1">
        <v>466</v>
      </c>
      <c r="F121" s="1">
        <v>425</v>
      </c>
      <c r="G121" s="7">
        <v>0.18</v>
      </c>
      <c r="H121" s="1">
        <v>50</v>
      </c>
      <c r="I121" s="1" t="s">
        <v>41</v>
      </c>
      <c r="J121" s="1">
        <v>116</v>
      </c>
      <c r="K121" s="1">
        <f t="shared" si="40"/>
        <v>350</v>
      </c>
      <c r="L121" s="1">
        <f t="shared" si="27"/>
        <v>116</v>
      </c>
      <c r="M121" s="1">
        <f>IFERROR(VLOOKUP(A121,[1]TDSheet!$A:$B,2,0),"")</f>
        <v>350</v>
      </c>
      <c r="N121" s="1"/>
      <c r="O121" s="1">
        <f t="shared" si="28"/>
        <v>23.2</v>
      </c>
      <c r="P121" s="5"/>
      <c r="Q121" s="5">
        <f t="shared" si="23"/>
        <v>0</v>
      </c>
      <c r="R121" s="5">
        <f t="shared" si="20"/>
        <v>0</v>
      </c>
      <c r="S121" s="5"/>
      <c r="T121" s="5"/>
      <c r="U121" s="1"/>
      <c r="V121" s="1">
        <f t="shared" si="24"/>
        <v>18.318965517241381</v>
      </c>
      <c r="W121" s="1">
        <f t="shared" si="29"/>
        <v>18.318965517241381</v>
      </c>
      <c r="X121" s="1">
        <v>38.6</v>
      </c>
      <c r="Y121" s="1">
        <v>19.2</v>
      </c>
      <c r="Z121" s="1">
        <v>41.2</v>
      </c>
      <c r="AA121" s="1">
        <v>15.2</v>
      </c>
      <c r="AB121" s="1">
        <v>7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 t="s">
        <v>167</v>
      </c>
      <c r="AI121" s="1">
        <f t="shared" si="21"/>
        <v>0</v>
      </c>
      <c r="AJ121" s="1">
        <f t="shared" si="22"/>
        <v>0</v>
      </c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 t="s">
        <v>168</v>
      </c>
      <c r="B122" s="1" t="s">
        <v>36</v>
      </c>
      <c r="C122" s="1">
        <v>20.3</v>
      </c>
      <c r="D122" s="1">
        <v>62.73</v>
      </c>
      <c r="E122" s="1">
        <v>20.315999999999999</v>
      </c>
      <c r="F122" s="1">
        <v>61.363999999999997</v>
      </c>
      <c r="G122" s="7">
        <v>1</v>
      </c>
      <c r="H122" s="1">
        <v>60</v>
      </c>
      <c r="I122" s="1" t="s">
        <v>41</v>
      </c>
      <c r="J122" s="1">
        <v>20.399999999999999</v>
      </c>
      <c r="K122" s="1">
        <f t="shared" si="40"/>
        <v>-8.3999999999999631E-2</v>
      </c>
      <c r="L122" s="1">
        <f t="shared" si="27"/>
        <v>20.315999999999999</v>
      </c>
      <c r="M122" s="1">
        <v>0</v>
      </c>
      <c r="N122" s="1"/>
      <c r="O122" s="1">
        <f t="shared" si="28"/>
        <v>4.0632000000000001</v>
      </c>
      <c r="P122" s="5"/>
      <c r="Q122" s="5">
        <f t="shared" si="23"/>
        <v>0</v>
      </c>
      <c r="R122" s="5">
        <f t="shared" si="20"/>
        <v>0</v>
      </c>
      <c r="S122" s="5"/>
      <c r="T122" s="5"/>
      <c r="U122" s="1"/>
      <c r="V122" s="1">
        <f t="shared" si="24"/>
        <v>15.102382358732033</v>
      </c>
      <c r="W122" s="1">
        <f t="shared" si="29"/>
        <v>15.102382358732033</v>
      </c>
      <c r="X122" s="1">
        <v>0.27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 t="s">
        <v>169</v>
      </c>
      <c r="AI122" s="1">
        <f t="shared" si="21"/>
        <v>0</v>
      </c>
      <c r="AJ122" s="1">
        <f t="shared" si="22"/>
        <v>0</v>
      </c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 t="s">
        <v>170</v>
      </c>
      <c r="B123" s="1" t="s">
        <v>40</v>
      </c>
      <c r="C123" s="1">
        <v>16</v>
      </c>
      <c r="D123" s="1">
        <v>104</v>
      </c>
      <c r="E123" s="1">
        <v>25</v>
      </c>
      <c r="F123" s="1">
        <v>86</v>
      </c>
      <c r="G123" s="7">
        <v>0.4</v>
      </c>
      <c r="H123" s="1">
        <v>60</v>
      </c>
      <c r="I123" s="1" t="s">
        <v>41</v>
      </c>
      <c r="J123" s="1">
        <v>25</v>
      </c>
      <c r="K123" s="1">
        <f t="shared" si="40"/>
        <v>0</v>
      </c>
      <c r="L123" s="1">
        <f t="shared" si="27"/>
        <v>25</v>
      </c>
      <c r="M123" s="1">
        <v>0</v>
      </c>
      <c r="N123" s="1"/>
      <c r="O123" s="1">
        <f t="shared" si="28"/>
        <v>5</v>
      </c>
      <c r="P123" s="5"/>
      <c r="Q123" s="5">
        <f t="shared" si="23"/>
        <v>0</v>
      </c>
      <c r="R123" s="5">
        <f t="shared" si="20"/>
        <v>0</v>
      </c>
      <c r="S123" s="5"/>
      <c r="T123" s="5"/>
      <c r="U123" s="1"/>
      <c r="V123" s="1">
        <f t="shared" si="24"/>
        <v>17.2</v>
      </c>
      <c r="W123" s="1">
        <f t="shared" si="29"/>
        <v>17.2</v>
      </c>
      <c r="X123" s="1">
        <v>1.8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 t="s">
        <v>171</v>
      </c>
      <c r="AI123" s="1">
        <f t="shared" si="21"/>
        <v>0</v>
      </c>
      <c r="AJ123" s="1">
        <f t="shared" si="22"/>
        <v>0</v>
      </c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</sheetData>
  <autoFilter ref="A3:AI123" xr:uid="{81E2D675-79B1-4539-8469-FFA09385FA8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2025-03-04T12:47:56Z</dcterms:created>
  <dcterms:modified xsi:type="dcterms:W3CDTF">2025-03-05T10:44:43Z</dcterms:modified>
</cp:coreProperties>
</file>