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5,24 Симф Ост\"/>
    </mc:Choice>
  </mc:AlternateContent>
  <xr:revisionPtr revIDLastSave="0" documentId="13_ncr:1_{9837BE00-FE62-45DD-93C2-DBCF9E8E3B6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7" i="1"/>
  <c r="AB8" i="1"/>
  <c r="AB9" i="1"/>
  <c r="AB10" i="1"/>
  <c r="AB11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4" i="1"/>
  <c r="AB75" i="1"/>
  <c r="AB76" i="1"/>
  <c r="AB77" i="1"/>
  <c r="AB78" i="1"/>
  <c r="AB79" i="1"/>
  <c r="AB80" i="1"/>
  <c r="AB81" i="1"/>
  <c r="AB82" i="1"/>
  <c r="AB8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7" i="1"/>
  <c r="V20" i="1"/>
  <c r="V24" i="1"/>
  <c r="V28" i="1"/>
  <c r="V32" i="1"/>
  <c r="V76" i="1"/>
  <c r="V80" i="1"/>
  <c r="V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S21" i="1"/>
  <c r="V21" i="1" s="1"/>
  <c r="S22" i="1"/>
  <c r="V22" i="1" s="1"/>
  <c r="S23" i="1"/>
  <c r="V23" i="1" s="1"/>
  <c r="S24" i="1"/>
  <c r="S25" i="1"/>
  <c r="V25" i="1" s="1"/>
  <c r="S26" i="1"/>
  <c r="V26" i="1" s="1"/>
  <c r="S27" i="1"/>
  <c r="V27" i="1" s="1"/>
  <c r="S28" i="1"/>
  <c r="S29" i="1"/>
  <c r="V29" i="1" s="1"/>
  <c r="S30" i="1"/>
  <c r="V30" i="1" s="1"/>
  <c r="S31" i="1"/>
  <c r="V31" i="1" s="1"/>
  <c r="S32" i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S71" i="1"/>
  <c r="V71" i="1" s="1"/>
  <c r="S72" i="1"/>
  <c r="V72" i="1" s="1"/>
  <c r="S73" i="1"/>
  <c r="V73" i="1" s="1"/>
  <c r="S74" i="1"/>
  <c r="V74" i="1" s="1"/>
  <c r="S75" i="1"/>
  <c r="V75" i="1" s="1"/>
  <c r="S76" i="1"/>
  <c r="S77" i="1"/>
  <c r="V77" i="1" s="1"/>
  <c r="S78" i="1"/>
  <c r="V78" i="1" s="1"/>
  <c r="S79" i="1"/>
  <c r="V79" i="1" s="1"/>
  <c r="S80" i="1"/>
  <c r="S81" i="1"/>
  <c r="V81" i="1" s="1"/>
  <c r="S82" i="1"/>
  <c r="V82" i="1" s="1"/>
  <c r="S83" i="1"/>
  <c r="V83" i="1" s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7" i="1"/>
  <c r="L8" i="1"/>
  <c r="L9" i="1"/>
  <c r="L10" i="1"/>
  <c r="L11" i="1"/>
  <c r="L12" i="1"/>
  <c r="L13" i="1"/>
  <c r="U13" i="1" s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7" i="1"/>
  <c r="K8" i="1"/>
  <c r="U8" i="1" s="1"/>
  <c r="K9" i="1"/>
  <c r="U9" i="1" s="1"/>
  <c r="K10" i="1"/>
  <c r="U10" i="1" s="1"/>
  <c r="K11" i="1"/>
  <c r="K12" i="1"/>
  <c r="U12" i="1" s="1"/>
  <c r="K13" i="1"/>
  <c r="K14" i="1"/>
  <c r="U14" i="1" s="1"/>
  <c r="K15" i="1"/>
  <c r="K16" i="1"/>
  <c r="U16" i="1" s="1"/>
  <c r="K17" i="1"/>
  <c r="K18" i="1"/>
  <c r="U18" i="1" s="1"/>
  <c r="K19" i="1"/>
  <c r="K20" i="1"/>
  <c r="U20" i="1" s="1"/>
  <c r="K21" i="1"/>
  <c r="K22" i="1"/>
  <c r="U22" i="1" s="1"/>
  <c r="K23" i="1"/>
  <c r="K24" i="1"/>
  <c r="U24" i="1" s="1"/>
  <c r="K25" i="1"/>
  <c r="U25" i="1" s="1"/>
  <c r="K26" i="1"/>
  <c r="U26" i="1" s="1"/>
  <c r="K27" i="1"/>
  <c r="K28" i="1"/>
  <c r="U28" i="1" s="1"/>
  <c r="K29" i="1"/>
  <c r="U29" i="1" s="1"/>
  <c r="K30" i="1"/>
  <c r="U30" i="1" s="1"/>
  <c r="K31" i="1"/>
  <c r="K32" i="1"/>
  <c r="U32" i="1" s="1"/>
  <c r="K33" i="1"/>
  <c r="U33" i="1" s="1"/>
  <c r="K34" i="1"/>
  <c r="U34" i="1" s="1"/>
  <c r="K35" i="1"/>
  <c r="K36" i="1"/>
  <c r="U36" i="1" s="1"/>
  <c r="K37" i="1"/>
  <c r="U37" i="1" s="1"/>
  <c r="K38" i="1"/>
  <c r="U38" i="1" s="1"/>
  <c r="K39" i="1"/>
  <c r="K40" i="1"/>
  <c r="U40" i="1" s="1"/>
  <c r="K41" i="1"/>
  <c r="U41" i="1" s="1"/>
  <c r="K42" i="1"/>
  <c r="U42" i="1" s="1"/>
  <c r="K43" i="1"/>
  <c r="K44" i="1"/>
  <c r="U44" i="1" s="1"/>
  <c r="K45" i="1"/>
  <c r="U45" i="1" s="1"/>
  <c r="K46" i="1"/>
  <c r="U46" i="1" s="1"/>
  <c r="K47" i="1"/>
  <c r="K48" i="1"/>
  <c r="U48" i="1" s="1"/>
  <c r="K49" i="1"/>
  <c r="U49" i="1" s="1"/>
  <c r="K50" i="1"/>
  <c r="U50" i="1" s="1"/>
  <c r="K51" i="1"/>
  <c r="K52" i="1"/>
  <c r="U52" i="1" s="1"/>
  <c r="K53" i="1"/>
  <c r="U53" i="1" s="1"/>
  <c r="K54" i="1"/>
  <c r="U54" i="1" s="1"/>
  <c r="K55" i="1"/>
  <c r="K56" i="1"/>
  <c r="U56" i="1" s="1"/>
  <c r="K57" i="1"/>
  <c r="U57" i="1" s="1"/>
  <c r="K58" i="1"/>
  <c r="U58" i="1" s="1"/>
  <c r="K59" i="1"/>
  <c r="K60" i="1"/>
  <c r="U60" i="1" s="1"/>
  <c r="K61" i="1"/>
  <c r="U61" i="1" s="1"/>
  <c r="K62" i="1"/>
  <c r="U62" i="1" s="1"/>
  <c r="K63" i="1"/>
  <c r="K64" i="1"/>
  <c r="U64" i="1" s="1"/>
  <c r="K65" i="1"/>
  <c r="U65" i="1" s="1"/>
  <c r="K66" i="1"/>
  <c r="U66" i="1" s="1"/>
  <c r="K67" i="1"/>
  <c r="K68" i="1"/>
  <c r="U68" i="1" s="1"/>
  <c r="K69" i="1"/>
  <c r="U69" i="1" s="1"/>
  <c r="K70" i="1"/>
  <c r="K71" i="1"/>
  <c r="K72" i="1"/>
  <c r="K73" i="1"/>
  <c r="U73" i="1" s="1"/>
  <c r="K74" i="1"/>
  <c r="K75" i="1"/>
  <c r="K76" i="1"/>
  <c r="U76" i="1" s="1"/>
  <c r="K77" i="1"/>
  <c r="U77" i="1" s="1"/>
  <c r="K78" i="1"/>
  <c r="K79" i="1"/>
  <c r="K80" i="1"/>
  <c r="U80" i="1" s="1"/>
  <c r="K81" i="1"/>
  <c r="U81" i="1" s="1"/>
  <c r="K82" i="1"/>
  <c r="U82" i="1" s="1"/>
  <c r="K83" i="1"/>
  <c r="K7" i="1"/>
  <c r="U83" i="1" l="1"/>
  <c r="U79" i="1"/>
  <c r="U21" i="1"/>
  <c r="U75" i="1"/>
  <c r="U70" i="1"/>
  <c r="U78" i="1"/>
  <c r="U74" i="1"/>
  <c r="U7" i="1"/>
  <c r="U15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1" i="1"/>
  <c r="U71" i="1"/>
  <c r="V70" i="1"/>
  <c r="U72" i="1"/>
  <c r="U1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7" i="1"/>
  <c r="J7" i="1" s="1"/>
  <c r="X6" i="1"/>
  <c r="Y6" i="1"/>
  <c r="Z6" i="1"/>
  <c r="AA6" i="1"/>
  <c r="AB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7" i="1"/>
  <c r="AE7" i="1" s="1"/>
  <c r="F6" i="1"/>
  <c r="E6" i="1"/>
  <c r="AE6" i="1" l="1"/>
  <c r="J6" i="1"/>
  <c r="I6" i="1"/>
</calcChain>
</file>

<file path=xl/sharedStrings.xml><?xml version="1.0" encoding="utf-8"?>
<sst xmlns="http://schemas.openxmlformats.org/spreadsheetml/2006/main" count="197" uniqueCount="109">
  <si>
    <t>Период: 25.04.2024 - 02.05.2024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</si>
  <si>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</si>
  <si>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</si>
  <si>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</si>
  <si>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</si>
  <si>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</si>
  <si>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</si>
  <si>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</si>
  <si>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</si>
  <si>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</si>
  <si>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</si>
  <si>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</si>
  <si>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</si>
  <si>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</si>
  <si>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</si>
  <si>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</si>
  <si>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</si>
  <si>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</si>
  <si>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</si>
  <si>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</si>
  <si>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</si>
  <si>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</si>
  <si>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</si>
  <si>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</si>
  <si>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</si>
  <si>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</si>
  <si>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</si>
  <si>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</si>
  <si>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</si>
  <si>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</si>
  <si>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</si>
  <si>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</si>
  <si>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</si>
  <si>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</si>
  <si>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</si>
  <si>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6025 ВЕТЧ.ФИРМЕННАЯ С ИНДЕЙКОЙ п/о 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</si>
  <si>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</si>
  <si>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</si>
  <si>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</si>
  <si>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</si>
  <si>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</si>
  <si>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</si>
  <si>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</si>
  <si>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</si>
  <si>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</si>
  <si>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</si>
  <si>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</si>
  <si>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</si>
  <si>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</si>
  <si>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</si>
  <si>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</si>
  <si>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</si>
  <si>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</si>
  <si>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</si>
  <si>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</si>
  <si>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</si>
  <si>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</si>
  <si>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</si>
  <si>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</si>
  <si>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</si>
  <si>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</si>
  <si>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</si>
  <si>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</si>
  <si>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</si>
  <si>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</si>
  <si>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</si>
  <si>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</si>
  <si>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</si>
  <si>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</si>
  <si>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</si>
  <si>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</si>
  <si>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</si>
  <si>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</si>
  <si>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</si>
  <si>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</si>
  <si>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</si>
  <si>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</si>
  <si>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БОНУС СОЧНЫЕ сос п/о мгс 0.41кг_UZ (6087)  ОСТАНКИНО</t>
  </si>
  <si>
    <t>6223 БАЛЫК И ШЕЙКА с/в с/н мгс 1/90 10 шт ОСТАНКИНО</t>
  </si>
  <si>
    <t>6470 ВЕТЧ.МРАМОРНАЯ в/у_45с  ОСТАНКИНО</t>
  </si>
  <si>
    <t>6616 МОЛОЧНЫЕ КЛАССИЧЕСКИЕ сос п/о в/у 0.3кг  ОСТАНКИНО</t>
  </si>
  <si>
    <t>6769 СЕМЕЙНАЯ вар п/о  ОСТАНКИНО</t>
  </si>
  <si>
    <t>6797 С ИНДЕЙКОЙ Папа может вар п/о 0,4кг 8шт.  ОСТАНКИНО</t>
  </si>
  <si>
    <t>6822 ИЗ ОТБОРНОГО МЯСА ПМ сос п/о мгс 0,36кг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</si>
  <si>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</si>
  <si>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</si>
  <si>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</si>
  <si>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</si>
  <si>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</si>
  <si>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</si>
  <si>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</si>
  <si>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</si>
  <si>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</si>
  <si>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</si>
  <si>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</si>
  <si>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</si>
  <si>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</si>
  <si>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</si>
  <si>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</si>
  <si>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</si>
  <si>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02,05,</t>
  </si>
  <si>
    <t>03,05,</t>
  </si>
  <si>
    <t>05,05,</t>
  </si>
  <si>
    <t>07,05,</t>
  </si>
  <si>
    <t>12,04,</t>
  </si>
  <si>
    <t>19,04,</t>
  </si>
  <si>
    <t>26,04,</t>
  </si>
  <si>
    <t>6д</t>
  </si>
  <si>
    <t>16,6т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</si>
</sst>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0,04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2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2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23.04.2024 - 30.04.2024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01,05,</v>
          </cell>
          <cell r="L5" t="str">
            <v>02,05,</v>
          </cell>
          <cell r="M5" t="str">
            <v>03,05,</v>
          </cell>
          <cell r="T5" t="str">
            <v>05,05,</v>
          </cell>
          <cell r="Y5" t="str">
            <v>12,04,</v>
          </cell>
          <cell r="Z5" t="str">
            <v>19,04,</v>
          </cell>
          <cell r="AA5" t="str">
            <v>26,04,</v>
          </cell>
          <cell r="AB5" t="str">
            <v>30,04,</v>
          </cell>
        </row>
        <row r="6">
          <cell r="E6">
            <v>81965.266000000018</v>
          </cell>
          <cell r="F6">
            <v>59539.839</v>
          </cell>
          <cell r="I6">
            <v>82663.960999999996</v>
          </cell>
          <cell r="J6">
            <v>-698.69499999999948</v>
          </cell>
          <cell r="K6">
            <v>7370</v>
          </cell>
          <cell r="L6">
            <v>11260</v>
          </cell>
          <cell r="M6">
            <v>18110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16393.053200000002</v>
          </cell>
          <cell r="T6">
            <v>12530</v>
          </cell>
          <cell r="W6">
            <v>0</v>
          </cell>
          <cell r="X6">
            <v>0</v>
          </cell>
          <cell r="Y6">
            <v>15040.667400000006</v>
          </cell>
          <cell r="Z6">
            <v>15937.784800000001</v>
          </cell>
          <cell r="AA6">
            <v>16013.898800000001</v>
          </cell>
          <cell r="AB6">
            <v>19206.204000000002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216</v>
          </cell>
          <cell r="D7">
            <v>243</v>
          </cell>
          <cell r="E7">
            <v>276</v>
          </cell>
          <cell r="F7">
            <v>93</v>
          </cell>
          <cell r="G7">
            <v>0.4</v>
          </cell>
          <cell r="H7">
            <v>60</v>
          </cell>
          <cell r="I7">
            <v>292</v>
          </cell>
          <cell r="J7">
            <v>-16</v>
          </cell>
          <cell r="K7">
            <v>80</v>
          </cell>
          <cell r="L7">
            <v>80</v>
          </cell>
          <cell r="M7">
            <v>80</v>
          </cell>
          <cell r="S7">
            <v>55.2</v>
          </cell>
          <cell r="T7">
            <v>40</v>
          </cell>
          <cell r="U7">
            <v>6.7572463768115938</v>
          </cell>
          <cell r="V7">
            <v>1.6847826086956521</v>
          </cell>
          <cell r="Y7">
            <v>54.8</v>
          </cell>
          <cell r="Z7">
            <v>46.4</v>
          </cell>
          <cell r="AA7">
            <v>50.4</v>
          </cell>
          <cell r="AB7">
            <v>47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126.771</v>
          </cell>
          <cell r="D8">
            <v>333.13900000000001</v>
          </cell>
          <cell r="E8">
            <v>220.375</v>
          </cell>
          <cell r="F8">
            <v>164.17400000000001</v>
          </cell>
          <cell r="G8">
            <v>1</v>
          </cell>
          <cell r="H8">
            <v>45</v>
          </cell>
          <cell r="I8">
            <v>223.3</v>
          </cell>
          <cell r="J8">
            <v>-2.9250000000000114</v>
          </cell>
          <cell r="K8">
            <v>0</v>
          </cell>
          <cell r="L8">
            <v>30</v>
          </cell>
          <cell r="M8">
            <v>40</v>
          </cell>
          <cell r="S8">
            <v>44.075000000000003</v>
          </cell>
          <cell r="T8">
            <v>60</v>
          </cell>
          <cell r="U8">
            <v>6.6743959160521831</v>
          </cell>
          <cell r="V8">
            <v>3.7248780487804876</v>
          </cell>
          <cell r="Y8">
            <v>44.776400000000002</v>
          </cell>
          <cell r="Z8">
            <v>48.513400000000004</v>
          </cell>
          <cell r="AA8">
            <v>40.894999999999996</v>
          </cell>
          <cell r="AB8">
            <v>62.948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1229.152</v>
          </cell>
          <cell r="D9">
            <v>1731.384</v>
          </cell>
          <cell r="E9">
            <v>1501.41</v>
          </cell>
          <cell r="F9">
            <v>1339.4780000000001</v>
          </cell>
          <cell r="G9">
            <v>1</v>
          </cell>
          <cell r="H9">
            <v>45</v>
          </cell>
          <cell r="I9">
            <v>1486.4</v>
          </cell>
          <cell r="J9">
            <v>15.009999999999991</v>
          </cell>
          <cell r="K9">
            <v>0</v>
          </cell>
          <cell r="L9">
            <v>0</v>
          </cell>
          <cell r="M9">
            <v>400</v>
          </cell>
          <cell r="S9">
            <v>300.28200000000004</v>
          </cell>
          <cell r="T9">
            <v>250</v>
          </cell>
          <cell r="U9">
            <v>6.6253654897729461</v>
          </cell>
          <cell r="V9">
            <v>4.4607335771041887</v>
          </cell>
          <cell r="Y9">
            <v>306.5068</v>
          </cell>
          <cell r="Z9">
            <v>303.44240000000002</v>
          </cell>
          <cell r="AA9">
            <v>309.4898</v>
          </cell>
          <cell r="AB9">
            <v>447.36900000000003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2266.1060000000002</v>
          </cell>
          <cell r="D10">
            <v>1158.242</v>
          </cell>
          <cell r="E10">
            <v>2109.9450000000002</v>
          </cell>
          <cell r="F10">
            <v>1184.115</v>
          </cell>
          <cell r="G10">
            <v>1</v>
          </cell>
          <cell r="H10">
            <v>60</v>
          </cell>
          <cell r="I10">
            <v>2081.83</v>
          </cell>
          <cell r="J10">
            <v>28.115000000000236</v>
          </cell>
          <cell r="K10">
            <v>130</v>
          </cell>
          <cell r="L10">
            <v>300</v>
          </cell>
          <cell r="M10">
            <v>460</v>
          </cell>
          <cell r="S10">
            <v>421.98900000000003</v>
          </cell>
          <cell r="T10">
            <v>700</v>
          </cell>
          <cell r="U10">
            <v>6.5739035851645413</v>
          </cell>
          <cell r="V10">
            <v>2.8060328586764109</v>
          </cell>
          <cell r="Y10">
            <v>388.41199999999998</v>
          </cell>
          <cell r="Z10">
            <v>423.91379999999998</v>
          </cell>
          <cell r="AA10">
            <v>379.7962</v>
          </cell>
          <cell r="AB10">
            <v>594.82899999999995</v>
          </cell>
          <cell r="AC10" t="str">
            <v>м140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71.828999999999994</v>
          </cell>
          <cell r="D11">
            <v>93.149000000000001</v>
          </cell>
          <cell r="E11">
            <v>69.147999999999996</v>
          </cell>
          <cell r="F11">
            <v>86.911000000000001</v>
          </cell>
          <cell r="G11">
            <v>1</v>
          </cell>
          <cell r="H11">
            <v>120</v>
          </cell>
          <cell r="I11">
            <v>74.599999999999994</v>
          </cell>
          <cell r="J11">
            <v>-5.4519999999999982</v>
          </cell>
          <cell r="K11">
            <v>0</v>
          </cell>
          <cell r="L11">
            <v>0</v>
          </cell>
          <cell r="M11">
            <v>0</v>
          </cell>
          <cell r="S11">
            <v>13.829599999999999</v>
          </cell>
          <cell r="T11">
            <v>50</v>
          </cell>
          <cell r="U11">
            <v>9.8998524903106393</v>
          </cell>
          <cell r="V11">
            <v>6.2844189275177884</v>
          </cell>
          <cell r="Y11">
            <v>9.9441999999999986</v>
          </cell>
          <cell r="Z11">
            <v>12.621599999999999</v>
          </cell>
          <cell r="AA11">
            <v>14.0076</v>
          </cell>
          <cell r="AB11">
            <v>19.507999999999999</v>
          </cell>
          <cell r="AC11">
            <v>0</v>
          </cell>
          <cell r="AD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C12">
            <v>6.8929999999999998</v>
          </cell>
          <cell r="D12">
            <v>591.07000000000005</v>
          </cell>
          <cell r="E12">
            <v>304.89400000000001</v>
          </cell>
          <cell r="F12">
            <v>0.63700000000000001</v>
          </cell>
          <cell r="G12">
            <v>0</v>
          </cell>
          <cell r="H12" t="e">
            <v>#N/A</v>
          </cell>
          <cell r="I12">
            <v>313.21899999999999</v>
          </cell>
          <cell r="J12">
            <v>-8.3249999999999886</v>
          </cell>
          <cell r="K12">
            <v>0</v>
          </cell>
          <cell r="L12">
            <v>0</v>
          </cell>
          <cell r="M12">
            <v>0</v>
          </cell>
          <cell r="S12">
            <v>60.9788</v>
          </cell>
          <cell r="U12">
            <v>1.044625345201939E-2</v>
          </cell>
          <cell r="V12">
            <v>1.044625345201939E-2</v>
          </cell>
          <cell r="Y12">
            <v>0</v>
          </cell>
          <cell r="Z12">
            <v>48.163600000000002</v>
          </cell>
          <cell r="AA12">
            <v>0.62839999999999996</v>
          </cell>
          <cell r="AB12">
            <v>0</v>
          </cell>
          <cell r="AC12" t="str">
            <v>?</v>
          </cell>
          <cell r="AD12" t="str">
            <v>костик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46.029000000000003</v>
          </cell>
          <cell r="D13">
            <v>214.898</v>
          </cell>
          <cell r="E13">
            <v>104.10599999999999</v>
          </cell>
          <cell r="F13">
            <v>104.381</v>
          </cell>
          <cell r="G13">
            <v>1</v>
          </cell>
          <cell r="H13">
            <v>60</v>
          </cell>
          <cell r="I13">
            <v>114.4</v>
          </cell>
          <cell r="J13">
            <v>-10.294000000000011</v>
          </cell>
          <cell r="K13">
            <v>0</v>
          </cell>
          <cell r="L13">
            <v>30</v>
          </cell>
          <cell r="M13">
            <v>30</v>
          </cell>
          <cell r="S13">
            <v>20.821199999999997</v>
          </cell>
          <cell r="U13">
            <v>7.8948859815956824</v>
          </cell>
          <cell r="V13">
            <v>5.0132076921599147</v>
          </cell>
          <cell r="Y13">
            <v>19.1938</v>
          </cell>
          <cell r="Z13">
            <v>21.810600000000001</v>
          </cell>
          <cell r="AA13">
            <v>25.105399999999999</v>
          </cell>
          <cell r="AB13">
            <v>21.620999999999999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530.89</v>
          </cell>
          <cell r="D14">
            <v>476.642</v>
          </cell>
          <cell r="E14">
            <v>425.435</v>
          </cell>
          <cell r="F14">
            <v>576.654</v>
          </cell>
          <cell r="G14">
            <v>1</v>
          </cell>
          <cell r="H14">
            <v>60</v>
          </cell>
          <cell r="I14">
            <v>414.7</v>
          </cell>
          <cell r="J14">
            <v>10.735000000000014</v>
          </cell>
          <cell r="K14">
            <v>0</v>
          </cell>
          <cell r="L14">
            <v>0</v>
          </cell>
          <cell r="M14">
            <v>0</v>
          </cell>
          <cell r="S14">
            <v>85.087000000000003</v>
          </cell>
          <cell r="T14">
            <v>50</v>
          </cell>
          <cell r="U14">
            <v>7.3648618472857192</v>
          </cell>
          <cell r="V14">
            <v>6.7772280136801157</v>
          </cell>
          <cell r="Y14">
            <v>93.70320000000001</v>
          </cell>
          <cell r="Z14">
            <v>84.235600000000005</v>
          </cell>
          <cell r="AA14">
            <v>82.430999999999997</v>
          </cell>
          <cell r="AB14">
            <v>136.55600000000001</v>
          </cell>
          <cell r="AC14" t="str">
            <v>п110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610</v>
          </cell>
          <cell r="D15">
            <v>894</v>
          </cell>
          <cell r="E15">
            <v>544</v>
          </cell>
          <cell r="F15">
            <v>881</v>
          </cell>
          <cell r="G15">
            <v>0.25</v>
          </cell>
          <cell r="H15">
            <v>120</v>
          </cell>
          <cell r="I15">
            <v>554</v>
          </cell>
          <cell r="J15">
            <v>-10</v>
          </cell>
          <cell r="K15">
            <v>0</v>
          </cell>
          <cell r="L15">
            <v>0</v>
          </cell>
          <cell r="M15">
            <v>0</v>
          </cell>
          <cell r="S15">
            <v>108.8</v>
          </cell>
          <cell r="U15">
            <v>8.0974264705882355</v>
          </cell>
          <cell r="V15">
            <v>8.0974264705882355</v>
          </cell>
          <cell r="Y15">
            <v>102</v>
          </cell>
          <cell r="Z15">
            <v>103.6</v>
          </cell>
          <cell r="AA15">
            <v>101.8</v>
          </cell>
          <cell r="AB15">
            <v>119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2.9860000000000002</v>
          </cell>
          <cell r="D16">
            <v>135.15899999999999</v>
          </cell>
          <cell r="E16">
            <v>31.178000000000001</v>
          </cell>
          <cell r="F16">
            <v>86.185000000000002</v>
          </cell>
          <cell r="G16">
            <v>1</v>
          </cell>
          <cell r="H16">
            <v>30</v>
          </cell>
          <cell r="I16">
            <v>30.9</v>
          </cell>
          <cell r="J16">
            <v>0.27800000000000225</v>
          </cell>
          <cell r="K16">
            <v>0</v>
          </cell>
          <cell r="L16">
            <v>0</v>
          </cell>
          <cell r="M16">
            <v>0</v>
          </cell>
          <cell r="S16">
            <v>6.2355999999999998</v>
          </cell>
          <cell r="U16">
            <v>13.821444608377703</v>
          </cell>
          <cell r="V16">
            <v>13.821444608377703</v>
          </cell>
          <cell r="Y16">
            <v>4.4325999999999999</v>
          </cell>
          <cell r="Z16">
            <v>7.4214000000000002</v>
          </cell>
          <cell r="AA16">
            <v>5.9382000000000001</v>
          </cell>
          <cell r="AB16">
            <v>13.351000000000001</v>
          </cell>
          <cell r="AC16" t="str">
            <v>пл20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21.597999999999999</v>
          </cell>
          <cell r="D17">
            <v>652.66399999999999</v>
          </cell>
          <cell r="E17">
            <v>406</v>
          </cell>
          <cell r="F17">
            <v>200</v>
          </cell>
          <cell r="G17">
            <v>1</v>
          </cell>
          <cell r="H17">
            <v>60</v>
          </cell>
          <cell r="I17">
            <v>376.5</v>
          </cell>
          <cell r="J17">
            <v>29.5</v>
          </cell>
          <cell r="K17">
            <v>60</v>
          </cell>
          <cell r="L17">
            <v>80</v>
          </cell>
          <cell r="M17">
            <v>80</v>
          </cell>
          <cell r="S17">
            <v>81.2</v>
          </cell>
          <cell r="T17">
            <v>110</v>
          </cell>
          <cell r="U17">
            <v>6.527093596059113</v>
          </cell>
          <cell r="V17">
            <v>2.4630541871921183</v>
          </cell>
          <cell r="Y17">
            <v>87</v>
          </cell>
          <cell r="Z17">
            <v>88.4</v>
          </cell>
          <cell r="AA17">
            <v>73</v>
          </cell>
          <cell r="AB17">
            <v>72.614000000000004</v>
          </cell>
          <cell r="AC17" t="str">
            <v>м120з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45.103000000000002</v>
          </cell>
          <cell r="D18">
            <v>102.04</v>
          </cell>
          <cell r="E18">
            <v>68.894000000000005</v>
          </cell>
          <cell r="F18">
            <v>50.652000000000001</v>
          </cell>
          <cell r="G18">
            <v>1</v>
          </cell>
          <cell r="H18">
            <v>60</v>
          </cell>
          <cell r="I18">
            <v>69</v>
          </cell>
          <cell r="J18">
            <v>-0.10599999999999454</v>
          </cell>
          <cell r="K18">
            <v>10</v>
          </cell>
          <cell r="L18">
            <v>10</v>
          </cell>
          <cell r="M18">
            <v>20</v>
          </cell>
          <cell r="S18">
            <v>13.7788</v>
          </cell>
          <cell r="U18">
            <v>6.5790925189421428</v>
          </cell>
          <cell r="V18">
            <v>3.6760820971347288</v>
          </cell>
          <cell r="Y18">
            <v>15.967599999999999</v>
          </cell>
          <cell r="Z18">
            <v>15.290199999999999</v>
          </cell>
          <cell r="AA18">
            <v>12.950800000000001</v>
          </cell>
          <cell r="AB18">
            <v>13.923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229.458</v>
          </cell>
          <cell r="D19">
            <v>424.31900000000002</v>
          </cell>
          <cell r="E19">
            <v>409.94900000000001</v>
          </cell>
          <cell r="F19">
            <v>215.49199999999999</v>
          </cell>
          <cell r="G19">
            <v>1</v>
          </cell>
          <cell r="H19">
            <v>45</v>
          </cell>
          <cell r="I19">
            <v>412.4</v>
          </cell>
          <cell r="J19">
            <v>-2.450999999999965</v>
          </cell>
          <cell r="K19">
            <v>80</v>
          </cell>
          <cell r="L19">
            <v>80</v>
          </cell>
          <cell r="M19">
            <v>90</v>
          </cell>
          <cell r="S19">
            <v>81.989800000000002</v>
          </cell>
          <cell r="T19">
            <v>70</v>
          </cell>
          <cell r="U19">
            <v>6.5312026617945156</v>
          </cell>
          <cell r="V19">
            <v>2.6282781516725251</v>
          </cell>
          <cell r="Y19">
            <v>74.077200000000005</v>
          </cell>
          <cell r="Z19">
            <v>84.953999999999994</v>
          </cell>
          <cell r="AA19">
            <v>79.904600000000002</v>
          </cell>
          <cell r="AB19">
            <v>128.53700000000001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936</v>
          </cell>
          <cell r="D20">
            <v>1701</v>
          </cell>
          <cell r="E20">
            <v>1199</v>
          </cell>
          <cell r="F20">
            <v>1334</v>
          </cell>
          <cell r="G20">
            <v>0.25</v>
          </cell>
          <cell r="H20">
            <v>120</v>
          </cell>
          <cell r="I20">
            <v>1220</v>
          </cell>
          <cell r="J20">
            <v>-21</v>
          </cell>
          <cell r="K20">
            <v>0</v>
          </cell>
          <cell r="L20">
            <v>0</v>
          </cell>
          <cell r="M20">
            <v>200</v>
          </cell>
          <cell r="S20">
            <v>239.8</v>
          </cell>
          <cell r="U20">
            <v>6.3969974979149287</v>
          </cell>
          <cell r="V20">
            <v>5.5629691409507922</v>
          </cell>
          <cell r="Y20">
            <v>190</v>
          </cell>
          <cell r="Z20">
            <v>220.4</v>
          </cell>
          <cell r="AA20">
            <v>243.8</v>
          </cell>
          <cell r="AB20">
            <v>287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554.47199999999998</v>
          </cell>
          <cell r="D21">
            <v>1082.1179999999999</v>
          </cell>
          <cell r="E21">
            <v>1091.9000000000001</v>
          </cell>
          <cell r="F21">
            <v>469.839</v>
          </cell>
          <cell r="G21">
            <v>1</v>
          </cell>
          <cell r="H21">
            <v>45</v>
          </cell>
          <cell r="I21">
            <v>1056.2619999999999</v>
          </cell>
          <cell r="J21">
            <v>35.638000000000147</v>
          </cell>
          <cell r="K21">
            <v>300</v>
          </cell>
          <cell r="L21">
            <v>200</v>
          </cell>
          <cell r="M21">
            <v>300</v>
          </cell>
          <cell r="S21">
            <v>218.38000000000002</v>
          </cell>
          <cell r="T21">
            <v>150</v>
          </cell>
          <cell r="U21">
            <v>6.501689715175381</v>
          </cell>
          <cell r="V21">
            <v>2.151474494001282</v>
          </cell>
          <cell r="Y21">
            <v>183.3374</v>
          </cell>
          <cell r="Z21">
            <v>190.79860000000002</v>
          </cell>
          <cell r="AA21">
            <v>210.79259999999999</v>
          </cell>
          <cell r="AB21">
            <v>246.99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1398</v>
          </cell>
          <cell r="D22">
            <v>3662</v>
          </cell>
          <cell r="E22">
            <v>2665</v>
          </cell>
          <cell r="F22">
            <v>1296</v>
          </cell>
          <cell r="G22">
            <v>0.12</v>
          </cell>
          <cell r="H22">
            <v>60</v>
          </cell>
          <cell r="I22">
            <v>2685</v>
          </cell>
          <cell r="J22">
            <v>-20</v>
          </cell>
          <cell r="K22">
            <v>800</v>
          </cell>
          <cell r="L22">
            <v>800</v>
          </cell>
          <cell r="M22">
            <v>600</v>
          </cell>
          <cell r="S22">
            <v>533</v>
          </cell>
          <cell r="U22">
            <v>6.5590994371482179</v>
          </cell>
          <cell r="V22">
            <v>2.4315196998123829</v>
          </cell>
          <cell r="Y22">
            <v>446.2</v>
          </cell>
          <cell r="Z22">
            <v>466.8</v>
          </cell>
          <cell r="AA22">
            <v>574.20000000000005</v>
          </cell>
          <cell r="AB22">
            <v>607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1111</v>
          </cell>
          <cell r="D23">
            <v>1042</v>
          </cell>
          <cell r="E23">
            <v>894</v>
          </cell>
          <cell r="F23">
            <v>1218</v>
          </cell>
          <cell r="G23">
            <v>0.25</v>
          </cell>
          <cell r="H23">
            <v>120</v>
          </cell>
          <cell r="I23">
            <v>913</v>
          </cell>
          <cell r="J23">
            <v>-19</v>
          </cell>
          <cell r="K23">
            <v>0</v>
          </cell>
          <cell r="L23">
            <v>0</v>
          </cell>
          <cell r="M23">
            <v>0</v>
          </cell>
          <cell r="S23">
            <v>178.8</v>
          </cell>
          <cell r="U23">
            <v>6.8120805369127515</v>
          </cell>
          <cell r="V23">
            <v>6.8120805369127515</v>
          </cell>
          <cell r="Y23">
            <v>200.4</v>
          </cell>
          <cell r="Z23">
            <v>174</v>
          </cell>
          <cell r="AA23">
            <v>168</v>
          </cell>
          <cell r="AB23">
            <v>221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131.97900000000001</v>
          </cell>
          <cell r="D24">
            <v>10.837999999999999</v>
          </cell>
          <cell r="E24">
            <v>71.986000000000004</v>
          </cell>
          <cell r="F24">
            <v>59.255000000000003</v>
          </cell>
          <cell r="G24">
            <v>1</v>
          </cell>
          <cell r="H24">
            <v>120</v>
          </cell>
          <cell r="I24">
            <v>72.5</v>
          </cell>
          <cell r="J24">
            <v>-0.51399999999999579</v>
          </cell>
          <cell r="K24">
            <v>0</v>
          </cell>
          <cell r="L24">
            <v>100</v>
          </cell>
          <cell r="M24">
            <v>0</v>
          </cell>
          <cell r="S24">
            <v>14.397200000000002</v>
          </cell>
          <cell r="U24">
            <v>11.061525852249046</v>
          </cell>
          <cell r="V24">
            <v>4.1157308365515517</v>
          </cell>
          <cell r="Y24">
            <v>11.913599999999999</v>
          </cell>
          <cell r="Z24">
            <v>13.3904</v>
          </cell>
          <cell r="AA24">
            <v>14.062799999999999</v>
          </cell>
          <cell r="AB24">
            <v>25.335999999999999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82.665000000000006</v>
          </cell>
          <cell r="D25">
            <v>282.65600000000001</v>
          </cell>
          <cell r="E25">
            <v>166.88399999999999</v>
          </cell>
          <cell r="F25">
            <v>151.06</v>
          </cell>
          <cell r="G25">
            <v>1</v>
          </cell>
          <cell r="H25">
            <v>45</v>
          </cell>
          <cell r="I25">
            <v>168.6</v>
          </cell>
          <cell r="J25">
            <v>-1.7160000000000082</v>
          </cell>
          <cell r="K25">
            <v>20</v>
          </cell>
          <cell r="L25">
            <v>30</v>
          </cell>
          <cell r="M25">
            <v>30</v>
          </cell>
          <cell r="S25">
            <v>33.376799999999996</v>
          </cell>
          <cell r="U25">
            <v>6.9227727043934717</v>
          </cell>
          <cell r="V25">
            <v>4.5258982287097629</v>
          </cell>
          <cell r="Y25">
            <v>35.608600000000003</v>
          </cell>
          <cell r="Z25">
            <v>38.353200000000001</v>
          </cell>
          <cell r="AA25">
            <v>35.300200000000004</v>
          </cell>
          <cell r="AB25">
            <v>31.044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341.84500000000003</v>
          </cell>
          <cell r="D26">
            <v>154.447</v>
          </cell>
          <cell r="E26">
            <v>338.80399999999997</v>
          </cell>
          <cell r="F26">
            <v>105.723</v>
          </cell>
          <cell r="G26">
            <v>1</v>
          </cell>
          <cell r="H26">
            <v>60</v>
          </cell>
          <cell r="I26">
            <v>341.35</v>
          </cell>
          <cell r="J26">
            <v>-2.5460000000000491</v>
          </cell>
          <cell r="K26">
            <v>100</v>
          </cell>
          <cell r="L26">
            <v>100</v>
          </cell>
          <cell r="M26">
            <v>120</v>
          </cell>
          <cell r="S26">
            <v>67.760799999999989</v>
          </cell>
          <cell r="T26">
            <v>50</v>
          </cell>
          <cell r="U26">
            <v>7.0206225428271223</v>
          </cell>
          <cell r="V26">
            <v>1.5602383679059282</v>
          </cell>
          <cell r="Y26">
            <v>67.303200000000004</v>
          </cell>
          <cell r="Z26">
            <v>77.271199999999993</v>
          </cell>
          <cell r="AA26">
            <v>68.962800000000001</v>
          </cell>
          <cell r="AB26">
            <v>84.665000000000006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140</v>
          </cell>
          <cell r="D27">
            <v>1484</v>
          </cell>
          <cell r="E27">
            <v>854</v>
          </cell>
          <cell r="F27">
            <v>658</v>
          </cell>
          <cell r="G27">
            <v>0.22</v>
          </cell>
          <cell r="H27">
            <v>120</v>
          </cell>
          <cell r="I27">
            <v>971</v>
          </cell>
          <cell r="J27">
            <v>-117</v>
          </cell>
          <cell r="K27">
            <v>0</v>
          </cell>
          <cell r="L27">
            <v>200</v>
          </cell>
          <cell r="M27">
            <v>0</v>
          </cell>
          <cell r="S27">
            <v>170.8</v>
          </cell>
          <cell r="T27">
            <v>200</v>
          </cell>
          <cell r="U27">
            <v>6.1943793911007026</v>
          </cell>
          <cell r="V27">
            <v>3.8524590163934422</v>
          </cell>
          <cell r="Y27">
            <v>182.8</v>
          </cell>
          <cell r="Z27">
            <v>180.2</v>
          </cell>
          <cell r="AA27">
            <v>153</v>
          </cell>
          <cell r="AB27">
            <v>234</v>
          </cell>
          <cell r="AC27" t="str">
            <v>м600з</v>
          </cell>
          <cell r="AD27" t="str">
            <v>м200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935</v>
          </cell>
          <cell r="D28">
            <v>1093</v>
          </cell>
          <cell r="E28">
            <v>1145</v>
          </cell>
          <cell r="F28">
            <v>703</v>
          </cell>
          <cell r="G28">
            <v>0.35</v>
          </cell>
          <cell r="H28">
            <v>45</v>
          </cell>
          <cell r="I28">
            <v>1172</v>
          </cell>
          <cell r="J28">
            <v>-27</v>
          </cell>
          <cell r="K28">
            <v>80</v>
          </cell>
          <cell r="L28">
            <v>200</v>
          </cell>
          <cell r="M28">
            <v>200</v>
          </cell>
          <cell r="S28">
            <v>229</v>
          </cell>
          <cell r="T28">
            <v>280</v>
          </cell>
          <cell r="U28">
            <v>6.3886462882096069</v>
          </cell>
          <cell r="V28">
            <v>3.0698689956331879</v>
          </cell>
          <cell r="Y28">
            <v>259</v>
          </cell>
          <cell r="Z28">
            <v>231.2</v>
          </cell>
          <cell r="AA28">
            <v>213</v>
          </cell>
          <cell r="AB28">
            <v>345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94.891999999999996</v>
          </cell>
          <cell r="D29">
            <v>323.18799999999999</v>
          </cell>
          <cell r="E29">
            <v>188.208</v>
          </cell>
          <cell r="F29">
            <v>166.36600000000001</v>
          </cell>
          <cell r="G29">
            <v>1</v>
          </cell>
          <cell r="H29">
            <v>45</v>
          </cell>
          <cell r="I29">
            <v>182.9</v>
          </cell>
          <cell r="J29">
            <v>5.3079999999999927</v>
          </cell>
          <cell r="K29">
            <v>0</v>
          </cell>
          <cell r="L29">
            <v>40</v>
          </cell>
          <cell r="M29">
            <v>40</v>
          </cell>
          <cell r="S29">
            <v>37.641599999999997</v>
          </cell>
          <cell r="U29">
            <v>6.5450459066564664</v>
          </cell>
          <cell r="V29">
            <v>4.4197377369718618</v>
          </cell>
          <cell r="Y29">
            <v>43.440600000000003</v>
          </cell>
          <cell r="Z29">
            <v>44.058399999999999</v>
          </cell>
          <cell r="AA29">
            <v>40.132999999999996</v>
          </cell>
          <cell r="AB29">
            <v>38.710999999999999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228</v>
          </cell>
          <cell r="D30">
            <v>387</v>
          </cell>
          <cell r="E30">
            <v>382</v>
          </cell>
          <cell r="F30">
            <v>139</v>
          </cell>
          <cell r="G30">
            <v>0.6</v>
          </cell>
          <cell r="H30">
            <v>45</v>
          </cell>
          <cell r="I30">
            <v>389</v>
          </cell>
          <cell r="J30">
            <v>-7</v>
          </cell>
          <cell r="K30">
            <v>120</v>
          </cell>
          <cell r="L30">
            <v>40</v>
          </cell>
          <cell r="M30">
            <v>80</v>
          </cell>
          <cell r="S30">
            <v>76.400000000000006</v>
          </cell>
          <cell r="T30">
            <v>120</v>
          </cell>
          <cell r="U30">
            <v>6.5314136125654443</v>
          </cell>
          <cell r="V30">
            <v>1.8193717277486909</v>
          </cell>
          <cell r="Y30">
            <v>66</v>
          </cell>
          <cell r="Z30">
            <v>59.4</v>
          </cell>
          <cell r="AA30">
            <v>66.8</v>
          </cell>
          <cell r="AB30">
            <v>102</v>
          </cell>
          <cell r="AC30">
            <v>0</v>
          </cell>
          <cell r="AD30" t="str">
            <v>костик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-1</v>
          </cell>
          <cell r="D31">
            <v>652</v>
          </cell>
          <cell r="E31">
            <v>118</v>
          </cell>
          <cell r="F31">
            <v>481</v>
          </cell>
          <cell r="G31">
            <v>0.4</v>
          </cell>
          <cell r="H31" t="e">
            <v>#N/A</v>
          </cell>
          <cell r="I31">
            <v>136</v>
          </cell>
          <cell r="J31">
            <v>-18</v>
          </cell>
          <cell r="K31">
            <v>0</v>
          </cell>
          <cell r="L31">
            <v>0</v>
          </cell>
          <cell r="M31">
            <v>0</v>
          </cell>
          <cell r="S31">
            <v>23.6</v>
          </cell>
          <cell r="U31">
            <v>20.381355932203387</v>
          </cell>
          <cell r="V31">
            <v>20.381355932203387</v>
          </cell>
          <cell r="Y31">
            <v>49.4</v>
          </cell>
          <cell r="Z31">
            <v>167.6</v>
          </cell>
          <cell r="AA31">
            <v>6.6</v>
          </cell>
          <cell r="AB31">
            <v>45</v>
          </cell>
          <cell r="AC31" t="str">
            <v>м200</v>
          </cell>
          <cell r="AD31" t="str">
            <v>м120</v>
          </cell>
        </row>
        <row r="32">
          <cell r="A32" t="str">
            <v>6025 ВЕТЧ.ФИРМЕННАЯ С ИНДЕЙКОЙ п/о   ОСТАНКИНО</v>
          </cell>
          <cell r="B32" t="str">
            <v>кг</v>
          </cell>
          <cell r="C32">
            <v>5.99</v>
          </cell>
          <cell r="D32">
            <v>5.9870000000000001</v>
          </cell>
          <cell r="E32">
            <v>2.9750000000000001</v>
          </cell>
          <cell r="F32">
            <v>3.0150000000000001</v>
          </cell>
          <cell r="G32">
            <v>0</v>
          </cell>
          <cell r="H32" t="e">
            <v>#N/A</v>
          </cell>
          <cell r="I32">
            <v>6.1</v>
          </cell>
          <cell r="J32">
            <v>-3.1249999999999996</v>
          </cell>
          <cell r="K32">
            <v>0</v>
          </cell>
          <cell r="L32">
            <v>0</v>
          </cell>
          <cell r="M32">
            <v>0</v>
          </cell>
          <cell r="S32">
            <v>0.59499999999999997</v>
          </cell>
          <cell r="U32">
            <v>5.0672268907563032</v>
          </cell>
          <cell r="V32">
            <v>5.0672268907563032</v>
          </cell>
          <cell r="Y32">
            <v>1.8089999999999999</v>
          </cell>
          <cell r="Z32">
            <v>1.1990000000000001</v>
          </cell>
          <cell r="AA32">
            <v>1.2023999999999999</v>
          </cell>
          <cell r="AB32">
            <v>2.9750000000000001</v>
          </cell>
          <cell r="AC32" t="str">
            <v>вывод</v>
          </cell>
          <cell r="AD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1064.3589999999999</v>
          </cell>
          <cell r="D33">
            <v>4303.5389999999998</v>
          </cell>
          <cell r="E33">
            <v>2481</v>
          </cell>
          <cell r="F33">
            <v>2395</v>
          </cell>
          <cell r="G33">
            <v>1</v>
          </cell>
          <cell r="H33">
            <v>45</v>
          </cell>
          <cell r="I33">
            <v>1970.7</v>
          </cell>
          <cell r="J33">
            <v>510.29999999999995</v>
          </cell>
          <cell r="K33">
            <v>400</v>
          </cell>
          <cell r="L33">
            <v>550</v>
          </cell>
          <cell r="M33">
            <v>800</v>
          </cell>
          <cell r="S33">
            <v>496.2</v>
          </cell>
          <cell r="U33">
            <v>8.3534864973800893</v>
          </cell>
          <cell r="V33">
            <v>4.8266827891979043</v>
          </cell>
          <cell r="Y33">
            <v>427.4</v>
          </cell>
          <cell r="Z33">
            <v>465.8</v>
          </cell>
          <cell r="AA33">
            <v>694.6</v>
          </cell>
          <cell r="AB33">
            <v>531.85400000000004</v>
          </cell>
          <cell r="AC33">
            <v>0</v>
          </cell>
          <cell r="AD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469.30099999999999</v>
          </cell>
          <cell r="D34">
            <v>1055.355</v>
          </cell>
          <cell r="E34">
            <v>659.15099999999995</v>
          </cell>
          <cell r="F34">
            <v>659.32399999999996</v>
          </cell>
          <cell r="G34">
            <v>1</v>
          </cell>
          <cell r="H34">
            <v>45</v>
          </cell>
          <cell r="I34">
            <v>638.1</v>
          </cell>
          <cell r="J34">
            <v>21.050999999999931</v>
          </cell>
          <cell r="K34">
            <v>0</v>
          </cell>
          <cell r="L34">
            <v>70</v>
          </cell>
          <cell r="M34">
            <v>150</v>
          </cell>
          <cell r="S34">
            <v>131.83019999999999</v>
          </cell>
          <cell r="U34">
            <v>6.6701256616465727</v>
          </cell>
          <cell r="V34">
            <v>5.0013122941480788</v>
          </cell>
          <cell r="Y34">
            <v>106.50519999999999</v>
          </cell>
          <cell r="Z34">
            <v>150.20139999999998</v>
          </cell>
          <cell r="AA34">
            <v>147.4468</v>
          </cell>
          <cell r="AB34">
            <v>167.429</v>
          </cell>
          <cell r="AC34">
            <v>0</v>
          </cell>
          <cell r="AD34" t="str">
            <v>костик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142</v>
          </cell>
          <cell r="D35">
            <v>116</v>
          </cell>
          <cell r="E35">
            <v>101</v>
          </cell>
          <cell r="F35">
            <v>102</v>
          </cell>
          <cell r="G35">
            <v>0.09</v>
          </cell>
          <cell r="H35">
            <v>45</v>
          </cell>
          <cell r="I35">
            <v>102</v>
          </cell>
          <cell r="J35">
            <v>-1</v>
          </cell>
          <cell r="K35">
            <v>0</v>
          </cell>
          <cell r="L35">
            <v>0</v>
          </cell>
          <cell r="M35">
            <v>0</v>
          </cell>
          <cell r="S35">
            <v>20.2</v>
          </cell>
          <cell r="U35">
            <v>5.0495049504950495</v>
          </cell>
          <cell r="V35">
            <v>5.0495049504950495</v>
          </cell>
          <cell r="Y35">
            <v>26.6</v>
          </cell>
          <cell r="Z35">
            <v>30.4</v>
          </cell>
          <cell r="AA35">
            <v>19</v>
          </cell>
          <cell r="AB35">
            <v>30</v>
          </cell>
          <cell r="AC35" t="str">
            <v>увел</v>
          </cell>
          <cell r="AD35" t="e">
            <v>#N/A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76</v>
          </cell>
          <cell r="D36">
            <v>8</v>
          </cell>
          <cell r="E36">
            <v>59</v>
          </cell>
          <cell r="F36">
            <v>24</v>
          </cell>
          <cell r="G36">
            <v>0.09</v>
          </cell>
          <cell r="H36" t="e">
            <v>#N/A</v>
          </cell>
          <cell r="I36">
            <v>60</v>
          </cell>
          <cell r="J36">
            <v>-1</v>
          </cell>
          <cell r="K36">
            <v>0</v>
          </cell>
          <cell r="L36">
            <v>0</v>
          </cell>
          <cell r="M36">
            <v>0</v>
          </cell>
          <cell r="S36">
            <v>11.8</v>
          </cell>
          <cell r="T36">
            <v>40</v>
          </cell>
          <cell r="U36">
            <v>5.4237288135593218</v>
          </cell>
          <cell r="V36">
            <v>2.0338983050847457</v>
          </cell>
          <cell r="Y36">
            <v>6.4</v>
          </cell>
          <cell r="Z36">
            <v>17.600000000000001</v>
          </cell>
          <cell r="AA36">
            <v>14.8</v>
          </cell>
          <cell r="AB36">
            <v>9</v>
          </cell>
          <cell r="AC36" t="str">
            <v>костик</v>
          </cell>
          <cell r="AD36" t="e">
            <v>#N/A</v>
          </cell>
        </row>
        <row r="37">
          <cell r="A37" t="str">
            <v>6223 БАЛЫК И ШЕЙКА с/в с/н мгс 1/90 10 шт ОСТАНКИНО</v>
          </cell>
          <cell r="B37" t="str">
            <v>шт</v>
          </cell>
          <cell r="C37">
            <v>50</v>
          </cell>
          <cell r="D37">
            <v>1</v>
          </cell>
          <cell r="E37">
            <v>20</v>
          </cell>
          <cell r="F37">
            <v>30</v>
          </cell>
          <cell r="G37">
            <v>0.09</v>
          </cell>
          <cell r="H37" t="e">
            <v>#N/A</v>
          </cell>
          <cell r="I37">
            <v>21</v>
          </cell>
          <cell r="J37">
            <v>-1</v>
          </cell>
          <cell r="K37">
            <v>0</v>
          </cell>
          <cell r="L37">
            <v>0</v>
          </cell>
          <cell r="M37">
            <v>0</v>
          </cell>
          <cell r="S37">
            <v>4</v>
          </cell>
          <cell r="U37">
            <v>7.5</v>
          </cell>
          <cell r="V37">
            <v>7.5</v>
          </cell>
          <cell r="Y37">
            <v>0</v>
          </cell>
          <cell r="Z37">
            <v>0</v>
          </cell>
          <cell r="AA37">
            <v>0.8</v>
          </cell>
          <cell r="AB37">
            <v>11</v>
          </cell>
          <cell r="AC37" t="e">
            <v>#N/A</v>
          </cell>
          <cell r="AD37" t="e">
            <v>#N/A</v>
          </cell>
        </row>
        <row r="38">
          <cell r="A38" t="str">
            <v>6228 МЯСНОЕ АССОРТИ к/з с/н мгс 1/90 10шт.  ОСТАНКИНО</v>
          </cell>
          <cell r="B38" t="str">
            <v>шт</v>
          </cell>
          <cell r="C38">
            <v>158</v>
          </cell>
          <cell r="D38">
            <v>535</v>
          </cell>
          <cell r="E38">
            <v>373</v>
          </cell>
          <cell r="F38">
            <v>221</v>
          </cell>
          <cell r="G38">
            <v>0.09</v>
          </cell>
          <cell r="H38">
            <v>45</v>
          </cell>
          <cell r="I38">
            <v>386</v>
          </cell>
          <cell r="J38">
            <v>-13</v>
          </cell>
          <cell r="K38">
            <v>0</v>
          </cell>
          <cell r="L38">
            <v>100</v>
          </cell>
          <cell r="M38">
            <v>80</v>
          </cell>
          <cell r="S38">
            <v>74.599999999999994</v>
          </cell>
          <cell r="T38">
            <v>80</v>
          </cell>
          <cell r="U38">
            <v>6.447721179624665</v>
          </cell>
          <cell r="V38">
            <v>2.9624664879356573</v>
          </cell>
          <cell r="Y38">
            <v>66</v>
          </cell>
          <cell r="Z38">
            <v>76.599999999999994</v>
          </cell>
          <cell r="AA38">
            <v>72.599999999999994</v>
          </cell>
          <cell r="AB38">
            <v>100</v>
          </cell>
          <cell r="AC38">
            <v>0</v>
          </cell>
          <cell r="AD38">
            <v>0</v>
          </cell>
        </row>
        <row r="39">
          <cell r="A39" t="str">
            <v>6247 ДОМАШНЯЯ Папа может вар п/о 0,4кг 8шт.  ОСТАНКИНО</v>
          </cell>
          <cell r="B39" t="str">
            <v>шт</v>
          </cell>
          <cell r="C39">
            <v>95</v>
          </cell>
          <cell r="D39">
            <v>155</v>
          </cell>
          <cell r="E39">
            <v>152</v>
          </cell>
          <cell r="F39">
            <v>80</v>
          </cell>
          <cell r="G39">
            <v>0.4</v>
          </cell>
          <cell r="H39">
            <v>60</v>
          </cell>
          <cell r="I39">
            <v>188</v>
          </cell>
          <cell r="J39">
            <v>-36</v>
          </cell>
          <cell r="K39">
            <v>120</v>
          </cell>
          <cell r="L39">
            <v>40</v>
          </cell>
          <cell r="M39">
            <v>40</v>
          </cell>
          <cell r="S39">
            <v>30.4</v>
          </cell>
          <cell r="U39">
            <v>9.2105263157894743</v>
          </cell>
          <cell r="V39">
            <v>2.6315789473684212</v>
          </cell>
          <cell r="Y39">
            <v>40.200000000000003</v>
          </cell>
          <cell r="Z39">
            <v>31.2</v>
          </cell>
          <cell r="AA39">
            <v>36.6</v>
          </cell>
          <cell r="AB39">
            <v>41</v>
          </cell>
          <cell r="AC39" t="str">
            <v>увел</v>
          </cell>
          <cell r="AD39" t="e">
            <v>#N/A</v>
          </cell>
        </row>
        <row r="40">
          <cell r="A40" t="str">
            <v>6268 ГОВЯЖЬЯ Папа может вар п/о 0,4кг 8 шт.  ОСТАНКИНО</v>
          </cell>
          <cell r="B40" t="str">
            <v>шт</v>
          </cell>
          <cell r="C40">
            <v>59</v>
          </cell>
          <cell r="D40">
            <v>399</v>
          </cell>
          <cell r="E40">
            <v>278</v>
          </cell>
          <cell r="F40">
            <v>108</v>
          </cell>
          <cell r="G40">
            <v>0.4</v>
          </cell>
          <cell r="H40">
            <v>60</v>
          </cell>
          <cell r="I40">
            <v>356</v>
          </cell>
          <cell r="J40">
            <v>-78</v>
          </cell>
          <cell r="K40">
            <v>120</v>
          </cell>
          <cell r="L40">
            <v>40</v>
          </cell>
          <cell r="M40">
            <v>80</v>
          </cell>
          <cell r="S40">
            <v>55.6</v>
          </cell>
          <cell r="T40">
            <v>40</v>
          </cell>
          <cell r="U40">
            <v>6.9784172661870505</v>
          </cell>
          <cell r="V40">
            <v>1.9424460431654675</v>
          </cell>
          <cell r="Y40">
            <v>60.6</v>
          </cell>
          <cell r="Z40">
            <v>70.2</v>
          </cell>
          <cell r="AA40">
            <v>59.8</v>
          </cell>
          <cell r="AB40">
            <v>93</v>
          </cell>
          <cell r="AC40">
            <v>0</v>
          </cell>
          <cell r="AD40" t="e">
            <v>#N/A</v>
          </cell>
        </row>
        <row r="41">
          <cell r="A41" t="str">
            <v>6281 СВИНИНА ДЕЛИКАТ. к/в мл/к в/у 0.3кг 45с  ОСТАНКИНО</v>
          </cell>
          <cell r="B41" t="str">
            <v>шт</v>
          </cell>
          <cell r="C41">
            <v>352</v>
          </cell>
          <cell r="D41">
            <v>703</v>
          </cell>
          <cell r="E41">
            <v>579</v>
          </cell>
          <cell r="F41">
            <v>369</v>
          </cell>
          <cell r="G41">
            <v>0.3</v>
          </cell>
          <cell r="H41">
            <v>45</v>
          </cell>
          <cell r="I41">
            <v>592</v>
          </cell>
          <cell r="J41">
            <v>-13</v>
          </cell>
          <cell r="K41">
            <v>0</v>
          </cell>
          <cell r="L41">
            <v>120</v>
          </cell>
          <cell r="M41">
            <v>240</v>
          </cell>
          <cell r="S41">
            <v>115.8</v>
          </cell>
          <cell r="T41">
            <v>120</v>
          </cell>
          <cell r="U41">
            <v>7.3316062176165806</v>
          </cell>
          <cell r="V41">
            <v>3.1865284974093266</v>
          </cell>
          <cell r="Y41">
            <v>108</v>
          </cell>
          <cell r="Z41">
            <v>94.4</v>
          </cell>
          <cell r="AA41">
            <v>117.8</v>
          </cell>
          <cell r="AB41">
            <v>189</v>
          </cell>
          <cell r="AC41">
            <v>0</v>
          </cell>
          <cell r="AD41" t="str">
            <v>кост</v>
          </cell>
        </row>
        <row r="42">
          <cell r="A42" t="str">
            <v>6297 ФИЛЕЙНЫЕ сос ц/о в/у 1/270 12шт_45с  ОСТАНКИНО</v>
          </cell>
          <cell r="B42" t="str">
            <v>шт</v>
          </cell>
          <cell r="C42">
            <v>1757</v>
          </cell>
          <cell r="D42">
            <v>3698</v>
          </cell>
          <cell r="E42">
            <v>2443</v>
          </cell>
          <cell r="F42">
            <v>1993</v>
          </cell>
          <cell r="G42">
            <v>0.27</v>
          </cell>
          <cell r="H42">
            <v>45</v>
          </cell>
          <cell r="I42">
            <v>2490</v>
          </cell>
          <cell r="J42">
            <v>-47</v>
          </cell>
          <cell r="K42">
            <v>0</v>
          </cell>
          <cell r="L42">
            <v>300</v>
          </cell>
          <cell r="M42">
            <v>600</v>
          </cell>
          <cell r="S42">
            <v>488.6</v>
          </cell>
          <cell r="T42">
            <v>300</v>
          </cell>
          <cell r="U42">
            <v>6.5349979533360623</v>
          </cell>
          <cell r="V42">
            <v>4.0790012279983623</v>
          </cell>
          <cell r="Y42">
            <v>454</v>
          </cell>
          <cell r="Z42">
            <v>576</v>
          </cell>
          <cell r="AA42">
            <v>478.4</v>
          </cell>
          <cell r="AB42">
            <v>625</v>
          </cell>
          <cell r="AC42" t="str">
            <v>борд</v>
          </cell>
          <cell r="AD42" t="e">
            <v>#N/A</v>
          </cell>
        </row>
        <row r="43">
          <cell r="A43" t="str">
            <v>6303 МЯСНЫЕ Папа может сос п/о мгс 1.5*3  ОСТАНКИНО</v>
          </cell>
          <cell r="B43" t="str">
            <v>кг</v>
          </cell>
          <cell r="C43">
            <v>188.827</v>
          </cell>
          <cell r="D43">
            <v>473.97399999999999</v>
          </cell>
          <cell r="E43">
            <v>369.85</v>
          </cell>
          <cell r="F43">
            <v>231.565</v>
          </cell>
          <cell r="G43">
            <v>1</v>
          </cell>
          <cell r="H43">
            <v>45</v>
          </cell>
          <cell r="I43">
            <v>355.3</v>
          </cell>
          <cell r="J43">
            <v>14.550000000000011</v>
          </cell>
          <cell r="K43">
            <v>0</v>
          </cell>
          <cell r="L43">
            <v>80</v>
          </cell>
          <cell r="M43">
            <v>70</v>
          </cell>
          <cell r="S43">
            <v>73.97</v>
          </cell>
          <cell r="T43">
            <v>90</v>
          </cell>
          <cell r="U43">
            <v>6.3750844937136675</v>
          </cell>
          <cell r="V43">
            <v>3.1305258888738678</v>
          </cell>
          <cell r="Y43">
            <v>72.314599999999999</v>
          </cell>
          <cell r="Z43">
            <v>70.508600000000001</v>
          </cell>
          <cell r="AA43">
            <v>67.080200000000005</v>
          </cell>
          <cell r="AB43">
            <v>89.840999999999994</v>
          </cell>
          <cell r="AC43">
            <v>0</v>
          </cell>
          <cell r="AD43" t="e">
            <v>#N/A</v>
          </cell>
        </row>
        <row r="44">
          <cell r="A44" t="str">
            <v>6325 ДОКТОРСКАЯ ПРЕМИУМ вар п/о 0.4кг 8шт.  ОСТАНКИНО</v>
          </cell>
          <cell r="B44" t="str">
            <v>шт</v>
          </cell>
          <cell r="C44">
            <v>276</v>
          </cell>
          <cell r="D44">
            <v>914</v>
          </cell>
          <cell r="E44">
            <v>658</v>
          </cell>
          <cell r="F44">
            <v>354</v>
          </cell>
          <cell r="G44">
            <v>0.4</v>
          </cell>
          <cell r="H44">
            <v>60</v>
          </cell>
          <cell r="I44">
            <v>758</v>
          </cell>
          <cell r="J44">
            <v>-100</v>
          </cell>
          <cell r="K44">
            <v>160</v>
          </cell>
          <cell r="L44">
            <v>80</v>
          </cell>
          <cell r="M44">
            <v>160</v>
          </cell>
          <cell r="S44">
            <v>131.6</v>
          </cell>
          <cell r="T44">
            <v>120</v>
          </cell>
          <cell r="U44">
            <v>6.641337386018237</v>
          </cell>
          <cell r="V44">
            <v>2.6899696048632218</v>
          </cell>
          <cell r="Y44">
            <v>119.6</v>
          </cell>
          <cell r="Z44">
            <v>129</v>
          </cell>
          <cell r="AA44">
            <v>124.6</v>
          </cell>
          <cell r="AB44">
            <v>131</v>
          </cell>
          <cell r="AC44">
            <v>0</v>
          </cell>
          <cell r="AD44" t="e">
            <v>#N/A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1361</v>
          </cell>
          <cell r="D45">
            <v>9568</v>
          </cell>
          <cell r="E45">
            <v>5728</v>
          </cell>
          <cell r="F45">
            <v>4432</v>
          </cell>
          <cell r="G45">
            <v>0.4</v>
          </cell>
          <cell r="H45">
            <v>60</v>
          </cell>
          <cell r="I45">
            <v>5801</v>
          </cell>
          <cell r="J45">
            <v>-73</v>
          </cell>
          <cell r="K45">
            <v>0</v>
          </cell>
          <cell r="L45">
            <v>600</v>
          </cell>
          <cell r="M45">
            <v>1600</v>
          </cell>
          <cell r="S45">
            <v>1145.5999999999999</v>
          </cell>
          <cell r="T45">
            <v>800</v>
          </cell>
          <cell r="U45">
            <v>6.4874301675977657</v>
          </cell>
          <cell r="V45">
            <v>3.8687150837988828</v>
          </cell>
          <cell r="Y45">
            <v>1016.2</v>
          </cell>
          <cell r="Z45">
            <v>1177</v>
          </cell>
          <cell r="AA45">
            <v>1068.4000000000001</v>
          </cell>
          <cell r="AB45">
            <v>1402</v>
          </cell>
          <cell r="AC45" t="str">
            <v>п1000</v>
          </cell>
          <cell r="AD45">
            <v>0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473</v>
          </cell>
          <cell r="D46">
            <v>5291</v>
          </cell>
          <cell r="E46">
            <v>3022</v>
          </cell>
          <cell r="F46">
            <v>2501</v>
          </cell>
          <cell r="G46">
            <v>0.4</v>
          </cell>
          <cell r="H46">
            <v>60</v>
          </cell>
          <cell r="I46">
            <v>3628</v>
          </cell>
          <cell r="J46">
            <v>-606</v>
          </cell>
          <cell r="K46">
            <v>0</v>
          </cell>
          <cell r="L46">
            <v>0</v>
          </cell>
          <cell r="M46">
            <v>600</v>
          </cell>
          <cell r="S46">
            <v>604.4</v>
          </cell>
          <cell r="T46">
            <v>800</v>
          </cell>
          <cell r="U46">
            <v>6.4543348775645271</v>
          </cell>
          <cell r="V46">
            <v>4.1379880873593651</v>
          </cell>
          <cell r="Y46">
            <v>539.20000000000005</v>
          </cell>
          <cell r="Z46">
            <v>649.4</v>
          </cell>
          <cell r="AA46">
            <v>581</v>
          </cell>
          <cell r="AB46">
            <v>837</v>
          </cell>
          <cell r="AC46" t="str">
            <v>борд</v>
          </cell>
          <cell r="AD46" t="str">
            <v>м800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3603</v>
          </cell>
          <cell r="D47">
            <v>4805</v>
          </cell>
          <cell r="E47">
            <v>4726</v>
          </cell>
          <cell r="F47">
            <v>3079</v>
          </cell>
          <cell r="G47">
            <v>0.4</v>
          </cell>
          <cell r="H47">
            <v>60</v>
          </cell>
          <cell r="I47">
            <v>4824</v>
          </cell>
          <cell r="J47">
            <v>-98</v>
          </cell>
          <cell r="K47">
            <v>400</v>
          </cell>
          <cell r="L47">
            <v>600</v>
          </cell>
          <cell r="M47">
            <v>1400</v>
          </cell>
          <cell r="S47">
            <v>945.2</v>
          </cell>
          <cell r="T47">
            <v>800</v>
          </cell>
          <cell r="U47">
            <v>6.6430385103681759</v>
          </cell>
          <cell r="V47">
            <v>3.2575116377486246</v>
          </cell>
          <cell r="Y47">
            <v>696.2</v>
          </cell>
          <cell r="Z47">
            <v>734</v>
          </cell>
          <cell r="AA47">
            <v>893</v>
          </cell>
          <cell r="AB47">
            <v>1072</v>
          </cell>
          <cell r="AC47" t="str">
            <v>п400</v>
          </cell>
          <cell r="AD47" t="e">
            <v>#N/A</v>
          </cell>
        </row>
        <row r="48">
          <cell r="A48" t="str">
            <v>6427 КЛАССИЧЕСКАЯ ПМ вар п/о 0.35кг 8шт. ОСТАНКИНО</v>
          </cell>
          <cell r="B48" t="str">
            <v>шт</v>
          </cell>
          <cell r="C48">
            <v>496</v>
          </cell>
          <cell r="D48">
            <v>3520</v>
          </cell>
          <cell r="E48">
            <v>3123</v>
          </cell>
          <cell r="F48">
            <v>560</v>
          </cell>
          <cell r="G48">
            <v>0.35</v>
          </cell>
          <cell r="H48">
            <v>60</v>
          </cell>
          <cell r="I48">
            <v>3161</v>
          </cell>
          <cell r="J48">
            <v>-38</v>
          </cell>
          <cell r="K48">
            <v>600</v>
          </cell>
          <cell r="L48">
            <v>200</v>
          </cell>
          <cell r="M48">
            <v>400</v>
          </cell>
          <cell r="S48">
            <v>624.6</v>
          </cell>
          <cell r="T48">
            <v>1400</v>
          </cell>
          <cell r="U48">
            <v>5.0592379122638489</v>
          </cell>
          <cell r="V48">
            <v>0.89657380723663138</v>
          </cell>
          <cell r="Y48">
            <v>811.4</v>
          </cell>
          <cell r="Z48">
            <v>460.4</v>
          </cell>
          <cell r="AA48">
            <v>550</v>
          </cell>
          <cell r="AB48">
            <v>666</v>
          </cell>
          <cell r="AC48" t="str">
            <v>14борд</v>
          </cell>
          <cell r="AD48" t="str">
            <v>п600</v>
          </cell>
        </row>
        <row r="49">
          <cell r="A49" t="str">
            <v>6445 БЕКОН с/к с/н в/у 1/180 10шт.  ОСТАНКИНО</v>
          </cell>
          <cell r="B49" t="str">
            <v>шт</v>
          </cell>
          <cell r="C49">
            <v>75</v>
          </cell>
          <cell r="D49">
            <v>334</v>
          </cell>
          <cell r="E49">
            <v>130</v>
          </cell>
          <cell r="F49">
            <v>243</v>
          </cell>
          <cell r="G49">
            <v>0.18</v>
          </cell>
          <cell r="H49" t="e">
            <v>#N/A</v>
          </cell>
          <cell r="I49">
            <v>331</v>
          </cell>
          <cell r="J49">
            <v>-201</v>
          </cell>
          <cell r="K49">
            <v>100</v>
          </cell>
          <cell r="L49">
            <v>40</v>
          </cell>
          <cell r="M49">
            <v>100</v>
          </cell>
          <cell r="S49">
            <v>26</v>
          </cell>
          <cell r="U49">
            <v>18.576923076923077</v>
          </cell>
          <cell r="V49">
            <v>9.3461538461538467</v>
          </cell>
          <cell r="Y49">
            <v>0</v>
          </cell>
          <cell r="Z49">
            <v>20</v>
          </cell>
          <cell r="AA49">
            <v>35.799999999999997</v>
          </cell>
          <cell r="AB49">
            <v>57</v>
          </cell>
          <cell r="AC49" t="e">
            <v>#N/A</v>
          </cell>
          <cell r="AD49" t="e">
            <v>#N/A</v>
          </cell>
        </row>
        <row r="50">
          <cell r="A50" t="str">
            <v>6453 ЭКСТРА Папа может с/к с/н в/у 1/100 14шт.   ОСТАНКИНО</v>
          </cell>
          <cell r="B50" t="str">
            <v>шт</v>
          </cell>
          <cell r="C50">
            <v>792</v>
          </cell>
          <cell r="D50">
            <v>2001</v>
          </cell>
          <cell r="E50">
            <v>1461</v>
          </cell>
          <cell r="F50">
            <v>883</v>
          </cell>
          <cell r="G50">
            <v>0.1</v>
          </cell>
          <cell r="H50">
            <v>60</v>
          </cell>
          <cell r="I50">
            <v>1473</v>
          </cell>
          <cell r="J50">
            <v>-12</v>
          </cell>
          <cell r="K50">
            <v>420</v>
          </cell>
          <cell r="L50">
            <v>280</v>
          </cell>
          <cell r="M50">
            <v>420</v>
          </cell>
          <cell r="S50">
            <v>292.2</v>
          </cell>
          <cell r="U50">
            <v>6.8548939082819986</v>
          </cell>
          <cell r="V50">
            <v>3.021902806297057</v>
          </cell>
          <cell r="Y50">
            <v>229.4</v>
          </cell>
          <cell r="Z50">
            <v>276.8</v>
          </cell>
          <cell r="AA50">
            <v>303.39999999999998</v>
          </cell>
          <cell r="AB50">
            <v>258</v>
          </cell>
          <cell r="AC50">
            <v>0</v>
          </cell>
          <cell r="AD50" t="e">
            <v>#N/A</v>
          </cell>
        </row>
        <row r="51">
          <cell r="A51" t="str">
            <v>6454 АРОМАТНАЯ с/к с/н в/у 1/100 14шт.  ОСТАНКИНО</v>
          </cell>
          <cell r="B51" t="str">
            <v>шт</v>
          </cell>
          <cell r="C51">
            <v>419</v>
          </cell>
          <cell r="D51">
            <v>2037</v>
          </cell>
          <cell r="E51">
            <v>1255</v>
          </cell>
          <cell r="F51">
            <v>1007</v>
          </cell>
          <cell r="G51">
            <v>0.1</v>
          </cell>
          <cell r="H51">
            <v>60</v>
          </cell>
          <cell r="I51">
            <v>1261</v>
          </cell>
          <cell r="J51">
            <v>-6</v>
          </cell>
          <cell r="K51">
            <v>0</v>
          </cell>
          <cell r="L51">
            <v>140</v>
          </cell>
          <cell r="M51">
            <v>280</v>
          </cell>
          <cell r="S51">
            <v>251</v>
          </cell>
          <cell r="T51">
            <v>280</v>
          </cell>
          <cell r="U51">
            <v>6.8007968127490042</v>
          </cell>
          <cell r="V51">
            <v>4.0119521912350598</v>
          </cell>
          <cell r="Y51">
            <v>228.2</v>
          </cell>
          <cell r="Z51">
            <v>270.39999999999998</v>
          </cell>
          <cell r="AA51">
            <v>233.2</v>
          </cell>
          <cell r="AB51">
            <v>298</v>
          </cell>
          <cell r="AC51">
            <v>0</v>
          </cell>
          <cell r="AD51" t="str">
            <v>м140з</v>
          </cell>
        </row>
        <row r="52">
          <cell r="A52" t="str">
            <v>6470 ВЕТЧ.МРАМОРНАЯ в/у_45с  ОСТАНКИНО</v>
          </cell>
          <cell r="B52" t="str">
            <v>кг</v>
          </cell>
          <cell r="D52">
            <v>28.664999999999999</v>
          </cell>
          <cell r="E52">
            <v>9.5299999999999994</v>
          </cell>
          <cell r="F52">
            <v>19.135000000000002</v>
          </cell>
          <cell r="G52">
            <v>1</v>
          </cell>
          <cell r="H52" t="e">
            <v>#N/A</v>
          </cell>
          <cell r="I52">
            <v>10</v>
          </cell>
          <cell r="J52">
            <v>-0.47000000000000064</v>
          </cell>
          <cell r="K52">
            <v>0</v>
          </cell>
          <cell r="L52">
            <v>0</v>
          </cell>
          <cell r="M52">
            <v>20</v>
          </cell>
          <cell r="S52">
            <v>1.9059999999999999</v>
          </cell>
          <cell r="U52">
            <v>20.532528856243445</v>
          </cell>
          <cell r="V52">
            <v>10.039349422875132</v>
          </cell>
          <cell r="Y52">
            <v>2.1829999999999998</v>
          </cell>
          <cell r="Z52">
            <v>3.1420000000000003</v>
          </cell>
          <cell r="AA52">
            <v>6.2960000000000003</v>
          </cell>
          <cell r="AB52">
            <v>0</v>
          </cell>
          <cell r="AC52" t="str">
            <v>увел</v>
          </cell>
          <cell r="AD52" t="e">
            <v>#N/A</v>
          </cell>
        </row>
        <row r="53">
          <cell r="A53" t="str">
            <v>6475 С СЫРОМ Папа может сос ц/о мгс 0.4кг6шт  ОСТАНКИНО</v>
          </cell>
          <cell r="B53" t="str">
            <v>шт</v>
          </cell>
          <cell r="C53">
            <v>260</v>
          </cell>
          <cell r="D53">
            <v>222</v>
          </cell>
          <cell r="E53">
            <v>309</v>
          </cell>
          <cell r="F53">
            <v>103</v>
          </cell>
          <cell r="G53">
            <v>0.4</v>
          </cell>
          <cell r="H53">
            <v>30</v>
          </cell>
          <cell r="I53">
            <v>318</v>
          </cell>
          <cell r="J53">
            <v>-9</v>
          </cell>
          <cell r="K53">
            <v>60</v>
          </cell>
          <cell r="L53">
            <v>60</v>
          </cell>
          <cell r="M53">
            <v>60</v>
          </cell>
          <cell r="S53">
            <v>61.8</v>
          </cell>
          <cell r="T53">
            <v>120</v>
          </cell>
          <cell r="U53">
            <v>6.5210355987055015</v>
          </cell>
          <cell r="V53">
            <v>1.6666666666666667</v>
          </cell>
          <cell r="Y53">
            <v>60.8</v>
          </cell>
          <cell r="Z53">
            <v>56.2</v>
          </cell>
          <cell r="AA53">
            <v>53.2</v>
          </cell>
          <cell r="AB53">
            <v>60</v>
          </cell>
          <cell r="AC53">
            <v>0</v>
          </cell>
          <cell r="AD53" t="e">
            <v>#N/A</v>
          </cell>
        </row>
        <row r="54">
          <cell r="A54" t="str">
            <v>6527 ШПИКАЧКИ СОЧНЫЕ ПМ сар б/о мгс 1*3 45с ОСТАНКИНО</v>
          </cell>
          <cell r="B54" t="str">
            <v>кг</v>
          </cell>
          <cell r="C54">
            <v>320.483</v>
          </cell>
          <cell r="D54">
            <v>611.28</v>
          </cell>
          <cell r="E54">
            <v>490.16199999999998</v>
          </cell>
          <cell r="F54">
            <v>282.81299999999999</v>
          </cell>
          <cell r="G54">
            <v>1</v>
          </cell>
          <cell r="H54">
            <v>45</v>
          </cell>
          <cell r="I54">
            <v>507.5</v>
          </cell>
          <cell r="J54">
            <v>-17.338000000000022</v>
          </cell>
          <cell r="K54">
            <v>70</v>
          </cell>
          <cell r="L54">
            <v>80</v>
          </cell>
          <cell r="M54">
            <v>100</v>
          </cell>
          <cell r="S54">
            <v>98.032399999999996</v>
          </cell>
          <cell r="T54">
            <v>100</v>
          </cell>
          <cell r="U54">
            <v>6.4551413614274464</v>
          </cell>
          <cell r="V54">
            <v>2.8848931577723285</v>
          </cell>
          <cell r="Y54">
            <v>94.775999999999996</v>
          </cell>
          <cell r="Z54">
            <v>91.211199999999991</v>
          </cell>
          <cell r="AA54">
            <v>92.930399999999992</v>
          </cell>
          <cell r="AB54">
            <v>126.056</v>
          </cell>
          <cell r="AC54">
            <v>0</v>
          </cell>
          <cell r="AD54" t="e">
            <v>#N/A</v>
          </cell>
        </row>
        <row r="55">
          <cell r="A55" t="str">
            <v>6555 ПОСОЛЬСКАЯ с/к с/н в/у 1/100 10шт.  ОСТАНКИНО</v>
          </cell>
          <cell r="B55" t="str">
            <v>шт</v>
          </cell>
          <cell r="C55">
            <v>631.47199999999998</v>
          </cell>
          <cell r="D55">
            <v>272.52800000000002</v>
          </cell>
          <cell r="E55">
            <v>286</v>
          </cell>
          <cell r="F55">
            <v>556</v>
          </cell>
          <cell r="G55">
            <v>0.1</v>
          </cell>
          <cell r="H55" t="e">
            <v>#N/A</v>
          </cell>
          <cell r="I55">
            <v>295</v>
          </cell>
          <cell r="J55">
            <v>-9</v>
          </cell>
          <cell r="K55">
            <v>0</v>
          </cell>
          <cell r="L55">
            <v>0</v>
          </cell>
          <cell r="M55">
            <v>0</v>
          </cell>
          <cell r="S55">
            <v>57.2</v>
          </cell>
          <cell r="U55">
            <v>9.72027972027972</v>
          </cell>
          <cell r="V55">
            <v>9.72027972027972</v>
          </cell>
          <cell r="Y55">
            <v>131.19999999999999</v>
          </cell>
          <cell r="Z55">
            <v>120</v>
          </cell>
          <cell r="AA55">
            <v>62</v>
          </cell>
          <cell r="AB55">
            <v>51</v>
          </cell>
          <cell r="AC55" t="str">
            <v>костик</v>
          </cell>
          <cell r="AD55" t="e">
            <v>#N/A</v>
          </cell>
        </row>
        <row r="56">
          <cell r="A56" t="str">
            <v>6562 СЕРВЕЛАТ КАРЕЛЬСКИЙ СН в/к в/у 0,28кг  ОСТАНКИНО</v>
          </cell>
          <cell r="B56" t="str">
            <v>шт</v>
          </cell>
          <cell r="C56">
            <v>61</v>
          </cell>
          <cell r="D56">
            <v>14</v>
          </cell>
          <cell r="E56">
            <v>62</v>
          </cell>
          <cell r="G56">
            <v>0</v>
          </cell>
          <cell r="H56">
            <v>45</v>
          </cell>
          <cell r="I56">
            <v>122</v>
          </cell>
          <cell r="J56">
            <v>-60</v>
          </cell>
          <cell r="K56">
            <v>0</v>
          </cell>
          <cell r="L56">
            <v>0</v>
          </cell>
          <cell r="M56">
            <v>0</v>
          </cell>
          <cell r="S56">
            <v>12.4</v>
          </cell>
          <cell r="U56">
            <v>0</v>
          </cell>
          <cell r="V56">
            <v>0</v>
          </cell>
          <cell r="Y56">
            <v>34.6</v>
          </cell>
          <cell r="Z56">
            <v>24.6</v>
          </cell>
          <cell r="AA56">
            <v>23.2</v>
          </cell>
          <cell r="AB56">
            <v>3</v>
          </cell>
          <cell r="AC56" t="str">
            <v>не зак</v>
          </cell>
          <cell r="AD56" t="e">
            <v>#N/A</v>
          </cell>
        </row>
        <row r="57">
          <cell r="A57" t="str">
            <v>6563 СЛИВОЧНЫЕ СН сос п/о мгс 1*6  ОСТАНКИНО</v>
          </cell>
          <cell r="B57" t="str">
            <v>кг</v>
          </cell>
          <cell r="C57">
            <v>10.532999999999999</v>
          </cell>
          <cell r="D57">
            <v>9.2279999999999998</v>
          </cell>
          <cell r="E57">
            <v>10.486000000000001</v>
          </cell>
          <cell r="G57">
            <v>0</v>
          </cell>
          <cell r="H57">
            <v>45</v>
          </cell>
          <cell r="I57">
            <v>19.2</v>
          </cell>
          <cell r="J57">
            <v>-8.7139999999999986</v>
          </cell>
          <cell r="K57">
            <v>0</v>
          </cell>
          <cell r="L57">
            <v>0</v>
          </cell>
          <cell r="M57">
            <v>0</v>
          </cell>
          <cell r="S57">
            <v>2.0972</v>
          </cell>
          <cell r="U57">
            <v>0</v>
          </cell>
          <cell r="V57">
            <v>0</v>
          </cell>
          <cell r="Y57">
            <v>2.5409999999999999</v>
          </cell>
          <cell r="Z57">
            <v>5.0612000000000004</v>
          </cell>
          <cell r="AA57">
            <v>2.5175999999999998</v>
          </cell>
          <cell r="AB57">
            <v>0</v>
          </cell>
          <cell r="AC57" t="str">
            <v>не зак</v>
          </cell>
          <cell r="AD57" t="str">
            <v>не зак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176</v>
          </cell>
          <cell r="D58">
            <v>154</v>
          </cell>
          <cell r="E58">
            <v>156</v>
          </cell>
          <cell r="F58">
            <v>132</v>
          </cell>
          <cell r="G58">
            <v>0.09</v>
          </cell>
          <cell r="H58">
            <v>45</v>
          </cell>
          <cell r="I58">
            <v>157</v>
          </cell>
          <cell r="J58">
            <v>-1</v>
          </cell>
          <cell r="K58">
            <v>0</v>
          </cell>
          <cell r="L58">
            <v>40</v>
          </cell>
          <cell r="M58">
            <v>40</v>
          </cell>
          <cell r="S58">
            <v>31.2</v>
          </cell>
          <cell r="U58">
            <v>6.7948717948717947</v>
          </cell>
          <cell r="V58">
            <v>4.2307692307692308</v>
          </cell>
          <cell r="Y58">
            <v>40.200000000000003</v>
          </cell>
          <cell r="Z58">
            <v>39.6</v>
          </cell>
          <cell r="AA58">
            <v>32.4</v>
          </cell>
          <cell r="AB58">
            <v>52</v>
          </cell>
          <cell r="AC58">
            <v>0</v>
          </cell>
          <cell r="AD58" t="e">
            <v>#N/A</v>
          </cell>
        </row>
        <row r="59">
          <cell r="A59" t="str">
            <v>6601 ГОВЯЖЬИ СН сос п/о мгс 1*6  ОСТАНКИНО</v>
          </cell>
          <cell r="B59" t="str">
            <v>кг</v>
          </cell>
          <cell r="C59">
            <v>49.985999999999997</v>
          </cell>
          <cell r="D59">
            <v>313.68799999999999</v>
          </cell>
          <cell r="E59">
            <v>145.441</v>
          </cell>
          <cell r="F59">
            <v>135.892</v>
          </cell>
          <cell r="G59">
            <v>1</v>
          </cell>
          <cell r="H59">
            <v>45</v>
          </cell>
          <cell r="I59">
            <v>145.80000000000001</v>
          </cell>
          <cell r="J59">
            <v>-0.35900000000000887</v>
          </cell>
          <cell r="K59">
            <v>0</v>
          </cell>
          <cell r="L59">
            <v>0</v>
          </cell>
          <cell r="M59">
            <v>30</v>
          </cell>
          <cell r="S59">
            <v>29.088200000000001</v>
          </cell>
          <cell r="T59">
            <v>30</v>
          </cell>
          <cell r="U59">
            <v>6.7344146423635696</v>
          </cell>
          <cell r="V59">
            <v>4.671722554162856</v>
          </cell>
          <cell r="Y59">
            <v>28.905000000000001</v>
          </cell>
          <cell r="Z59">
            <v>37.181799999999996</v>
          </cell>
          <cell r="AA59">
            <v>27.787599999999998</v>
          </cell>
          <cell r="AB59">
            <v>23.67</v>
          </cell>
          <cell r="AC59" t="str">
            <v>?</v>
          </cell>
          <cell r="AD59" t="e">
            <v>#N/A</v>
          </cell>
        </row>
        <row r="60">
          <cell r="A60" t="str">
            <v>6602 БАВАРСКИЕ ПМ сос ц/о мгс 0,35кг 8шт.  ОСТАНКИНО</v>
          </cell>
          <cell r="B60" t="str">
            <v>шт</v>
          </cell>
          <cell r="C60">
            <v>716</v>
          </cell>
          <cell r="D60">
            <v>89</v>
          </cell>
          <cell r="E60">
            <v>611</v>
          </cell>
          <cell r="F60">
            <v>117</v>
          </cell>
          <cell r="G60">
            <v>0.35</v>
          </cell>
          <cell r="H60">
            <v>45</v>
          </cell>
          <cell r="I60">
            <v>626</v>
          </cell>
          <cell r="J60">
            <v>-15</v>
          </cell>
          <cell r="K60">
            <v>200</v>
          </cell>
          <cell r="L60">
            <v>120</v>
          </cell>
          <cell r="M60">
            <v>120</v>
          </cell>
          <cell r="S60">
            <v>122.2</v>
          </cell>
          <cell r="T60">
            <v>240</v>
          </cell>
          <cell r="U60">
            <v>6.5220949263502455</v>
          </cell>
          <cell r="V60">
            <v>0.95744680851063824</v>
          </cell>
          <cell r="Y60">
            <v>92.6</v>
          </cell>
          <cell r="Z60">
            <v>98</v>
          </cell>
          <cell r="AA60">
            <v>91.6</v>
          </cell>
          <cell r="AB60">
            <v>159</v>
          </cell>
          <cell r="AC60" t="str">
            <v>увел</v>
          </cell>
          <cell r="AD60" t="e">
            <v>#N/A</v>
          </cell>
        </row>
        <row r="61">
          <cell r="A61" t="str">
            <v>6616 МОЛОЧНЫЕ КЛАССИЧЕСКИЕ сос п/о в/у 0.3кг  ОСТАНКИНО</v>
          </cell>
          <cell r="B61" t="str">
            <v>шт</v>
          </cell>
          <cell r="C61">
            <v>147</v>
          </cell>
          <cell r="D61">
            <v>164</v>
          </cell>
          <cell r="E61">
            <v>171</v>
          </cell>
          <cell r="F61">
            <v>97</v>
          </cell>
          <cell r="G61">
            <v>0.3</v>
          </cell>
          <cell r="H61">
            <v>45</v>
          </cell>
          <cell r="I61">
            <v>187</v>
          </cell>
          <cell r="J61">
            <v>-16</v>
          </cell>
          <cell r="K61">
            <v>0</v>
          </cell>
          <cell r="L61">
            <v>40</v>
          </cell>
          <cell r="M61">
            <v>40</v>
          </cell>
          <cell r="S61">
            <v>34.200000000000003</v>
          </cell>
          <cell r="T61">
            <v>40</v>
          </cell>
          <cell r="U61">
            <v>6.345029239766081</v>
          </cell>
          <cell r="V61">
            <v>2.8362573099415203</v>
          </cell>
          <cell r="Y61">
            <v>26.6</v>
          </cell>
          <cell r="Z61">
            <v>36.4</v>
          </cell>
          <cell r="AA61">
            <v>27</v>
          </cell>
          <cell r="AB61">
            <v>29</v>
          </cell>
          <cell r="AC61" t="e">
            <v>#N/A</v>
          </cell>
          <cell r="AD61" t="e">
            <v>#N/A</v>
          </cell>
        </row>
        <row r="62">
          <cell r="A62" t="str">
            <v>6661 СОЧНЫЙ ГРИЛЬ ПМ сос п/о мгс 1.5*4_Маяк  ОСТАНКИНО</v>
          </cell>
          <cell r="B62" t="str">
            <v>кг</v>
          </cell>
          <cell r="C62">
            <v>69.278999999999996</v>
          </cell>
          <cell r="D62">
            <v>138.61699999999999</v>
          </cell>
          <cell r="E62">
            <v>94.215999999999994</v>
          </cell>
          <cell r="F62">
            <v>53.348999999999997</v>
          </cell>
          <cell r="G62">
            <v>1</v>
          </cell>
          <cell r="H62">
            <v>45</v>
          </cell>
          <cell r="I62">
            <v>98.7</v>
          </cell>
          <cell r="J62">
            <v>-4.4840000000000089</v>
          </cell>
          <cell r="K62">
            <v>60</v>
          </cell>
          <cell r="L62">
            <v>20</v>
          </cell>
          <cell r="M62">
            <v>20</v>
          </cell>
          <cell r="S62">
            <v>18.8432</v>
          </cell>
          <cell r="U62">
            <v>8.1381612464974094</v>
          </cell>
          <cell r="V62">
            <v>2.8312070136707139</v>
          </cell>
          <cell r="Y62">
            <v>17.052600000000002</v>
          </cell>
          <cell r="Z62">
            <v>16.7026</v>
          </cell>
          <cell r="AA62">
            <v>16.243400000000001</v>
          </cell>
          <cell r="AB62">
            <v>23.302</v>
          </cell>
          <cell r="AC62">
            <v>0</v>
          </cell>
          <cell r="AD62" t="e">
            <v>#N/A</v>
          </cell>
        </row>
        <row r="63">
          <cell r="A63" t="str">
            <v>6666 БОЯНСКАЯ Папа может п/к в/у 0,28кг 8 шт. ОСТАНКИНО</v>
          </cell>
          <cell r="B63" t="str">
            <v>шт</v>
          </cell>
          <cell r="C63">
            <v>864</v>
          </cell>
          <cell r="D63">
            <v>2299</v>
          </cell>
          <cell r="E63">
            <v>1614</v>
          </cell>
          <cell r="F63">
            <v>1248</v>
          </cell>
          <cell r="G63">
            <v>0.28000000000000003</v>
          </cell>
          <cell r="H63">
            <v>45</v>
          </cell>
          <cell r="I63">
            <v>1669</v>
          </cell>
          <cell r="J63">
            <v>-55</v>
          </cell>
          <cell r="K63">
            <v>0</v>
          </cell>
          <cell r="L63">
            <v>280</v>
          </cell>
          <cell r="M63">
            <v>360</v>
          </cell>
          <cell r="S63">
            <v>322.8</v>
          </cell>
          <cell r="T63">
            <v>240</v>
          </cell>
          <cell r="U63">
            <v>6.5923172242874841</v>
          </cell>
          <cell r="V63">
            <v>3.8661710037174721</v>
          </cell>
          <cell r="Y63">
            <v>300</v>
          </cell>
          <cell r="Z63">
            <v>313.39999999999998</v>
          </cell>
          <cell r="AA63">
            <v>311.60000000000002</v>
          </cell>
          <cell r="AB63">
            <v>400</v>
          </cell>
          <cell r="AC63">
            <v>0</v>
          </cell>
          <cell r="AD63" t="e">
            <v>#N/A</v>
          </cell>
        </row>
        <row r="64">
          <cell r="A64" t="str">
            <v>6669 ВЕНСКАЯ САЛЯМИ п/к в/у 0.28кг 8шт  ОСТАНКИНО</v>
          </cell>
          <cell r="B64" t="str">
            <v>шт</v>
          </cell>
          <cell r="C64">
            <v>226</v>
          </cell>
          <cell r="D64">
            <v>1008</v>
          </cell>
          <cell r="E64">
            <v>553</v>
          </cell>
          <cell r="F64">
            <v>553</v>
          </cell>
          <cell r="G64">
            <v>0.28000000000000003</v>
          </cell>
          <cell r="H64">
            <v>45</v>
          </cell>
          <cell r="I64">
            <v>625</v>
          </cell>
          <cell r="J64">
            <v>-72</v>
          </cell>
          <cell r="K64">
            <v>0</v>
          </cell>
          <cell r="L64">
            <v>0</v>
          </cell>
          <cell r="M64">
            <v>120</v>
          </cell>
          <cell r="S64">
            <v>110.6</v>
          </cell>
          <cell r="T64">
            <v>40</v>
          </cell>
          <cell r="U64">
            <v>6.4466546112115735</v>
          </cell>
          <cell r="V64">
            <v>5</v>
          </cell>
          <cell r="Y64">
            <v>115.6</v>
          </cell>
          <cell r="Z64">
            <v>116</v>
          </cell>
          <cell r="AA64">
            <v>113.4</v>
          </cell>
          <cell r="AB64">
            <v>180</v>
          </cell>
          <cell r="AC64" t="str">
            <v>м120з</v>
          </cell>
          <cell r="AD64" t="e">
            <v>#N/A</v>
          </cell>
        </row>
        <row r="65">
          <cell r="A65" t="str">
            <v>6683 СЕРВЕЛАТ ЗЕРНИСТЫЙ ПМ в/к в/у 0,35кг  ОСТАНКИНО</v>
          </cell>
          <cell r="B65" t="str">
            <v>шт</v>
          </cell>
          <cell r="C65">
            <v>2283</v>
          </cell>
          <cell r="D65">
            <v>4514</v>
          </cell>
          <cell r="E65">
            <v>3635</v>
          </cell>
          <cell r="F65">
            <v>2630</v>
          </cell>
          <cell r="G65">
            <v>0.35</v>
          </cell>
          <cell r="H65">
            <v>45</v>
          </cell>
          <cell r="I65">
            <v>3688</v>
          </cell>
          <cell r="J65">
            <v>-53</v>
          </cell>
          <cell r="K65">
            <v>0</v>
          </cell>
          <cell r="L65">
            <v>400</v>
          </cell>
          <cell r="M65">
            <v>800</v>
          </cell>
          <cell r="S65">
            <v>727</v>
          </cell>
          <cell r="T65">
            <v>1000</v>
          </cell>
          <cell r="U65">
            <v>6.6437414030261346</v>
          </cell>
          <cell r="V65">
            <v>3.6176066024759286</v>
          </cell>
          <cell r="Y65">
            <v>673</v>
          </cell>
          <cell r="Z65">
            <v>680.8</v>
          </cell>
          <cell r="AA65">
            <v>684.2</v>
          </cell>
          <cell r="AB65">
            <v>921</v>
          </cell>
          <cell r="AC65">
            <v>0</v>
          </cell>
          <cell r="AD65" t="e">
            <v>#N/A</v>
          </cell>
        </row>
        <row r="66">
          <cell r="A66" t="str">
            <v>6684 СЕРВЕЛАТ КАРЕЛЬСКИЙ ПМ в/к в/у 0.28кг  ОСТАНКИНО</v>
          </cell>
          <cell r="B66" t="str">
            <v>шт</v>
          </cell>
          <cell r="C66">
            <v>1693</v>
          </cell>
          <cell r="D66">
            <v>2700</v>
          </cell>
          <cell r="E66">
            <v>2524</v>
          </cell>
          <cell r="F66">
            <v>1562</v>
          </cell>
          <cell r="G66">
            <v>0.28000000000000003</v>
          </cell>
          <cell r="H66">
            <v>45</v>
          </cell>
          <cell r="I66">
            <v>2567</v>
          </cell>
          <cell r="J66">
            <v>-43</v>
          </cell>
          <cell r="K66">
            <v>200</v>
          </cell>
          <cell r="L66">
            <v>600</v>
          </cell>
          <cell r="M66">
            <v>600</v>
          </cell>
          <cell r="S66">
            <v>504.8</v>
          </cell>
          <cell r="T66">
            <v>320</v>
          </cell>
          <cell r="U66">
            <v>6.5015847860538827</v>
          </cell>
          <cell r="V66">
            <v>3.0942947702060222</v>
          </cell>
          <cell r="Y66">
            <v>472.8</v>
          </cell>
          <cell r="Z66">
            <v>449.2</v>
          </cell>
          <cell r="AA66">
            <v>465.4</v>
          </cell>
          <cell r="AB66">
            <v>630</v>
          </cell>
          <cell r="AC66">
            <v>0</v>
          </cell>
          <cell r="AD66" t="e">
            <v>#N/A</v>
          </cell>
        </row>
        <row r="67">
          <cell r="A67" t="str">
            <v>6689 СЕРВЕЛАТ ОХОТНИЧИЙ ПМ в/к в/у 0,35кг 8шт  ОСТАНКИНО</v>
          </cell>
          <cell r="B67" t="str">
            <v>шт</v>
          </cell>
          <cell r="C67">
            <v>3165</v>
          </cell>
          <cell r="D67">
            <v>7608</v>
          </cell>
          <cell r="E67">
            <v>5302</v>
          </cell>
          <cell r="F67">
            <v>3854</v>
          </cell>
          <cell r="G67">
            <v>0.35</v>
          </cell>
          <cell r="H67">
            <v>45</v>
          </cell>
          <cell r="I67">
            <v>5373</v>
          </cell>
          <cell r="J67">
            <v>-71</v>
          </cell>
          <cell r="K67">
            <v>600</v>
          </cell>
          <cell r="L67">
            <v>800</v>
          </cell>
          <cell r="M67">
            <v>1400</v>
          </cell>
          <cell r="S67">
            <v>1060.4000000000001</v>
          </cell>
          <cell r="T67">
            <v>400</v>
          </cell>
          <cell r="U67">
            <v>6.6522067144473782</v>
          </cell>
          <cell r="V67">
            <v>3.6344775556393811</v>
          </cell>
          <cell r="Y67">
            <v>918.4</v>
          </cell>
          <cell r="Z67">
            <v>1016.2</v>
          </cell>
          <cell r="AA67">
            <v>1081.5999999999999</v>
          </cell>
          <cell r="AB67">
            <v>1165</v>
          </cell>
          <cell r="AC67">
            <v>0</v>
          </cell>
          <cell r="AD67" t="e">
            <v>#N/A</v>
          </cell>
        </row>
        <row r="68">
          <cell r="A68" t="str">
            <v>6692 СЕРВЕЛАТ ПРИМА в/к в/у 0.28кг 8шт.  ОСТАНКИНО</v>
          </cell>
          <cell r="B68" t="str">
            <v>шт</v>
          </cell>
          <cell r="C68">
            <v>346</v>
          </cell>
          <cell r="D68">
            <v>838</v>
          </cell>
          <cell r="E68">
            <v>612</v>
          </cell>
          <cell r="F68">
            <v>463</v>
          </cell>
          <cell r="G68">
            <v>0.28000000000000003</v>
          </cell>
          <cell r="H68">
            <v>45</v>
          </cell>
          <cell r="I68">
            <v>623</v>
          </cell>
          <cell r="J68">
            <v>-11</v>
          </cell>
          <cell r="K68">
            <v>0</v>
          </cell>
          <cell r="L68">
            <v>120</v>
          </cell>
          <cell r="M68">
            <v>120</v>
          </cell>
          <cell r="S68">
            <v>122.4</v>
          </cell>
          <cell r="T68">
            <v>120</v>
          </cell>
          <cell r="U68">
            <v>6.7238562091503269</v>
          </cell>
          <cell r="V68">
            <v>3.7826797385620914</v>
          </cell>
          <cell r="Y68">
            <v>107.2</v>
          </cell>
          <cell r="Z68">
            <v>107</v>
          </cell>
          <cell r="AA68">
            <v>116.4</v>
          </cell>
          <cell r="AB68">
            <v>141</v>
          </cell>
          <cell r="AC68" t="str">
            <v>м20з</v>
          </cell>
          <cell r="AD68" t="e">
            <v>#N/A</v>
          </cell>
        </row>
        <row r="69">
          <cell r="A69" t="str">
            <v>6697 СЕРВЕЛАТ ФИНСКИЙ ПМ в/к в/у 0,35кг 8шт.  ОСТАНКИНО</v>
          </cell>
          <cell r="B69" t="str">
            <v>шт</v>
          </cell>
          <cell r="C69">
            <v>3805</v>
          </cell>
          <cell r="D69">
            <v>8957</v>
          </cell>
          <cell r="E69">
            <v>5855</v>
          </cell>
          <cell r="F69">
            <v>4985</v>
          </cell>
          <cell r="G69">
            <v>0.35</v>
          </cell>
          <cell r="H69">
            <v>45</v>
          </cell>
          <cell r="I69">
            <v>5948</v>
          </cell>
          <cell r="J69">
            <v>-93</v>
          </cell>
          <cell r="K69">
            <v>0</v>
          </cell>
          <cell r="L69">
            <v>800</v>
          </cell>
          <cell r="M69">
            <v>1200</v>
          </cell>
          <cell r="S69">
            <v>1171</v>
          </cell>
          <cell r="T69">
            <v>800</v>
          </cell>
          <cell r="U69">
            <v>6.6481639624252775</v>
          </cell>
          <cell r="V69">
            <v>4.257045260461144</v>
          </cell>
          <cell r="Y69">
            <v>1112</v>
          </cell>
          <cell r="Z69">
            <v>1085.8</v>
          </cell>
          <cell r="AA69">
            <v>1180.2</v>
          </cell>
          <cell r="AB69">
            <v>1348</v>
          </cell>
          <cell r="AC69">
            <v>0</v>
          </cell>
          <cell r="AD69" t="e">
            <v>#N/A</v>
          </cell>
        </row>
        <row r="70">
          <cell r="A70" t="str">
            <v>6713 СОЧНЫЙ ГРИЛЬ ПМ сос п/о мгс 0.41кг 8шт.  ОСТАНКИНО</v>
          </cell>
          <cell r="B70" t="str">
            <v>шт</v>
          </cell>
          <cell r="C70">
            <v>820</v>
          </cell>
          <cell r="D70">
            <v>2165</v>
          </cell>
          <cell r="E70">
            <v>1650</v>
          </cell>
          <cell r="F70">
            <v>973</v>
          </cell>
          <cell r="G70">
            <v>0.41</v>
          </cell>
          <cell r="H70">
            <v>45</v>
          </cell>
          <cell r="I70">
            <v>1684</v>
          </cell>
          <cell r="J70">
            <v>-34</v>
          </cell>
          <cell r="K70">
            <v>0</v>
          </cell>
          <cell r="L70">
            <v>320</v>
          </cell>
          <cell r="M70">
            <v>280</v>
          </cell>
          <cell r="S70">
            <v>330</v>
          </cell>
          <cell r="T70">
            <v>600</v>
          </cell>
          <cell r="U70">
            <v>6.584848484848485</v>
          </cell>
          <cell r="V70">
            <v>2.9484848484848483</v>
          </cell>
          <cell r="Y70">
            <v>285.60000000000002</v>
          </cell>
          <cell r="Z70">
            <v>298</v>
          </cell>
          <cell r="AA70">
            <v>294.60000000000002</v>
          </cell>
          <cell r="AB70">
            <v>431</v>
          </cell>
          <cell r="AC70">
            <v>0</v>
          </cell>
          <cell r="AD70" t="e">
            <v>#N/A</v>
          </cell>
        </row>
        <row r="71">
          <cell r="A71" t="str">
            <v>6716 ОСОБАЯ Коровино (в сетке) 0.5кг 8шт.  ОСТАНКИНО</v>
          </cell>
          <cell r="B71" t="str">
            <v>шт</v>
          </cell>
          <cell r="C71">
            <v>28</v>
          </cell>
          <cell r="D71">
            <v>692</v>
          </cell>
          <cell r="E71">
            <v>514</v>
          </cell>
          <cell r="F71">
            <v>104</v>
          </cell>
          <cell r="G71">
            <v>0.5</v>
          </cell>
          <cell r="H71">
            <v>0.6</v>
          </cell>
          <cell r="I71">
            <v>514</v>
          </cell>
          <cell r="J71">
            <v>0</v>
          </cell>
          <cell r="K71">
            <v>280</v>
          </cell>
          <cell r="L71">
            <v>280</v>
          </cell>
          <cell r="M71">
            <v>160</v>
          </cell>
          <cell r="S71">
            <v>102.8</v>
          </cell>
          <cell r="U71">
            <v>8.0155642023346303</v>
          </cell>
          <cell r="V71">
            <v>1.0116731517509727</v>
          </cell>
          <cell r="Y71">
            <v>145.80000000000001</v>
          </cell>
          <cell r="Z71">
            <v>144.4</v>
          </cell>
          <cell r="AA71">
            <v>124.2</v>
          </cell>
          <cell r="AB71">
            <v>97</v>
          </cell>
          <cell r="AC71" t="str">
            <v>м344</v>
          </cell>
          <cell r="AD71" t="str">
            <v>кост</v>
          </cell>
        </row>
        <row r="72">
          <cell r="A72" t="str">
            <v>6722 СОЧНЫЕ ПМ сос п/о мгс 0,41кг 10шт.  ОСТАНКИНО</v>
          </cell>
          <cell r="B72" t="str">
            <v>шт</v>
          </cell>
          <cell r="C72">
            <v>4085</v>
          </cell>
          <cell r="D72">
            <v>10360</v>
          </cell>
          <cell r="E72">
            <v>6963</v>
          </cell>
          <cell r="F72">
            <v>4744</v>
          </cell>
          <cell r="G72">
            <v>0.41</v>
          </cell>
          <cell r="H72">
            <v>45</v>
          </cell>
          <cell r="I72">
            <v>5923</v>
          </cell>
          <cell r="J72">
            <v>1040</v>
          </cell>
          <cell r="K72">
            <v>700</v>
          </cell>
          <cell r="L72">
            <v>900</v>
          </cell>
          <cell r="M72">
            <v>1700</v>
          </cell>
          <cell r="S72">
            <v>1392.6</v>
          </cell>
          <cell r="T72">
            <v>1050</v>
          </cell>
          <cell r="U72">
            <v>6.5302312221743506</v>
          </cell>
          <cell r="V72">
            <v>3.4065776245871033</v>
          </cell>
          <cell r="Y72">
            <v>1250</v>
          </cell>
          <cell r="Z72">
            <v>1251.2</v>
          </cell>
          <cell r="AA72">
            <v>1312.8</v>
          </cell>
          <cell r="AB72">
            <v>1249</v>
          </cell>
          <cell r="AC72">
            <v>0</v>
          </cell>
          <cell r="AD72" t="e">
            <v>#N/A</v>
          </cell>
        </row>
        <row r="73">
          <cell r="A73" t="str">
            <v>6726 СЛИВОЧНЫЕ ПМ сос п/о мгс 0.41кг 10шт.  ОСТАНКИНО</v>
          </cell>
          <cell r="B73" t="str">
            <v>шт</v>
          </cell>
          <cell r="C73">
            <v>1807</v>
          </cell>
          <cell r="D73">
            <v>5512</v>
          </cell>
          <cell r="E73">
            <v>3551</v>
          </cell>
          <cell r="F73">
            <v>1971</v>
          </cell>
          <cell r="G73">
            <v>0.41</v>
          </cell>
          <cell r="H73">
            <v>45</v>
          </cell>
          <cell r="I73">
            <v>3637</v>
          </cell>
          <cell r="J73">
            <v>-86</v>
          </cell>
          <cell r="K73">
            <v>900</v>
          </cell>
          <cell r="L73">
            <v>600</v>
          </cell>
          <cell r="M73">
            <v>900</v>
          </cell>
          <cell r="S73">
            <v>710.2</v>
          </cell>
          <cell r="T73">
            <v>240</v>
          </cell>
          <cell r="U73">
            <v>6.4925373134328357</v>
          </cell>
          <cell r="V73">
            <v>2.7752745705435089</v>
          </cell>
          <cell r="Y73">
            <v>645.4</v>
          </cell>
          <cell r="Z73">
            <v>632.6</v>
          </cell>
          <cell r="AA73">
            <v>721.8</v>
          </cell>
          <cell r="AB73">
            <v>790</v>
          </cell>
          <cell r="AC73" t="str">
            <v>м700мл</v>
          </cell>
          <cell r="AD73" t="e">
            <v>#N/A</v>
          </cell>
        </row>
        <row r="74">
          <cell r="A74" t="str">
            <v>6734 ОСОБАЯ СО ШПИКОМ Коровино (в сетке) 0,5кг ОСТАНКИНО</v>
          </cell>
          <cell r="B74" t="str">
            <v>шт</v>
          </cell>
          <cell r="C74">
            <v>1</v>
          </cell>
          <cell r="D74">
            <v>215</v>
          </cell>
          <cell r="E74">
            <v>187</v>
          </cell>
          <cell r="F74">
            <v>4</v>
          </cell>
          <cell r="G74">
            <v>0.5</v>
          </cell>
          <cell r="H74">
            <v>60</v>
          </cell>
          <cell r="I74">
            <v>202</v>
          </cell>
          <cell r="J74">
            <v>-15</v>
          </cell>
          <cell r="K74">
            <v>40</v>
          </cell>
          <cell r="L74">
            <v>40</v>
          </cell>
          <cell r="M74">
            <v>40</v>
          </cell>
          <cell r="S74">
            <v>37.4</v>
          </cell>
          <cell r="T74">
            <v>80</v>
          </cell>
          <cell r="U74">
            <v>5.454545454545455</v>
          </cell>
          <cell r="V74">
            <v>0.10695187165775401</v>
          </cell>
          <cell r="Y74">
            <v>41</v>
          </cell>
          <cell r="Z74">
            <v>37.200000000000003</v>
          </cell>
          <cell r="AA74">
            <v>28.2</v>
          </cell>
          <cell r="AB74">
            <v>52</v>
          </cell>
          <cell r="AC74" t="str">
            <v>м80з</v>
          </cell>
          <cell r="AD74" t="str">
            <v>не зак</v>
          </cell>
        </row>
        <row r="75">
          <cell r="A75" t="str">
            <v>6747 РУССКАЯ ПРЕМИУМ ПМ вар ф/о в/у  ОСТАНКИНО</v>
          </cell>
          <cell r="B75" t="str">
            <v>кг</v>
          </cell>
          <cell r="D75">
            <v>141.47</v>
          </cell>
          <cell r="E75">
            <v>38.99</v>
          </cell>
          <cell r="F75">
            <v>102.48</v>
          </cell>
          <cell r="G75">
            <v>1</v>
          </cell>
          <cell r="H75">
            <v>30</v>
          </cell>
          <cell r="I75">
            <v>46.5</v>
          </cell>
          <cell r="J75">
            <v>-7.509999999999998</v>
          </cell>
          <cell r="K75">
            <v>0</v>
          </cell>
          <cell r="L75">
            <v>0</v>
          </cell>
          <cell r="M75">
            <v>0</v>
          </cell>
          <cell r="S75">
            <v>7.798</v>
          </cell>
          <cell r="U75">
            <v>13.141831238779174</v>
          </cell>
          <cell r="V75">
            <v>13.141831238779174</v>
          </cell>
          <cell r="Y75">
            <v>0</v>
          </cell>
          <cell r="Z75">
            <v>20.530999999999999</v>
          </cell>
          <cell r="AA75">
            <v>0</v>
          </cell>
          <cell r="AB75">
            <v>26.77</v>
          </cell>
          <cell r="AC75" t="str">
            <v>пл40</v>
          </cell>
          <cell r="AD75" t="e">
            <v>#N/A</v>
          </cell>
        </row>
        <row r="76">
          <cell r="A76" t="str">
            <v>6756 ВЕТЧ.ЛЮБИТЕЛЬСКАЯ п/о  ОСТАНКИНО</v>
          </cell>
          <cell r="B76" t="str">
            <v>кг</v>
          </cell>
          <cell r="C76">
            <v>36.145000000000003</v>
          </cell>
          <cell r="D76">
            <v>362.92599999999999</v>
          </cell>
          <cell r="E76">
            <v>138.32300000000001</v>
          </cell>
          <cell r="F76">
            <v>212.446</v>
          </cell>
          <cell r="G76">
            <v>1</v>
          </cell>
          <cell r="H76" t="e">
            <v>#N/A</v>
          </cell>
          <cell r="I76">
            <v>156.9</v>
          </cell>
          <cell r="J76">
            <v>-18.576999999999998</v>
          </cell>
          <cell r="K76">
            <v>0</v>
          </cell>
          <cell r="L76">
            <v>0</v>
          </cell>
          <cell r="M76">
            <v>50</v>
          </cell>
          <cell r="S76">
            <v>27.6646</v>
          </cell>
          <cell r="T76">
            <v>30</v>
          </cell>
          <cell r="U76">
            <v>10.571126999848182</v>
          </cell>
          <cell r="V76">
            <v>7.6793447221358706</v>
          </cell>
          <cell r="Y76">
            <v>37.038799999999995</v>
          </cell>
          <cell r="Z76">
            <v>33.21</v>
          </cell>
          <cell r="AA76">
            <v>36.994399999999999</v>
          </cell>
          <cell r="AB76">
            <v>51.167000000000002</v>
          </cell>
          <cell r="AC76">
            <v>0</v>
          </cell>
          <cell r="AD76" t="e">
            <v>#N/A</v>
          </cell>
        </row>
        <row r="77">
          <cell r="A77" t="str">
            <v>6769 СЕМЕЙНАЯ вар п/о  ОСТАНКИНО</v>
          </cell>
          <cell r="B77" t="str">
            <v>кг</v>
          </cell>
          <cell r="D77">
            <v>96.974999999999994</v>
          </cell>
          <cell r="E77">
            <v>1.3380000000000001</v>
          </cell>
          <cell r="F77">
            <v>95.637</v>
          </cell>
          <cell r="G77">
            <v>1</v>
          </cell>
          <cell r="H77" t="e">
            <v>#N/A</v>
          </cell>
          <cell r="I77">
            <v>1.3</v>
          </cell>
          <cell r="J77">
            <v>3.8000000000000034E-2</v>
          </cell>
          <cell r="K77">
            <v>0</v>
          </cell>
          <cell r="L77">
            <v>0</v>
          </cell>
          <cell r="M77">
            <v>0</v>
          </cell>
          <cell r="S77">
            <v>0.2676</v>
          </cell>
          <cell r="U77">
            <v>357.38789237668163</v>
          </cell>
          <cell r="V77">
            <v>357.38789237668163</v>
          </cell>
          <cell r="Y77">
            <v>0</v>
          </cell>
          <cell r="Z77">
            <v>0</v>
          </cell>
          <cell r="AA77">
            <v>0</v>
          </cell>
          <cell r="AB77">
            <v>1.3380000000000001</v>
          </cell>
          <cell r="AC77" t="e">
            <v>#N/A</v>
          </cell>
          <cell r="AD77" t="e">
            <v>#N/A</v>
          </cell>
        </row>
        <row r="78">
          <cell r="A78" t="str">
            <v>6776 ХОТ-ДОГ Папа может сос п/о мгс 0.35кг  ОСТАНКИНО</v>
          </cell>
          <cell r="B78" t="str">
            <v>шт</v>
          </cell>
          <cell r="C78">
            <v>137</v>
          </cell>
          <cell r="D78">
            <v>1350</v>
          </cell>
          <cell r="E78">
            <v>411</v>
          </cell>
          <cell r="F78">
            <v>690</v>
          </cell>
          <cell r="G78">
            <v>0.35</v>
          </cell>
          <cell r="H78" t="e">
            <v>#N/A</v>
          </cell>
          <cell r="I78">
            <v>437</v>
          </cell>
          <cell r="J78">
            <v>-26</v>
          </cell>
          <cell r="K78">
            <v>0</v>
          </cell>
          <cell r="L78">
            <v>40</v>
          </cell>
          <cell r="M78">
            <v>80</v>
          </cell>
          <cell r="S78">
            <v>82.2</v>
          </cell>
          <cell r="U78">
            <v>9.8540145985401448</v>
          </cell>
          <cell r="V78">
            <v>8.3941605839416056</v>
          </cell>
          <cell r="Y78">
            <v>54.2</v>
          </cell>
          <cell r="Z78">
            <v>157.4</v>
          </cell>
          <cell r="AA78">
            <v>85</v>
          </cell>
          <cell r="AB78">
            <v>64</v>
          </cell>
          <cell r="AC78" t="str">
            <v>костик</v>
          </cell>
          <cell r="AD78" t="e">
            <v>#N/A</v>
          </cell>
        </row>
        <row r="79">
          <cell r="A79" t="str">
            <v>6777 МЯСНЫЕ С ГОВЯДИНОЙ ПМ сос п/о мгс 0.4кг  ОСТАНКИНО</v>
          </cell>
          <cell r="B79" t="str">
            <v>шт</v>
          </cell>
          <cell r="C79">
            <v>826</v>
          </cell>
          <cell r="D79">
            <v>1574</v>
          </cell>
          <cell r="E79">
            <v>844</v>
          </cell>
          <cell r="F79">
            <v>1343</v>
          </cell>
          <cell r="G79">
            <v>0.4</v>
          </cell>
          <cell r="H79" t="e">
            <v>#N/A</v>
          </cell>
          <cell r="I79">
            <v>881</v>
          </cell>
          <cell r="J79">
            <v>-37</v>
          </cell>
          <cell r="K79">
            <v>0</v>
          </cell>
          <cell r="L79">
            <v>0</v>
          </cell>
          <cell r="M79">
            <v>0</v>
          </cell>
          <cell r="S79">
            <v>168.8</v>
          </cell>
          <cell r="U79">
            <v>7.9561611374407581</v>
          </cell>
          <cell r="V79">
            <v>7.9561611374407581</v>
          </cell>
          <cell r="Y79">
            <v>97.2</v>
          </cell>
          <cell r="Z79">
            <v>317.39999999999998</v>
          </cell>
          <cell r="AA79">
            <v>168.4</v>
          </cell>
          <cell r="AB79">
            <v>174</v>
          </cell>
          <cell r="AC79" t="str">
            <v>костик</v>
          </cell>
          <cell r="AD79" t="e">
            <v>#N/A</v>
          </cell>
        </row>
        <row r="80">
          <cell r="A80" t="str">
            <v>6797 С ИНДЕЙКОЙ Папа может вар п/о 0,4кг 8шт.  ОСТАНКИНО</v>
          </cell>
          <cell r="B80" t="str">
            <v>шт</v>
          </cell>
          <cell r="C80">
            <v>149</v>
          </cell>
          <cell r="D80">
            <v>6</v>
          </cell>
          <cell r="E80">
            <v>147</v>
          </cell>
          <cell r="F80">
            <v>1</v>
          </cell>
          <cell r="G80">
            <v>0.4</v>
          </cell>
          <cell r="H80" t="e">
            <v>#N/A</v>
          </cell>
          <cell r="I80">
            <v>157</v>
          </cell>
          <cell r="J80">
            <v>-10</v>
          </cell>
          <cell r="K80">
            <v>80</v>
          </cell>
          <cell r="L80">
            <v>80</v>
          </cell>
          <cell r="M80">
            <v>40</v>
          </cell>
          <cell r="S80">
            <v>29.4</v>
          </cell>
          <cell r="U80">
            <v>6.8367346938775517</v>
          </cell>
          <cell r="V80">
            <v>3.4013605442176874E-2</v>
          </cell>
          <cell r="Y80">
            <v>0</v>
          </cell>
          <cell r="Z80">
            <v>0</v>
          </cell>
          <cell r="AA80">
            <v>26.8</v>
          </cell>
          <cell r="AB80">
            <v>4</v>
          </cell>
          <cell r="AC80" t="e">
            <v>#N/A</v>
          </cell>
          <cell r="AD80" t="e">
            <v>#N/A</v>
          </cell>
        </row>
        <row r="81">
          <cell r="A81" t="str">
            <v>6822 ИЗ ОТБОРНОГО МЯСА ПМ сос п/о мгс 0,36кг  ОСТАНКИНО</v>
          </cell>
          <cell r="B81" t="str">
            <v>шт</v>
          </cell>
          <cell r="C81">
            <v>325</v>
          </cell>
          <cell r="D81">
            <v>14</v>
          </cell>
          <cell r="E81">
            <v>261</v>
          </cell>
          <cell r="F81">
            <v>72</v>
          </cell>
          <cell r="G81">
            <v>0.36</v>
          </cell>
          <cell r="H81" t="e">
            <v>#N/A</v>
          </cell>
          <cell r="I81">
            <v>269</v>
          </cell>
          <cell r="J81">
            <v>-8</v>
          </cell>
          <cell r="K81">
            <v>80</v>
          </cell>
          <cell r="L81">
            <v>80</v>
          </cell>
          <cell r="M81">
            <v>40</v>
          </cell>
          <cell r="S81">
            <v>52.2</v>
          </cell>
          <cell r="T81">
            <v>80</v>
          </cell>
          <cell r="U81">
            <v>6.7432950191570882</v>
          </cell>
          <cell r="V81">
            <v>1.3793103448275861</v>
          </cell>
          <cell r="Y81">
            <v>19.2</v>
          </cell>
          <cell r="Z81">
            <v>8.6</v>
          </cell>
          <cell r="AA81">
            <v>43.8</v>
          </cell>
          <cell r="AB81">
            <v>30</v>
          </cell>
          <cell r="AC81" t="str">
            <v>?</v>
          </cell>
          <cell r="AD81" t="str">
            <v>костик</v>
          </cell>
        </row>
        <row r="82">
          <cell r="A82" t="str">
            <v>БОНУС Z-ОСОБАЯ Коровино вар п/о (5324)  ОСТАНКИНО</v>
          </cell>
          <cell r="B82" t="str">
            <v>кг</v>
          </cell>
          <cell r="C82">
            <v>36.619</v>
          </cell>
          <cell r="D82">
            <v>50</v>
          </cell>
          <cell r="E82">
            <v>37.585000000000001</v>
          </cell>
          <cell r="F82">
            <v>49.033999999999999</v>
          </cell>
          <cell r="G82">
            <v>0</v>
          </cell>
          <cell r="H82" t="e">
            <v>#N/A</v>
          </cell>
          <cell r="I82">
            <v>38</v>
          </cell>
          <cell r="J82">
            <v>-0.41499999999999915</v>
          </cell>
          <cell r="K82">
            <v>0</v>
          </cell>
          <cell r="L82">
            <v>0</v>
          </cell>
          <cell r="M82">
            <v>0</v>
          </cell>
          <cell r="S82">
            <v>7.5170000000000003</v>
          </cell>
          <cell r="U82">
            <v>6.5230810163629105</v>
          </cell>
          <cell r="V82">
            <v>6.5230810163629105</v>
          </cell>
          <cell r="Y82">
            <v>4.7536000000000005</v>
          </cell>
          <cell r="Z82">
            <v>6.2642000000000007</v>
          </cell>
          <cell r="AA82">
            <v>6.2911999999999999</v>
          </cell>
          <cell r="AB82">
            <v>9.92</v>
          </cell>
          <cell r="AC82" t="str">
            <v>акция</v>
          </cell>
          <cell r="AD82" t="e">
            <v>#N/A</v>
          </cell>
        </row>
        <row r="83">
          <cell r="A83" t="str">
            <v>БОНУС Z-ОСОБАЯ Коровино вар п/о 0.5кг_СНГ (6305)  ОСТАНКИНО</v>
          </cell>
          <cell r="B83" t="str">
            <v>шт</v>
          </cell>
          <cell r="C83">
            <v>104</v>
          </cell>
          <cell r="E83">
            <v>18</v>
          </cell>
          <cell r="F83">
            <v>86</v>
          </cell>
          <cell r="G83">
            <v>0</v>
          </cell>
          <cell r="H83" t="e">
            <v>#N/A</v>
          </cell>
          <cell r="I83">
            <v>18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S83">
            <v>3.6</v>
          </cell>
          <cell r="U83">
            <v>23.888888888888889</v>
          </cell>
          <cell r="V83">
            <v>23.888888888888889</v>
          </cell>
          <cell r="Y83">
            <v>5.6</v>
          </cell>
          <cell r="Z83">
            <v>3.6</v>
          </cell>
          <cell r="AA83">
            <v>2.6</v>
          </cell>
          <cell r="AB83">
            <v>8</v>
          </cell>
          <cell r="AC83" t="str">
            <v>акция</v>
          </cell>
          <cell r="AD83" t="e">
            <v>#N/A</v>
          </cell>
        </row>
        <row r="84">
          <cell r="A84" t="str">
            <v>БОНУС СОЧНЫЕ сос п/о мгс 0.41кг_UZ (6087)  ОСТАНКИНО</v>
          </cell>
          <cell r="B84" t="str">
            <v>шт</v>
          </cell>
          <cell r="C84">
            <v>409</v>
          </cell>
          <cell r="D84">
            <v>1631</v>
          </cell>
          <cell r="E84">
            <v>1109</v>
          </cell>
          <cell r="F84">
            <v>901</v>
          </cell>
          <cell r="G84">
            <v>0</v>
          </cell>
          <cell r="H84">
            <v>0</v>
          </cell>
          <cell r="I84">
            <v>1141</v>
          </cell>
          <cell r="J84">
            <v>-32</v>
          </cell>
          <cell r="K84">
            <v>0</v>
          </cell>
          <cell r="L84">
            <v>0</v>
          </cell>
          <cell r="M84">
            <v>0</v>
          </cell>
          <cell r="S84">
            <v>221.8</v>
          </cell>
          <cell r="U84">
            <v>4.0622182146077543</v>
          </cell>
          <cell r="V84">
            <v>4.0622182146077543</v>
          </cell>
          <cell r="Y84">
            <v>206.6</v>
          </cell>
          <cell r="Z84">
            <v>198.2</v>
          </cell>
          <cell r="AA84">
            <v>204.8</v>
          </cell>
          <cell r="AB84">
            <v>249</v>
          </cell>
          <cell r="AC84">
            <v>0</v>
          </cell>
          <cell r="AD84" t="e">
            <v>#N/A</v>
          </cell>
        </row>
        <row r="85">
          <cell r="A85" t="str">
            <v>БОНУС СОЧНЫЕ сос п/о мгс 1*6_UZ (6088)  ОСТАНКИНО</v>
          </cell>
          <cell r="B85" t="str">
            <v>кг</v>
          </cell>
          <cell r="C85">
            <v>-41.67</v>
          </cell>
          <cell r="D85">
            <v>853.22</v>
          </cell>
          <cell r="E85">
            <v>447.10300000000001</v>
          </cell>
          <cell r="F85">
            <v>361.22699999999998</v>
          </cell>
          <cell r="G85">
            <v>0</v>
          </cell>
          <cell r="H85">
            <v>0</v>
          </cell>
          <cell r="I85">
            <v>426</v>
          </cell>
          <cell r="J85">
            <v>21.103000000000009</v>
          </cell>
          <cell r="K85">
            <v>0</v>
          </cell>
          <cell r="L85">
            <v>0</v>
          </cell>
          <cell r="M85">
            <v>0</v>
          </cell>
          <cell r="S85">
            <v>89.420600000000007</v>
          </cell>
          <cell r="U85">
            <v>4.0396396356096913</v>
          </cell>
          <cell r="V85">
            <v>4.0396396356096913</v>
          </cell>
          <cell r="Y85">
            <v>71.571400000000011</v>
          </cell>
          <cell r="Z85">
            <v>79.333399999999997</v>
          </cell>
          <cell r="AA85">
            <v>99.110399999999998</v>
          </cell>
          <cell r="AB85">
            <v>100.88</v>
          </cell>
          <cell r="AC85">
            <v>0</v>
          </cell>
          <cell r="AD8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26.04.2024 - 02.05.2024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52.100999999999999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661.81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453.81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1648.6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150.11000000000001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210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409</v>
          </cell>
          <cell r="F13">
            <v>1897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269</v>
          </cell>
          <cell r="F14">
            <v>2733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637</v>
          </cell>
          <cell r="F15">
            <v>5630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227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111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</v>
          </cell>
          <cell r="F18">
            <v>255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191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242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332</v>
          </cell>
        </row>
        <row r="22">
          <cell r="A22" t="str">
            <v xml:space="preserve"> 068  Колбаса Особая ТМ Особый рецепт, 0,5 кг, ПОКОМ</v>
          </cell>
          <cell r="D22">
            <v>1</v>
          </cell>
          <cell r="F22">
            <v>100</v>
          </cell>
        </row>
        <row r="23">
          <cell r="A23" t="str">
            <v xml:space="preserve"> 079  Колбаса Сервелат Кремлевский,  0.35 кг, ПОКОМ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9</v>
          </cell>
          <cell r="F24">
            <v>1411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207</v>
          </cell>
        </row>
        <row r="26">
          <cell r="A26" t="str">
            <v xml:space="preserve"> 096  Сосиски Баварские,  0.42кг,ПОКОМ</v>
          </cell>
          <cell r="F26">
            <v>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4</v>
          </cell>
          <cell r="F27">
            <v>1043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147</v>
          </cell>
          <cell r="F28">
            <v>367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47</v>
          </cell>
          <cell r="F29">
            <v>514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5</v>
          </cell>
          <cell r="F30">
            <v>975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3.35</v>
          </cell>
          <cell r="F31">
            <v>527.54600000000005</v>
          </cell>
        </row>
        <row r="32">
          <cell r="A32" t="str">
            <v xml:space="preserve"> 201  Ветчина Нежная ТМ Особый рецепт, (2,5кг), ПОКОМ</v>
          </cell>
          <cell r="D32">
            <v>12.5</v>
          </cell>
          <cell r="F32">
            <v>6187.7179999999998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3.4</v>
          </cell>
          <cell r="F33">
            <v>364.68799999999999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3.3</v>
          </cell>
          <cell r="F34">
            <v>656.06200000000001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0.8</v>
          </cell>
          <cell r="F35">
            <v>264.13400000000001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15.1</v>
          </cell>
          <cell r="F36">
            <v>8481.3130000000001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0.85</v>
          </cell>
          <cell r="F37">
            <v>66.941999999999993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6.6</v>
          </cell>
          <cell r="F38">
            <v>595.04200000000003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5</v>
          </cell>
          <cell r="F39">
            <v>5417.8990000000003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7.5</v>
          </cell>
          <cell r="F40">
            <v>4923.5739999999996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4.9000000000000004</v>
          </cell>
          <cell r="F41">
            <v>284.03399999999999</v>
          </cell>
        </row>
        <row r="42">
          <cell r="A42" t="str">
            <v xml:space="preserve"> 238  Колбаса Салями Баварушка зернистая, оболочка фиброуз, ВЕС, ТС Баварушка  ПОКОМ</v>
          </cell>
          <cell r="F42">
            <v>3.1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1.65</v>
          </cell>
          <cell r="F43">
            <v>280.08300000000003</v>
          </cell>
        </row>
        <row r="44">
          <cell r="A44" t="str">
            <v xml:space="preserve"> 240  Колбаса Салями охотничья, ВЕС. ПОКОМ</v>
          </cell>
          <cell r="F44">
            <v>36.582999999999998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8.9</v>
          </cell>
          <cell r="F45">
            <v>596.66999999999996</v>
          </cell>
        </row>
        <row r="46">
          <cell r="A46" t="str">
            <v xml:space="preserve"> 243  Колбаса Сервелат Зернистый, ВЕС.  ПОКОМ</v>
          </cell>
          <cell r="D46">
            <v>3.5019999999999998</v>
          </cell>
          <cell r="F46">
            <v>67.965999999999994</v>
          </cell>
        </row>
        <row r="47">
          <cell r="A47" t="str">
            <v xml:space="preserve"> 247  Сардельки Нежные, ВЕС.  ПОКОМ</v>
          </cell>
          <cell r="F47">
            <v>149.85300000000001</v>
          </cell>
        </row>
        <row r="48">
          <cell r="A48" t="str">
            <v xml:space="preserve"> 248  Сардельки Сочные ТМ Особый рецепт,   ПОКОМ</v>
          </cell>
          <cell r="F48">
            <v>190.61099999999999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5.2</v>
          </cell>
          <cell r="F49">
            <v>1370.0429999999999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1.4</v>
          </cell>
          <cell r="F50">
            <v>116.514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113.952</v>
          </cell>
        </row>
        <row r="52">
          <cell r="A52" t="str">
            <v xml:space="preserve"> 263  Шпикачки Стародворские, ВЕС.  ПОКОМ</v>
          </cell>
          <cell r="F52">
            <v>176.99799999999999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2.8149999999999999</v>
          </cell>
          <cell r="F53">
            <v>335.99099999999999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2.1019999999999999</v>
          </cell>
          <cell r="F54">
            <v>341.88600000000002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2.1019999999999999</v>
          </cell>
          <cell r="F55">
            <v>326.03800000000001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7</v>
          </cell>
          <cell r="F56">
            <v>1648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759</v>
          </cell>
          <cell r="F57">
            <v>4575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1209</v>
          </cell>
          <cell r="F58">
            <v>4831</v>
          </cell>
        </row>
        <row r="59">
          <cell r="A59" t="str">
            <v xml:space="preserve"> 277  Колбаса Мясорубская ТМ Стародворье с сочной грудинкой , 0,35 кг срез  ПОКОМ</v>
          </cell>
          <cell r="F59">
            <v>1</v>
          </cell>
        </row>
        <row r="60">
          <cell r="A60" t="str">
            <v xml:space="preserve"> 278  Сосиски Сочинки с сочным окороком, МГС 0.4кг,   ПОКОМ</v>
          </cell>
          <cell r="F60">
            <v>2</v>
          </cell>
        </row>
        <row r="61">
          <cell r="A61" t="str">
            <v xml:space="preserve"> 283  Сосиски Сочинки, ВЕС, ТМ Стародворье ПОКОМ</v>
          </cell>
          <cell r="D61">
            <v>1.3</v>
          </cell>
          <cell r="F61">
            <v>679.697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F62">
            <v>510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38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6</v>
          </cell>
          <cell r="F64">
            <v>1284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0.7</v>
          </cell>
          <cell r="F65">
            <v>284.911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8</v>
          </cell>
          <cell r="F66">
            <v>2781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7</v>
          </cell>
          <cell r="F67">
            <v>3072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96.293000000000006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137.797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9</v>
          </cell>
          <cell r="F70">
            <v>1459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8</v>
          </cell>
          <cell r="F71">
            <v>2054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9</v>
          </cell>
          <cell r="F72">
            <v>1126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5.2</v>
          </cell>
          <cell r="F73">
            <v>249.40600000000001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5.2</v>
          </cell>
          <cell r="F74">
            <v>734.01099999999997</v>
          </cell>
        </row>
        <row r="75">
          <cell r="A75" t="str">
            <v xml:space="preserve"> 316  Колбаса Нежная ТМ Зареченские ВЕС  ПОКОМ</v>
          </cell>
          <cell r="F75">
            <v>90.006</v>
          </cell>
        </row>
        <row r="76">
          <cell r="A76" t="str">
            <v xml:space="preserve"> 318  Сосиски Датские ТМ Зареченские, ВЕС  ПОКОМ</v>
          </cell>
          <cell r="F76">
            <v>2097.36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1010</v>
          </cell>
          <cell r="F77">
            <v>4697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401</v>
          </cell>
          <cell r="F78">
            <v>5080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5</v>
          </cell>
          <cell r="F79">
            <v>1067</v>
          </cell>
        </row>
        <row r="80">
          <cell r="A80" t="str">
            <v xml:space="preserve"> 328  Сардельки Сочинки Стародворье ТМ  0,4 кг ПОКОМ</v>
          </cell>
          <cell r="D80">
            <v>7</v>
          </cell>
          <cell r="F80">
            <v>511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4</v>
          </cell>
          <cell r="F81">
            <v>432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1.3</v>
          </cell>
          <cell r="F82">
            <v>1096.1510000000001</v>
          </cell>
        </row>
        <row r="83">
          <cell r="A83" t="str">
            <v xml:space="preserve"> 334  Паштет Любительский ТМ Стародворье ламистер 0,1 кг  ПОКОМ</v>
          </cell>
          <cell r="F83">
            <v>386</v>
          </cell>
        </row>
        <row r="84">
          <cell r="A84" t="str">
            <v xml:space="preserve"> 335  Колбаса Сливушка ТМ Вязанка. ВЕС.  ПОКОМ </v>
          </cell>
          <cell r="F84">
            <v>108.655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783</v>
          </cell>
          <cell r="F85">
            <v>4017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10</v>
          </cell>
          <cell r="F86">
            <v>2382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D87">
            <v>2.202</v>
          </cell>
          <cell r="F87">
            <v>515.55100000000004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D88">
            <v>1.4019999999999999</v>
          </cell>
          <cell r="F88">
            <v>409.70800000000003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D89">
            <v>2.202</v>
          </cell>
          <cell r="F89">
            <v>763.46500000000003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D90">
            <v>3.0019999999999998</v>
          </cell>
          <cell r="F90">
            <v>537.07500000000005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D91">
            <v>1</v>
          </cell>
          <cell r="F91">
            <v>103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D92">
            <v>2</v>
          </cell>
          <cell r="F92">
            <v>288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1</v>
          </cell>
          <cell r="F93">
            <v>270</v>
          </cell>
        </row>
        <row r="94">
          <cell r="A94" t="str">
            <v xml:space="preserve"> 364  Сардельки Филейские Вязанка ВЕС NDX ТМ Вязанка  ПОКОМ</v>
          </cell>
          <cell r="F94">
            <v>252.96</v>
          </cell>
        </row>
        <row r="95">
          <cell r="A95" t="str">
            <v xml:space="preserve"> 368 Колбаса Балыкбургская с мраморным балыком 0,13 кг. ТМ Баварушка  ПОКОМ</v>
          </cell>
          <cell r="F95">
            <v>4</v>
          </cell>
        </row>
        <row r="96">
          <cell r="A96" t="str">
            <v xml:space="preserve"> 373 Колбаса вареная Сочинка ТМ Стародворье ВЕС ПОКОМ</v>
          </cell>
          <cell r="F96">
            <v>31.45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D97">
            <v>2</v>
          </cell>
          <cell r="F97">
            <v>449</v>
          </cell>
        </row>
        <row r="98">
          <cell r="A98" t="str">
            <v xml:space="preserve"> 377  Колбаса Молочная Дугушка 0,6кг ТМ Стародворье  ПОКОМ</v>
          </cell>
          <cell r="D98">
            <v>1</v>
          </cell>
          <cell r="F98">
            <v>539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F99">
            <v>2305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D100">
            <v>3</v>
          </cell>
          <cell r="F100">
            <v>487</v>
          </cell>
        </row>
        <row r="101">
          <cell r="A101" t="str">
            <v xml:space="preserve"> 388  Сосиски Восточные Халяль ТМ Вязанка 0,33 кг АК. ПОКОМ</v>
          </cell>
          <cell r="D101">
            <v>6</v>
          </cell>
          <cell r="F101">
            <v>698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D102">
            <v>2</v>
          </cell>
          <cell r="F102">
            <v>425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D103">
            <v>1</v>
          </cell>
          <cell r="F103">
            <v>394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610</v>
          </cell>
          <cell r="F104">
            <v>3941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5</v>
          </cell>
          <cell r="F105">
            <v>7439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D106">
            <v>1</v>
          </cell>
          <cell r="F106">
            <v>116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D107">
            <v>4</v>
          </cell>
          <cell r="F107">
            <v>166</v>
          </cell>
        </row>
        <row r="108">
          <cell r="A108" t="str">
            <v xml:space="preserve"> 416  Сосиски Датские ТМ Особый рецепт, ВЕС  ПОКОМ</v>
          </cell>
          <cell r="F108">
            <v>2.65</v>
          </cell>
        </row>
        <row r="109">
          <cell r="A109" t="str">
            <v xml:space="preserve"> 417  Колбаса Филейбургская с ароматными пряностями 0,06 кг нарезка ТМ Баварушка  ПОКОМ</v>
          </cell>
          <cell r="D109">
            <v>6</v>
          </cell>
          <cell r="F109">
            <v>560</v>
          </cell>
        </row>
        <row r="110">
          <cell r="A110" t="str">
            <v xml:space="preserve"> 418  Колбаса Балыкбургская с мраморным балыком и нотками кориандра 0,06 кг нарезка ТМ Баварушка  ПО</v>
          </cell>
          <cell r="D110">
            <v>5</v>
          </cell>
          <cell r="F110">
            <v>300</v>
          </cell>
        </row>
        <row r="111">
          <cell r="A111" t="str">
            <v xml:space="preserve"> 419  Колбаса Филейбургская зернистая 0,06 кг нарезка ТМ Баварушка  ПОКОМ</v>
          </cell>
          <cell r="D111">
            <v>6</v>
          </cell>
          <cell r="F111">
            <v>705</v>
          </cell>
        </row>
        <row r="112">
          <cell r="A112" t="str">
            <v xml:space="preserve"> 421  Сосиски Царедворские 0,33 кг ТМ Стародворье  ПОКОМ</v>
          </cell>
          <cell r="D112">
            <v>1</v>
          </cell>
          <cell r="F112">
            <v>528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D113">
            <v>1</v>
          </cell>
          <cell r="F113">
            <v>288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D114">
            <v>2</v>
          </cell>
          <cell r="F114">
            <v>307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F115">
            <v>276.80700000000002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F116">
            <v>329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5</v>
          </cell>
          <cell r="F117">
            <v>379</v>
          </cell>
        </row>
        <row r="118">
          <cell r="A118" t="str">
            <v xml:space="preserve"> 431  Колбаса Стародворская с окороком в оболочке полиамид ТМ Стародворье ВЕС ПОКОМ</v>
          </cell>
          <cell r="F118">
            <v>205.70699999999999</v>
          </cell>
        </row>
        <row r="119">
          <cell r="A119" t="str">
            <v xml:space="preserve"> 433 Колбаса Стародворская со шпиком  в оболочке полиамид. ТМ Стародворье ВЕС ПОКОМ</v>
          </cell>
          <cell r="F119">
            <v>9.1</v>
          </cell>
        </row>
        <row r="120">
          <cell r="A120" t="str">
            <v xml:space="preserve"> 435  Колбаса Молочная Стародворская  с молоком в оболочке полиамид 0,4 кг.ТМ Стародворье ПОКОМ</v>
          </cell>
          <cell r="D120">
            <v>1</v>
          </cell>
          <cell r="F120">
            <v>107</v>
          </cell>
        </row>
        <row r="121">
          <cell r="A121" t="str">
            <v xml:space="preserve"> 436  Колбаса Молочная стародворская с молоком, ВЕС, ТМ Стародворье  ПОКОМ</v>
          </cell>
          <cell r="D121">
            <v>1.3</v>
          </cell>
          <cell r="F121">
            <v>226.46100000000001</v>
          </cell>
        </row>
        <row r="122">
          <cell r="A122" t="str">
            <v xml:space="preserve"> 438  Колбаса Филедворская 0,4 кг. ТМ Стародворье  ПОКОМ</v>
          </cell>
          <cell r="D122">
            <v>7</v>
          </cell>
          <cell r="F122">
            <v>440</v>
          </cell>
        </row>
        <row r="123">
          <cell r="A123" t="str">
            <v>3215 ВЕТЧ.МЯСНАЯ Папа может п/о 0.4кг 8шт.    ОСТАНКИНО</v>
          </cell>
          <cell r="D123">
            <v>253</v>
          </cell>
          <cell r="F123">
            <v>256</v>
          </cell>
        </row>
        <row r="124">
          <cell r="A124" t="str">
            <v>3297 СЫТНЫЕ Папа может сар б/о мгс 1*3 СНГ  ОСТАНКИНО</v>
          </cell>
          <cell r="D124">
            <v>216.2</v>
          </cell>
          <cell r="F124">
            <v>216.2</v>
          </cell>
        </row>
        <row r="125">
          <cell r="A125" t="str">
            <v>3812 СОЧНЫЕ сос п/о мгс 2*2  ОСТАНКИНО</v>
          </cell>
          <cell r="D125">
            <v>1503.3</v>
          </cell>
          <cell r="F125">
            <v>1503.3</v>
          </cell>
        </row>
        <row r="126">
          <cell r="A126" t="str">
            <v>4063 МЯСНАЯ Папа может вар п/о_Л   ОСТАНКИНО</v>
          </cell>
          <cell r="D126">
            <v>2132.08</v>
          </cell>
          <cell r="F126">
            <v>2133.4380000000001</v>
          </cell>
        </row>
        <row r="127">
          <cell r="A127" t="str">
            <v>4117 ЭКСТРА Папа может с/к в/у_Л   ОСТАНКИНО</v>
          </cell>
          <cell r="D127">
            <v>67.2</v>
          </cell>
          <cell r="F127">
            <v>67.2</v>
          </cell>
        </row>
        <row r="128">
          <cell r="A128" t="str">
            <v>4342 Салями Финская п/к в/у ОСТАНКИНО</v>
          </cell>
          <cell r="D128">
            <v>313.41899999999998</v>
          </cell>
          <cell r="F128">
            <v>313.41899999999998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107.3</v>
          </cell>
          <cell r="F129">
            <v>107.3</v>
          </cell>
        </row>
        <row r="130">
          <cell r="A130" t="str">
            <v>4813 ФИЛЕЙНАЯ Папа может вар п/о_Л   ОСТАНКИНО</v>
          </cell>
          <cell r="D130">
            <v>408.75</v>
          </cell>
          <cell r="F130">
            <v>408.75</v>
          </cell>
        </row>
        <row r="131">
          <cell r="A131" t="str">
            <v>4993 САЛЯМИ ИТАЛЬЯНСКАЯ с/к в/у 1/250*8_120c ОСТАНКИНО</v>
          </cell>
          <cell r="D131">
            <v>556</v>
          </cell>
          <cell r="F131">
            <v>559</v>
          </cell>
        </row>
        <row r="132">
          <cell r="A132" t="str">
            <v>5246 ДОКТОРСКАЯ ПРЕМИУМ вар б/о мгс_30с ОСТАНКИНО</v>
          </cell>
          <cell r="D132">
            <v>48.9</v>
          </cell>
          <cell r="F132">
            <v>48.9</v>
          </cell>
        </row>
        <row r="133">
          <cell r="A133" t="str">
            <v>5336 ОСОБАЯ вар п/о  ОСТАНКИНО</v>
          </cell>
          <cell r="D133">
            <v>377.2</v>
          </cell>
          <cell r="F133">
            <v>377.2</v>
          </cell>
        </row>
        <row r="134">
          <cell r="A134" t="str">
            <v>5337 ОСОБАЯ СО ШПИКОМ вар п/о  ОСТАНКИНО</v>
          </cell>
          <cell r="D134">
            <v>79.2</v>
          </cell>
          <cell r="F134">
            <v>79.2</v>
          </cell>
        </row>
        <row r="135">
          <cell r="A135" t="str">
            <v>5341 СЕРВЕЛАТ ОХОТНИЧИЙ в/к в/у  ОСТАНКИНО</v>
          </cell>
          <cell r="D135">
            <v>454.4</v>
          </cell>
          <cell r="F135">
            <v>454.4</v>
          </cell>
        </row>
        <row r="136">
          <cell r="A136" t="str">
            <v>5483 ЭКСТРА Папа может с/к в/у 1/250 8шт.   ОСТАНКИНО</v>
          </cell>
          <cell r="D136">
            <v>1221</v>
          </cell>
          <cell r="F136">
            <v>1221</v>
          </cell>
        </row>
        <row r="137">
          <cell r="A137" t="str">
            <v>5544 Сервелат Финский в/к в/у_45с НОВАЯ ОСТАНКИНО</v>
          </cell>
          <cell r="D137">
            <v>1046.7619999999999</v>
          </cell>
          <cell r="F137">
            <v>1046.7619999999999</v>
          </cell>
        </row>
        <row r="138">
          <cell r="A138" t="str">
            <v>5682 САЛЯМИ МЕЛКОЗЕРНЕНАЯ с/к в/у 1/120_60с   ОСТАНКИНО</v>
          </cell>
          <cell r="D138">
            <v>2696</v>
          </cell>
          <cell r="F138">
            <v>2696</v>
          </cell>
        </row>
        <row r="139">
          <cell r="A139" t="str">
            <v>5706 АРОМАТНАЯ Папа может с/к в/у 1/250 8шт.  ОСТАНКИНО</v>
          </cell>
          <cell r="D139">
            <v>905</v>
          </cell>
          <cell r="F139">
            <v>905</v>
          </cell>
        </row>
        <row r="140">
          <cell r="A140" t="str">
            <v>5708 ПОСОЛЬСКАЯ Папа может с/к в/у ОСТАНКИНО</v>
          </cell>
          <cell r="D140">
            <v>74.8</v>
          </cell>
          <cell r="F140">
            <v>74.8</v>
          </cell>
        </row>
        <row r="141">
          <cell r="A141" t="str">
            <v>5820 СЛИВОЧНЫЕ Папа может сос п/о мгс 2*2_45с   ОСТАНКИНО</v>
          </cell>
          <cell r="D141">
            <v>164.4</v>
          </cell>
          <cell r="F141">
            <v>164.4</v>
          </cell>
        </row>
        <row r="142">
          <cell r="A142" t="str">
            <v>5851 ЭКСТРА Папа может вар п/о   ОСТАНКИНО</v>
          </cell>
          <cell r="D142">
            <v>371.15</v>
          </cell>
          <cell r="F142">
            <v>371.15</v>
          </cell>
        </row>
        <row r="143">
          <cell r="A143" t="str">
            <v>5931 ОХОТНИЧЬЯ Папа может с/к в/у 1/220 8шт.   ОСТАНКИНО</v>
          </cell>
          <cell r="D143">
            <v>1024</v>
          </cell>
          <cell r="F143">
            <v>1024</v>
          </cell>
        </row>
        <row r="144">
          <cell r="A144" t="str">
            <v>5976 МОЛОЧНЫЕ ТРАДИЦ. сос п/о в/у 1/350_45с  ОСТАНКИНО</v>
          </cell>
          <cell r="D144">
            <v>1289</v>
          </cell>
          <cell r="F144">
            <v>1289</v>
          </cell>
        </row>
        <row r="145">
          <cell r="A145" t="str">
            <v>5981 МОЛОЧНЫЕ ТРАДИЦ. сос п/о мгс 1*6_45с   ОСТАНКИНО</v>
          </cell>
          <cell r="D145">
            <v>170.5</v>
          </cell>
          <cell r="F145">
            <v>170.5</v>
          </cell>
        </row>
        <row r="146">
          <cell r="A146" t="str">
            <v>5982 МОЛОЧНЫЕ ТРАДИЦ. сос п/о мгс 0,6кг_СНГ  ОСТАНКИНО</v>
          </cell>
          <cell r="D146">
            <v>381</v>
          </cell>
          <cell r="F146">
            <v>382</v>
          </cell>
        </row>
        <row r="147">
          <cell r="A147" t="str">
            <v>5992 ВРЕМЯ ОКРОШКИ Папа может вар п/о 0.4кг   ОСТАНКИНО</v>
          </cell>
          <cell r="D147">
            <v>336</v>
          </cell>
          <cell r="F147">
            <v>336</v>
          </cell>
        </row>
        <row r="148">
          <cell r="A148" t="str">
            <v>6025 ВЕТЧ.ФИРМЕННАЯ С ИНДЕЙКОЙ п/о   ОСТАНКИНО</v>
          </cell>
          <cell r="D148">
            <v>6.1</v>
          </cell>
          <cell r="F148">
            <v>6.1</v>
          </cell>
        </row>
        <row r="149">
          <cell r="A149" t="str">
            <v>6042 МОЛОЧНЫЕ К ЗАВТРАКУ сос п/о в/у 0.4кг   ОСТАНКИНО</v>
          </cell>
          <cell r="D149">
            <v>8</v>
          </cell>
          <cell r="F149">
            <v>8</v>
          </cell>
        </row>
        <row r="150">
          <cell r="A150" t="str">
            <v>6113 СОЧНЫЕ сос п/о мгс 1*6_Ашан  ОСТАНКИНО</v>
          </cell>
          <cell r="D150">
            <v>2209.9</v>
          </cell>
          <cell r="F150">
            <v>2209.9</v>
          </cell>
        </row>
        <row r="151">
          <cell r="A151" t="str">
            <v>6123 МОЛОЧНЫЕ КЛАССИЧЕСКИЕ ПМ сос п/о мгс 2*4   ОСТАНКИНО</v>
          </cell>
          <cell r="D151">
            <v>677.3</v>
          </cell>
          <cell r="F151">
            <v>677.3</v>
          </cell>
        </row>
        <row r="152">
          <cell r="A152" t="str">
            <v>6213 СЕРВЕЛАТ ФИНСКИЙ СН в/к в/у 0.35кг 8шт.  ОСТАНКИНО</v>
          </cell>
          <cell r="D152">
            <v>6</v>
          </cell>
          <cell r="F152">
            <v>6</v>
          </cell>
        </row>
        <row r="153">
          <cell r="A153" t="str">
            <v>6221 НЕАПОЛИТАНСКИЙ ДУЭТ с/к с/н мгс 1/90  ОСТАНКИНО</v>
          </cell>
          <cell r="D153">
            <v>102</v>
          </cell>
          <cell r="F153">
            <v>102</v>
          </cell>
        </row>
        <row r="154">
          <cell r="A154" t="str">
            <v>6222 ИТАЛЬЯНСКОЕ АССОРТИ с/в с/н мгс 1/90 ОСТАНКИНО</v>
          </cell>
          <cell r="D154">
            <v>71</v>
          </cell>
          <cell r="F154">
            <v>71</v>
          </cell>
        </row>
        <row r="155">
          <cell r="A155" t="str">
            <v>6223 БАЛЫК И ШЕЙКА с/в с/н мгс 1/90 10 шт ОСТАНКИНО</v>
          </cell>
          <cell r="D155">
            <v>51</v>
          </cell>
          <cell r="F155">
            <v>51</v>
          </cell>
        </row>
        <row r="156">
          <cell r="A156" t="str">
            <v>6228 МЯСНОЕ АССОРТИ к/з с/н мгс 1/90 10шт.  ОСТАНКИНО</v>
          </cell>
          <cell r="D156">
            <v>392</v>
          </cell>
          <cell r="F156">
            <v>392</v>
          </cell>
        </row>
        <row r="157">
          <cell r="A157" t="str">
            <v>6241 ХОТ-ДОГ Папа может сос п/о мгс 0.38кг  ОСТАНКИНО</v>
          </cell>
          <cell r="D157">
            <v>5</v>
          </cell>
          <cell r="F157">
            <v>5</v>
          </cell>
        </row>
        <row r="158">
          <cell r="A158" t="str">
            <v>6247 ДОМАШНЯЯ Папа может вар п/о 0,4кг 8шт.  ОСТАНКИНО</v>
          </cell>
          <cell r="D158">
            <v>162</v>
          </cell>
          <cell r="F158">
            <v>162</v>
          </cell>
        </row>
        <row r="159">
          <cell r="A159" t="str">
            <v>6268 ГОВЯЖЬЯ Папа может вар п/о 0,4кг 8 шт.  ОСТАНКИНО</v>
          </cell>
          <cell r="D159">
            <v>317</v>
          </cell>
          <cell r="F159">
            <v>317</v>
          </cell>
        </row>
        <row r="160">
          <cell r="A160" t="str">
            <v>6281 СВИНИНА ДЕЛИКАТ. к/в мл/к в/у 0.3кг 45с  ОСТАНКИНО</v>
          </cell>
          <cell r="D160">
            <v>620</v>
          </cell>
          <cell r="F160">
            <v>620</v>
          </cell>
        </row>
        <row r="161">
          <cell r="A161" t="str">
            <v>6297 ФИЛЕЙНЫЕ сос ц/о в/у 1/270 12шт_45с  ОСТАНКИНО</v>
          </cell>
          <cell r="D161">
            <v>2331</v>
          </cell>
          <cell r="F161">
            <v>2336</v>
          </cell>
        </row>
        <row r="162">
          <cell r="A162" t="str">
            <v>6303 МЯСНЫЕ Папа может сос п/о мгс 1.5*3  ОСТАНКИНО</v>
          </cell>
          <cell r="D162">
            <v>347</v>
          </cell>
          <cell r="F162">
            <v>347</v>
          </cell>
        </row>
        <row r="163">
          <cell r="A163" t="str">
            <v>6325 ДОКТОРСКАЯ ПРЕМИУМ вар п/о 0.4кг 8шт.  ОСТАНКИНО</v>
          </cell>
          <cell r="D163">
            <v>683</v>
          </cell>
          <cell r="F163">
            <v>683</v>
          </cell>
        </row>
        <row r="164">
          <cell r="A164" t="str">
            <v>6333 МЯСНАЯ Папа может вар п/о 0.4кг 8шт.  ОСТАНКИНО</v>
          </cell>
          <cell r="D164">
            <v>5921</v>
          </cell>
          <cell r="F164">
            <v>5935</v>
          </cell>
        </row>
        <row r="165">
          <cell r="A165" t="str">
            <v>6353 ЭКСТРА Папа может вар п/о 0.4кг 8шт.  ОСТАНКИНО</v>
          </cell>
          <cell r="D165">
            <v>3492</v>
          </cell>
          <cell r="F165">
            <v>3492</v>
          </cell>
        </row>
        <row r="166">
          <cell r="A166" t="str">
            <v>6392 ФИЛЕЙНАЯ Папа может вар п/о 0.4кг. ОСТАНКИНО</v>
          </cell>
          <cell r="D166">
            <v>4688</v>
          </cell>
          <cell r="F166">
            <v>4703</v>
          </cell>
        </row>
        <row r="167">
          <cell r="A167" t="str">
            <v>6427 КЛАССИЧЕСКАЯ ПМ вар п/о 0.35кг 8шт. ОСТАНКИНО</v>
          </cell>
          <cell r="D167">
            <v>2908</v>
          </cell>
          <cell r="F167">
            <v>2911</v>
          </cell>
        </row>
        <row r="168">
          <cell r="A168" t="str">
            <v>6438 БОГАТЫРСКИЕ Папа Может сос п/о в/у 0,3кг  ОСТАНКИНО</v>
          </cell>
          <cell r="D168">
            <v>37</v>
          </cell>
          <cell r="F168">
            <v>37</v>
          </cell>
        </row>
        <row r="169">
          <cell r="A169" t="str">
            <v>6445 БЕКОН с/к с/н в/у 1/180 10шт.  ОСТАНКИНО</v>
          </cell>
          <cell r="D169">
            <v>371</v>
          </cell>
          <cell r="F169">
            <v>371</v>
          </cell>
        </row>
        <row r="170">
          <cell r="A170" t="str">
            <v>6453 ЭКСТРА Папа может с/к с/н в/у 1/100 14шт.   ОСТАНКИНО</v>
          </cell>
          <cell r="D170">
            <v>1414</v>
          </cell>
          <cell r="F170">
            <v>1414</v>
          </cell>
        </row>
        <row r="171">
          <cell r="A171" t="str">
            <v>6454 АРОМАТНАЯ с/к с/н в/у 1/100 14шт.  ОСТАНКИНО</v>
          </cell>
          <cell r="D171">
            <v>1268</v>
          </cell>
          <cell r="F171">
            <v>1273</v>
          </cell>
        </row>
        <row r="172">
          <cell r="A172" t="str">
            <v>6470 ВЕТЧ.МРАМОРНАЯ в/у_45с  ОСТАНКИНО</v>
          </cell>
          <cell r="D172">
            <v>27.4</v>
          </cell>
          <cell r="F172">
            <v>27.4</v>
          </cell>
        </row>
        <row r="173">
          <cell r="A173" t="str">
            <v>6475 С СЫРОМ Папа может сос ц/о мгс 0.4кг6шт  ОСТАНКИНО</v>
          </cell>
          <cell r="D173">
            <v>311</v>
          </cell>
          <cell r="F173">
            <v>311</v>
          </cell>
        </row>
        <row r="174">
          <cell r="A174" t="str">
            <v>6527 ШПИКАЧКИ СОЧНЫЕ ПМ сар б/о мгс 1*3 45с ОСТАНКИНО</v>
          </cell>
          <cell r="D174">
            <v>503.9</v>
          </cell>
          <cell r="F174">
            <v>503.9</v>
          </cell>
        </row>
        <row r="175">
          <cell r="A175" t="str">
            <v>6555 ПОСОЛЬСКАЯ с/к с/н в/у 1/100 10шт.  ОСТАНКИНО</v>
          </cell>
          <cell r="D175">
            <v>268</v>
          </cell>
          <cell r="F175">
            <v>268</v>
          </cell>
        </row>
        <row r="176">
          <cell r="A176" t="str">
            <v>6562 СЕРВЕЛАТ КАРЕЛЬСКИЙ СН в/к в/у 0,28кг  ОСТАНКИНО</v>
          </cell>
          <cell r="D176">
            <v>108</v>
          </cell>
          <cell r="F176">
            <v>108</v>
          </cell>
        </row>
        <row r="177">
          <cell r="A177" t="str">
            <v>6563 СЛИВОЧНЫЕ СН сос п/о мгс 1*6  ОСТАНКИНО</v>
          </cell>
          <cell r="D177">
            <v>9</v>
          </cell>
          <cell r="F177">
            <v>9</v>
          </cell>
        </row>
        <row r="178">
          <cell r="A178" t="str">
            <v>6586 МРАМОРНАЯ И БАЛЫКОВАЯ в/к с/н мгс 1/90 ОСТАНКИНО</v>
          </cell>
          <cell r="D178">
            <v>150</v>
          </cell>
          <cell r="F178">
            <v>150</v>
          </cell>
        </row>
        <row r="179">
          <cell r="A179" t="str">
            <v>6601 ГОВЯЖЬИ СН сос п/о мгс 1*6  ОСТАНКИНО</v>
          </cell>
          <cell r="D179">
            <v>131.19999999999999</v>
          </cell>
          <cell r="F179">
            <v>131.19999999999999</v>
          </cell>
        </row>
        <row r="180">
          <cell r="A180" t="str">
            <v>6602 БАВАРСКИЕ ПМ сос ц/о мгс 0,35кг 8шт.  ОСТАНКИНО</v>
          </cell>
          <cell r="D180">
            <v>530</v>
          </cell>
          <cell r="F180">
            <v>530</v>
          </cell>
        </row>
        <row r="181">
          <cell r="A181" t="str">
            <v>6616 МОЛОЧНЫЕ КЛАССИЧЕСКИЕ сос п/о в/у 0.3кг  ОСТАНКИНО</v>
          </cell>
          <cell r="D181">
            <v>150</v>
          </cell>
          <cell r="F181">
            <v>150</v>
          </cell>
        </row>
        <row r="182">
          <cell r="A182" t="str">
            <v>6661 СОЧНЫЙ ГРИЛЬ ПМ сос п/о мгс 1.5*4_Маяк  ОСТАНКИНО</v>
          </cell>
          <cell r="D182">
            <v>71.099999999999994</v>
          </cell>
          <cell r="F182">
            <v>71.099999999999994</v>
          </cell>
        </row>
        <row r="183">
          <cell r="A183" t="str">
            <v>6666 БОЯНСКАЯ Папа может п/к в/у 0,28кг 8 шт. ОСТАНКИНО</v>
          </cell>
          <cell r="D183">
            <v>1664</v>
          </cell>
          <cell r="F183">
            <v>1669</v>
          </cell>
        </row>
        <row r="184">
          <cell r="A184" t="str">
            <v>6669 ВЕНСКАЯ САЛЯМИ п/к в/у 0.28кг 8шт  ОСТАНКИНО</v>
          </cell>
          <cell r="D184">
            <v>581</v>
          </cell>
          <cell r="F184">
            <v>581</v>
          </cell>
        </row>
        <row r="185">
          <cell r="A185" t="str">
            <v>6683 СЕРВЕЛАТ ЗЕРНИСТЫЙ ПМ в/к в/у 0,35кг  ОСТАНКИНО</v>
          </cell>
          <cell r="D185">
            <v>3535</v>
          </cell>
          <cell r="F185">
            <v>3547</v>
          </cell>
        </row>
        <row r="186">
          <cell r="A186" t="str">
            <v>6684 СЕРВЕЛАТ КАРЕЛЬСКИЙ ПМ в/к в/у 0.28кг  ОСТАНКИНО</v>
          </cell>
          <cell r="D186">
            <v>2538</v>
          </cell>
          <cell r="F186">
            <v>2559</v>
          </cell>
        </row>
        <row r="187">
          <cell r="A187" t="str">
            <v>6689 СЕРВЕЛАТ ОХОТНИЧИЙ ПМ в/к в/у 0,35кг 8шт  ОСТАНКИНО</v>
          </cell>
          <cell r="D187">
            <v>5209</v>
          </cell>
          <cell r="F187">
            <v>5218</v>
          </cell>
        </row>
        <row r="188">
          <cell r="A188" t="str">
            <v>6692 СЕРВЕЛАТ ПРИМА в/к в/у 0.28кг 8шт.  ОСТАНКИНО</v>
          </cell>
          <cell r="D188">
            <v>590</v>
          </cell>
          <cell r="F188">
            <v>590</v>
          </cell>
        </row>
        <row r="189">
          <cell r="A189" t="str">
            <v>6697 СЕРВЕЛАТ ФИНСКИЙ ПМ в/к в/у 0,35кг 8шт.  ОСТАНКИНО</v>
          </cell>
          <cell r="D189">
            <v>5924</v>
          </cell>
          <cell r="F189">
            <v>5929</v>
          </cell>
        </row>
        <row r="190">
          <cell r="A190" t="str">
            <v>6713 СОЧНЫЙ ГРИЛЬ ПМ сос п/о мгс 0.41кг 8шт.  ОСТАНКИНО</v>
          </cell>
          <cell r="D190">
            <v>1736</v>
          </cell>
          <cell r="F190">
            <v>1736</v>
          </cell>
        </row>
        <row r="191">
          <cell r="A191" t="str">
            <v>6716 ОСОБАЯ Коровино (в сетке) 0.5кг 8шт.  ОСТАНКИНО</v>
          </cell>
          <cell r="D191">
            <v>606</v>
          </cell>
          <cell r="F191">
            <v>606</v>
          </cell>
        </row>
        <row r="192">
          <cell r="A192" t="str">
            <v>6722 СОЧНЫЕ ПМ сос п/о мгс 0,41кг 10шт.  ОСТАНКИНО</v>
          </cell>
          <cell r="D192">
            <v>5762</v>
          </cell>
          <cell r="F192">
            <v>5768</v>
          </cell>
        </row>
        <row r="193">
          <cell r="A193" t="str">
            <v>6726 СЛИВОЧНЫЕ ПМ сос п/о мгс 0.41кг 10шт.  ОСТАНКИНО</v>
          </cell>
          <cell r="D193">
            <v>3715</v>
          </cell>
          <cell r="F193">
            <v>3718</v>
          </cell>
        </row>
        <row r="194">
          <cell r="A194" t="str">
            <v>6734 ОСОБАЯ СО ШПИКОМ Коровино (в сетке) 0,5кг ОСТАНКИНО</v>
          </cell>
          <cell r="D194">
            <v>189</v>
          </cell>
          <cell r="F194">
            <v>189</v>
          </cell>
        </row>
        <row r="195">
          <cell r="A195" t="str">
            <v>6747 РУССКАЯ ПРЕМИУМ ПМ вар ф/о в/у  ОСТАНКИНО</v>
          </cell>
          <cell r="D195">
            <v>73.599999999999994</v>
          </cell>
          <cell r="F195">
            <v>73.599999999999994</v>
          </cell>
        </row>
        <row r="196">
          <cell r="A196" t="str">
            <v>6756 ВЕТЧ.ЛЮБИТЕЛЬСКАЯ п/о  ОСТАНКИНО</v>
          </cell>
          <cell r="D196">
            <v>173.4</v>
          </cell>
          <cell r="F196">
            <v>173.4</v>
          </cell>
        </row>
        <row r="197">
          <cell r="A197" t="str">
            <v>6769 СЕМЕЙНАЯ вар п/о  ОСТАНКИНО</v>
          </cell>
          <cell r="D197">
            <v>17.600000000000001</v>
          </cell>
          <cell r="F197">
            <v>17.600000000000001</v>
          </cell>
        </row>
        <row r="198">
          <cell r="A198" t="str">
            <v>6776 ХОТ-ДОГ Папа может сос п/о мгс 0.35кг  ОСТАНКИНО</v>
          </cell>
          <cell r="D198">
            <v>377</v>
          </cell>
          <cell r="F198">
            <v>377</v>
          </cell>
        </row>
        <row r="199">
          <cell r="A199" t="str">
            <v>6777 МЯСНЫЕ С ГОВЯДИНОЙ ПМ сос п/о мгс 0.4кг  ОСТАНКИНО</v>
          </cell>
          <cell r="D199">
            <v>859</v>
          </cell>
          <cell r="F199">
            <v>859</v>
          </cell>
        </row>
        <row r="200">
          <cell r="A200" t="str">
            <v>6797 С ИНДЕЙКОЙ Папа может вар п/о 0,4кг 8шт.  ОСТАНКИНО</v>
          </cell>
          <cell r="D200">
            <v>65</v>
          </cell>
          <cell r="F200">
            <v>65</v>
          </cell>
        </row>
        <row r="201">
          <cell r="A201" t="str">
            <v>6822 ИЗ ОТБОРНОГО МЯСА ПМ сос п/о мгс 0,36кг  ОСТАНКИНО</v>
          </cell>
          <cell r="D201">
            <v>258</v>
          </cell>
          <cell r="F201">
            <v>258</v>
          </cell>
        </row>
        <row r="202">
          <cell r="A202" t="str">
            <v>Ассорти "Сырная тарелка" сыр плавл. круг 130 г., 50%ж, ТМ Сыробогатов,  Линия</v>
          </cell>
          <cell r="F202">
            <v>36</v>
          </cell>
        </row>
        <row r="203">
          <cell r="A203" t="str">
            <v>Ассорти (слив, грибы, ветчина) сыр плавленый 50%ж, ТМ Сыробогатов,круг,130 г. (180 суток)  Линия</v>
          </cell>
          <cell r="F203">
            <v>60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234</v>
          </cell>
          <cell r="F204">
            <v>234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424</v>
          </cell>
          <cell r="F205">
            <v>424</v>
          </cell>
        </row>
        <row r="206">
          <cell r="A206" t="str">
            <v>БОНУС Z-ОСОБАЯ Коровино вар п/о (5324)  ОСТАНКИНО</v>
          </cell>
          <cell r="D206">
            <v>36</v>
          </cell>
          <cell r="F206">
            <v>36</v>
          </cell>
        </row>
        <row r="207">
          <cell r="A207" t="str">
            <v>БОНУС Z-ОСОБАЯ Коровино вар п/о 0.5кг_СНГ (6305)  ОСТАНКИНО</v>
          </cell>
          <cell r="D207">
            <v>24</v>
          </cell>
          <cell r="F207">
            <v>24</v>
          </cell>
        </row>
        <row r="208">
          <cell r="A208" t="str">
            <v>БОНУС СОЧНЫЕ сос п/о мгс 0.41кг_UZ (6087)  ОСТАНКИНО</v>
          </cell>
          <cell r="D208">
            <v>1163</v>
          </cell>
          <cell r="F208">
            <v>1163</v>
          </cell>
        </row>
        <row r="209">
          <cell r="A209" t="str">
            <v>БОНУС СОЧНЫЕ сос п/о мгс 1*6_UZ (6088)  ОСТАНКИНО</v>
          </cell>
          <cell r="D209">
            <v>498</v>
          </cell>
          <cell r="F209">
            <v>498</v>
          </cell>
        </row>
        <row r="210">
          <cell r="A210" t="str">
            <v>БОНУС_273  Сосиски Сочинки с сочной грудинкой, МГС 0.4кг,   ПОКОМ</v>
          </cell>
          <cell r="F210">
            <v>1456</v>
          </cell>
        </row>
        <row r="211">
          <cell r="A211" t="str">
            <v>БОНУС_305  Колбаса Сервелат Мясорубский с мелкорубленным окороком в/у  ТМ Стародворье ВЕС   ПОКОМ</v>
          </cell>
          <cell r="F211">
            <v>387.06400000000002</v>
          </cell>
        </row>
        <row r="212">
          <cell r="A212" t="str">
            <v>БОНУС_Колбаса вареная Филейская ТМ Вязанка. ВЕС  ПОКОМ</v>
          </cell>
          <cell r="F212">
            <v>489.97899999999998</v>
          </cell>
        </row>
        <row r="213">
          <cell r="A213" t="str">
            <v>БОНУС_Колбаса Докторская Особая ТМ Особый рецепт,  0,5кг, ПОКОМ</v>
          </cell>
          <cell r="F213">
            <v>422</v>
          </cell>
        </row>
        <row r="214">
          <cell r="A214" t="str">
            <v>БОНУС_Колбаса Сервелат Филедворский, фиброуз, в/у 0,35 кг срез,  ПОКОМ</v>
          </cell>
          <cell r="F214">
            <v>635</v>
          </cell>
        </row>
        <row r="215">
          <cell r="A215" t="str">
            <v>БОНУС_Консервы говядина тушеная "СПК" ж/б 0,338 кг.шт. термоус. пл. ЧМК  СПК</v>
          </cell>
          <cell r="D215">
            <v>3</v>
          </cell>
          <cell r="F215">
            <v>3</v>
          </cell>
        </row>
        <row r="216">
          <cell r="A216" t="str">
            <v>БОНУС_Пельмени Отборные из свинины и говядины 0,9 кг ТМ Стародворье ТС Медвежье ушко  ПОКОМ</v>
          </cell>
          <cell r="F216">
            <v>418</v>
          </cell>
        </row>
        <row r="217">
          <cell r="A217" t="str">
            <v>Бутербродная вареная 0,47 кг шт.  СПК</v>
          </cell>
          <cell r="D217">
            <v>68</v>
          </cell>
          <cell r="F217">
            <v>68</v>
          </cell>
        </row>
        <row r="218">
          <cell r="A218" t="str">
            <v>Вацлавская вареная 400 гр.шт.  СПК</v>
          </cell>
          <cell r="D218">
            <v>16</v>
          </cell>
          <cell r="F218">
            <v>16</v>
          </cell>
        </row>
        <row r="219">
          <cell r="A219" t="str">
            <v>Вацлавская п/к (черева) 390 гр.шт. термоус.пак  СПК</v>
          </cell>
          <cell r="D219">
            <v>67</v>
          </cell>
          <cell r="F219">
            <v>67</v>
          </cell>
        </row>
        <row r="220">
          <cell r="A220" t="str">
            <v>Ветчина Вацлавская 400 гр.шт.  СПК</v>
          </cell>
          <cell r="D220">
            <v>10</v>
          </cell>
          <cell r="F220">
            <v>10</v>
          </cell>
        </row>
        <row r="221">
          <cell r="A221" t="str">
            <v>Ветчина Деликатесная "Сибирский стандарт"  СПК</v>
          </cell>
          <cell r="D221">
            <v>174</v>
          </cell>
          <cell r="F221">
            <v>174</v>
          </cell>
        </row>
        <row r="222">
          <cell r="A222" t="str">
            <v>Гауда сыр, 45% ж (брус), ТМ Сыробогатов  Линия</v>
          </cell>
          <cell r="F222">
            <v>104.72499999999999</v>
          </cell>
        </row>
        <row r="223">
          <cell r="A223" t="str">
            <v>Голландский ИТ сыр 45% ж (брус) ТМ Сыробогатов  Линия</v>
          </cell>
          <cell r="F223">
            <v>34.4</v>
          </cell>
        </row>
        <row r="224">
          <cell r="A224" t="str">
            <v>Готовые чебупели острые с мясом Горячая штучка 0,3 кг зам  ПОКОМ</v>
          </cell>
          <cell r="F224">
            <v>297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842</v>
          </cell>
          <cell r="F225">
            <v>2461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700</v>
          </cell>
          <cell r="F226">
            <v>1816</v>
          </cell>
        </row>
        <row r="227">
          <cell r="A227" t="str">
            <v>Готовые чебуреки с мясом ТМ Горячая штучка 0,09 кг флоу-пак ПОКОМ</v>
          </cell>
          <cell r="F227">
            <v>340</v>
          </cell>
        </row>
        <row r="228">
          <cell r="A228" t="str">
            <v>Грилья Куриные крылья ТМ Горячая штучка 0,27 кг зам.  ПОКОМ_НЕАКТИВНА</v>
          </cell>
          <cell r="F228">
            <v>1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23</v>
          </cell>
          <cell r="F229">
            <v>23</v>
          </cell>
        </row>
        <row r="230">
          <cell r="A230" t="str">
            <v>Гуцульская с/к "КолбасГрад" 160 гр.шт. термоус. пак  СПК</v>
          </cell>
          <cell r="D230">
            <v>54</v>
          </cell>
          <cell r="F230">
            <v>54</v>
          </cell>
        </row>
        <row r="231">
          <cell r="A231" t="str">
            <v>Датский сыр 45% ж,180г (флаупак), фасованый "Cыробогатов'(8 шт) Линия</v>
          </cell>
          <cell r="F231">
            <v>24</v>
          </cell>
        </row>
        <row r="232">
          <cell r="A232" t="str">
            <v>Дельгаро с/в "Эликатессе" 140 гр.шт.  СПК</v>
          </cell>
          <cell r="D232">
            <v>61</v>
          </cell>
          <cell r="F232">
            <v>61</v>
          </cell>
        </row>
        <row r="233">
          <cell r="A233" t="str">
            <v>Деревенская рубленая вареная 350 гр.шт. термоус. пак.  СПК</v>
          </cell>
          <cell r="D233">
            <v>18</v>
          </cell>
          <cell r="F233">
            <v>18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308</v>
          </cell>
          <cell r="F234">
            <v>308</v>
          </cell>
        </row>
        <row r="235">
          <cell r="A235" t="str">
            <v>Для бургера сыр плавленый 25%ж,ТМ Сыробогатов,112 г слайсы   Линия</v>
          </cell>
          <cell r="F235">
            <v>36</v>
          </cell>
        </row>
        <row r="236">
          <cell r="A236" t="str">
            <v>Для супа с луком сыр плавленый 45%ж, фольга 80г, ТМ Сыробогатов (150 суток)  Линия</v>
          </cell>
          <cell r="F236">
            <v>600</v>
          </cell>
        </row>
        <row r="237">
          <cell r="A237" t="str">
            <v>Докторская вареная в/с 0,47 кг шт.  СПК</v>
          </cell>
          <cell r="D237">
            <v>69</v>
          </cell>
          <cell r="F237">
            <v>69</v>
          </cell>
        </row>
        <row r="238">
          <cell r="A238" t="str">
            <v>Докторская вареная термоус.пак. "Высокий вкус"  СПК</v>
          </cell>
          <cell r="D238">
            <v>126</v>
          </cell>
          <cell r="F238">
            <v>126</v>
          </cell>
        </row>
        <row r="239">
          <cell r="A239" t="str">
            <v>Дружба сыр плавленый 50% ж, фольга 80г, ТМ Сыробогатов (150 суток)   Линия</v>
          </cell>
          <cell r="F239">
            <v>240</v>
          </cell>
        </row>
        <row r="240">
          <cell r="A240" t="str">
            <v>Жар-боллы с курочкой и сыром, ВЕС ТМ Зареченские  ПОКОМ</v>
          </cell>
          <cell r="F240">
            <v>145.101</v>
          </cell>
        </row>
        <row r="241">
          <cell r="A241" t="str">
            <v>Жар-ладушки с клубникой и вишней ВЕС ТМ Зареченские  ПОКОМ</v>
          </cell>
          <cell r="F241">
            <v>18.5</v>
          </cell>
        </row>
        <row r="242">
          <cell r="A242" t="str">
            <v>Жар-ладушки с мясом ТМ Зареченские ВЕС ПОКОМ</v>
          </cell>
          <cell r="D242">
            <v>3.7</v>
          </cell>
          <cell r="F242">
            <v>213.90199999999999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40.700000000000003</v>
          </cell>
        </row>
        <row r="244">
          <cell r="A244" t="str">
            <v>Жар-ладушки с яблоком и грушей ТМ Зареченские ВЕС ПОКОМ</v>
          </cell>
          <cell r="F244">
            <v>37</v>
          </cell>
        </row>
        <row r="245">
          <cell r="A245" t="str">
            <v>ЖАР-мени ВЕС ТМ Зареченские  ПОКОМ</v>
          </cell>
          <cell r="D245">
            <v>5</v>
          </cell>
          <cell r="F245">
            <v>153</v>
          </cell>
        </row>
        <row r="246">
          <cell r="A246" t="str">
            <v>Карбонад Юбилейный 0,13кг нар.д/ф шт. СПК</v>
          </cell>
          <cell r="D246">
            <v>19</v>
          </cell>
          <cell r="F246">
            <v>19</v>
          </cell>
        </row>
        <row r="247">
          <cell r="A247" t="str">
            <v>Каша гречневая с говядиной "СПК" ж/б 0,340 кг.шт. термоус. пл. ЧМК  СПК</v>
          </cell>
          <cell r="D247">
            <v>2</v>
          </cell>
          <cell r="F247">
            <v>2</v>
          </cell>
        </row>
        <row r="248">
          <cell r="A248" t="str">
            <v>Каша перловая с говядиной "СПК" ж/б 0,340 кг.шт. термоус. пл. ЧМК СПК</v>
          </cell>
          <cell r="D248">
            <v>2</v>
          </cell>
          <cell r="F248">
            <v>2</v>
          </cell>
        </row>
        <row r="249">
          <cell r="A249" t="str">
            <v>Классика с/к 235 гр.шт. "Высокий вкус"  СПК</v>
          </cell>
          <cell r="D249">
            <v>293</v>
          </cell>
          <cell r="F249">
            <v>293</v>
          </cell>
        </row>
        <row r="250">
          <cell r="A250" t="str">
            <v>Колбаски ПодПивасики оригинальные с/к 0,10 кг.шт. термофор.пак.  СПК</v>
          </cell>
          <cell r="D250">
            <v>1038</v>
          </cell>
          <cell r="F250">
            <v>1038</v>
          </cell>
        </row>
        <row r="251">
          <cell r="A251" t="str">
            <v>Колбаски ПодПивасики острые с/к 0,10 кг.шт. термофор.пак.  СПК</v>
          </cell>
          <cell r="D251">
            <v>697</v>
          </cell>
          <cell r="F251">
            <v>697</v>
          </cell>
        </row>
        <row r="252">
          <cell r="A252" t="str">
            <v>Колбаски ПодПивасики с сыром с/к 100 гр.шт. (в ср.защ.атм.)  СПК</v>
          </cell>
          <cell r="D252">
            <v>136</v>
          </cell>
          <cell r="F252">
            <v>136</v>
          </cell>
        </row>
        <row r="253">
          <cell r="A253" t="str">
            <v>Консервы говядина тушеная "СПК" ж/б 0,338 кг.шт. термоус. пл. ЧМК  СПК</v>
          </cell>
          <cell r="D253">
            <v>5</v>
          </cell>
          <cell r="F253">
            <v>5</v>
          </cell>
        </row>
        <row r="254">
          <cell r="A254" t="str">
            <v>Коньячная с/к 0,10 кг.шт. нарезка (лоток с ср.зад.атм.) "Высокий вкус"  СПК</v>
          </cell>
          <cell r="D254">
            <v>3</v>
          </cell>
          <cell r="F254">
            <v>3</v>
          </cell>
        </row>
        <row r="255">
          <cell r="A255" t="str">
            <v>Король сыров с аром топл мол сыр 40% ж, 400 г, фасованный "Сыробогатов"  Линия</v>
          </cell>
          <cell r="F255">
            <v>24</v>
          </cell>
        </row>
        <row r="256">
          <cell r="A256" t="str">
            <v>Король сыров с аром топл мол сыр 40%ж, "Сыробогатов" 180г (флоупак) (12шту) Линия</v>
          </cell>
          <cell r="F256">
            <v>24</v>
          </cell>
        </row>
        <row r="257">
          <cell r="A257" t="str">
            <v>Король сыров с аром топл молока сыр 40% ж, 125г, фасованный, (нарезка), ТМ "Сыробогатов"  Линия</v>
          </cell>
          <cell r="F257">
            <v>24</v>
          </cell>
        </row>
        <row r="258">
          <cell r="A258" t="str">
            <v>Король сыров со вкусом топлен.молока сыр плавл. 50%ж, фольга 80г, ТМ Сыробогатов (150 суток) Линия</v>
          </cell>
          <cell r="F258">
            <v>1200</v>
          </cell>
        </row>
        <row r="259">
          <cell r="A259" t="str">
            <v>Король сыров со вкусом топленого молока сыр 40%ж, 180 г. фасованный «Сыробогатов»  Линия</v>
          </cell>
          <cell r="F259">
            <v>24</v>
          </cell>
        </row>
        <row r="260">
          <cell r="A260" t="str">
            <v>Король сыров со вкусом топленого молока сыр плавленый 45%ж,ТМ Сыробогатов,130 г слайсы  Линия</v>
          </cell>
          <cell r="F260">
            <v>36</v>
          </cell>
        </row>
        <row r="261">
          <cell r="A261" t="str">
            <v>Костромской ИТ сыр 45% ж (брус) ТМ "Сыробогатов", г. Орёл  Линия</v>
          </cell>
          <cell r="F261">
            <v>52.53</v>
          </cell>
        </row>
        <row r="262">
          <cell r="A262" t="str">
            <v>Краковская п/к (черева) 390 гр.шт. термоус.пак. СПК</v>
          </cell>
          <cell r="D262">
            <v>4</v>
          </cell>
          <cell r="F262">
            <v>4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1</v>
          </cell>
          <cell r="F263">
            <v>424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853</v>
          </cell>
          <cell r="F264">
            <v>1925</v>
          </cell>
        </row>
        <row r="265">
          <cell r="A265" t="str">
            <v>Ла Фаворте с/в "Эликатессе" 140 гр.шт.  СПК</v>
          </cell>
          <cell r="D265">
            <v>101</v>
          </cell>
          <cell r="F265">
            <v>101</v>
          </cell>
        </row>
        <row r="266">
          <cell r="A266" t="str">
            <v>Ливерная Печеночная "Просто выгодно" 0,3 кг.шт.  СПК</v>
          </cell>
          <cell r="D266">
            <v>74</v>
          </cell>
          <cell r="F266">
            <v>74</v>
          </cell>
        </row>
        <row r="267">
          <cell r="A267" t="str">
            <v>Любительская вареная термоус.пак. "Высокий вкус"  СПК</v>
          </cell>
          <cell r="D267">
            <v>105</v>
          </cell>
          <cell r="F267">
            <v>105</v>
          </cell>
        </row>
        <row r="268">
          <cell r="A268" t="str">
            <v>Маасдам сыр 45% ж, 125г, фасованный, (нарезка), ТМ "Сыробогатов"  Линия</v>
          </cell>
          <cell r="F268">
            <v>24</v>
          </cell>
        </row>
        <row r="269">
          <cell r="A269" t="str">
            <v>Маасдам сыр плавленый 50% ж, фольга 80г, ТМ Сыробогатов (150 суток)  Линия</v>
          </cell>
          <cell r="F269">
            <v>600</v>
          </cell>
        </row>
        <row r="270">
          <cell r="A270" t="str">
            <v>Маасдам сыр фасованый 45%ж (флоупак), "Сыробогатов" 180г Линия</v>
          </cell>
          <cell r="F270">
            <v>24</v>
          </cell>
        </row>
        <row r="271">
          <cell r="A271" t="str">
            <v>Мини-сосиски в тесте "Фрайпики" 1,8кг ВЕС, ТМ Зареченские  ПОКОМ</v>
          </cell>
          <cell r="D271">
            <v>1.8</v>
          </cell>
          <cell r="F271">
            <v>77.400000000000006</v>
          </cell>
        </row>
        <row r="272">
          <cell r="A272" t="str">
            <v>Мини-сосиски в тесте "Фрайпики" 3,7кг ВЕС, ТМ Зареченские  ПОКОМ</v>
          </cell>
          <cell r="F272">
            <v>146.9</v>
          </cell>
        </row>
        <row r="273">
          <cell r="A273" t="str">
            <v>Мусульманская вареная "Просто выгодно"  СПК</v>
          </cell>
          <cell r="D273">
            <v>13</v>
          </cell>
          <cell r="F273">
            <v>13</v>
          </cell>
        </row>
        <row r="274">
          <cell r="A274" t="str">
            <v>Мусульманская п/к "Просто выгодно" термофор.пак.  СПК</v>
          </cell>
          <cell r="D274">
            <v>2.5</v>
          </cell>
          <cell r="F274">
            <v>2.5</v>
          </cell>
        </row>
        <row r="275">
          <cell r="A275" t="str">
            <v>Мясное ассорти сыр плавл. круг 130 г., 50%ж, ТМ Сыробогатов,  Линия</v>
          </cell>
          <cell r="F275">
            <v>36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8</v>
          </cell>
          <cell r="F276">
            <v>2277</v>
          </cell>
        </row>
        <row r="277">
          <cell r="A277" t="str">
            <v>Наггетсы Нагетосы Сочная курочка в хрустящей панировке 0,25кг ТМ Горячая штучка   ПОКОМ</v>
          </cell>
          <cell r="D277">
            <v>1</v>
          </cell>
          <cell r="F277">
            <v>1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7</v>
          </cell>
          <cell r="F278">
            <v>1817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6</v>
          </cell>
          <cell r="F279">
            <v>1895</v>
          </cell>
        </row>
        <row r="280">
          <cell r="A280" t="str">
            <v>Наггетсы с куриным филе и сыром ТМ Вязанка 0,25 кг ПОКОМ</v>
          </cell>
          <cell r="D280">
            <v>6</v>
          </cell>
          <cell r="F280">
            <v>611</v>
          </cell>
        </row>
        <row r="281">
          <cell r="A281" t="str">
            <v>Наггетсы Хрустящие ТМ Зареченские. ВЕС ПОКОМ</v>
          </cell>
          <cell r="F281">
            <v>326.00200000000001</v>
          </cell>
        </row>
        <row r="282">
          <cell r="A282" t="str">
            <v>Новосибирская с/к 0,10 кг.шт. нарезка (лоток с ср.защ.атм.) "Высокий вкус"  СПК</v>
          </cell>
          <cell r="D282">
            <v>1</v>
          </cell>
          <cell r="F282">
            <v>1</v>
          </cell>
        </row>
        <row r="283">
          <cell r="A283" t="str">
            <v>Оригинальная с перцем с/к  СПК</v>
          </cell>
          <cell r="D283">
            <v>1477.2</v>
          </cell>
          <cell r="F283">
            <v>1477.2</v>
          </cell>
        </row>
        <row r="284">
          <cell r="A284" t="str">
            <v>Особая вареная  СПК</v>
          </cell>
          <cell r="D284">
            <v>6.5</v>
          </cell>
          <cell r="F284">
            <v>6.5</v>
          </cell>
        </row>
        <row r="285">
          <cell r="A285" t="str">
            <v>Пармезан сыр 40% ж, 400 г, фасованный Сыробогатов   Линия</v>
          </cell>
          <cell r="F285">
            <v>12</v>
          </cell>
        </row>
        <row r="286">
          <cell r="A286" t="str">
            <v>Пекантино с/в "Эликатессе" 0,10 кг.шт. нарезка (лоток с.ср.защ.атм.)  СПК</v>
          </cell>
          <cell r="D286">
            <v>46</v>
          </cell>
          <cell r="F286">
            <v>46</v>
          </cell>
        </row>
        <row r="287">
          <cell r="A287" t="str">
            <v>Пельмени Grandmeni со сливочным маслом Горячая штучка 0,75 кг ПОКОМ</v>
          </cell>
          <cell r="F287">
            <v>277</v>
          </cell>
        </row>
        <row r="288">
          <cell r="A288" t="str">
            <v>Пельмени Бигбули #МЕГАВКУСИЩЕ с сочной грудинкой 0,43 кг  ПОКОМ</v>
          </cell>
          <cell r="F288">
            <v>67</v>
          </cell>
        </row>
        <row r="289">
          <cell r="A289" t="str">
            <v>Пельмени Бигбули #МЕГАВКУСИЩЕ с сочной грудинкой 0,9 кг  ПОКОМ</v>
          </cell>
          <cell r="F289">
            <v>670</v>
          </cell>
        </row>
        <row r="290">
          <cell r="A290" t="str">
            <v>Пельмени Бигбули с мясом, Горячая штучка 0,43кг  ПОКОМ</v>
          </cell>
          <cell r="F290">
            <v>176</v>
          </cell>
        </row>
        <row r="291">
          <cell r="A291" t="str">
            <v>Пельмени Бигбули с мясом, Горячая штучка 0,9кг  ПОКОМ</v>
          </cell>
          <cell r="D291">
            <v>193</v>
          </cell>
          <cell r="F291">
            <v>529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D292">
            <v>2</v>
          </cell>
          <cell r="F292">
            <v>776</v>
          </cell>
        </row>
        <row r="293">
          <cell r="A293" t="str">
            <v>Пельмени Бигбули со сливочным маслом #МЕГАМАСЛИЩЕ Горячая штучка 0,9 кг  ПОКОМ</v>
          </cell>
          <cell r="D293">
            <v>2</v>
          </cell>
          <cell r="F293">
            <v>199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F294">
            <v>304</v>
          </cell>
        </row>
        <row r="295">
          <cell r="A295" t="str">
            <v>Пельмени Бульмени с говядиной и свининой Горячая шт. 0,9 кг  ПОКОМ</v>
          </cell>
          <cell r="D295">
            <v>837</v>
          </cell>
          <cell r="F295">
            <v>2439</v>
          </cell>
        </row>
        <row r="296">
          <cell r="A296" t="str">
            <v>Пельмени Бульмени с говядиной и свининой Горячая штучка 0,43  ПОКОМ</v>
          </cell>
          <cell r="D296">
            <v>5</v>
          </cell>
          <cell r="F296">
            <v>1058</v>
          </cell>
        </row>
        <row r="297">
          <cell r="A297" t="str">
            <v>Пельмени Бульмени с говядиной и свининой Наваристые Горячая штучка ВЕС  ПОКОМ</v>
          </cell>
          <cell r="D297">
            <v>5</v>
          </cell>
          <cell r="F297">
            <v>1420.001</v>
          </cell>
        </row>
        <row r="298">
          <cell r="A298" t="str">
            <v>Пельмени Бульмени со сливочным маслом Горячая штучка 0,9 кг  ПОКОМ</v>
          </cell>
          <cell r="D298">
            <v>987</v>
          </cell>
          <cell r="F298">
            <v>3555</v>
          </cell>
        </row>
        <row r="299">
          <cell r="A299" t="str">
            <v>Пельмени Бульмени со сливочным маслом ТМ Горячая шт. 0,43 кг  ПОКОМ</v>
          </cell>
          <cell r="D299">
            <v>3</v>
          </cell>
          <cell r="F299">
            <v>906</v>
          </cell>
        </row>
        <row r="300">
          <cell r="A300" t="str">
            <v>Пельмени Левантские ТМ Особый рецепт 0,8 кг  ПОКОМ</v>
          </cell>
          <cell r="F300">
            <v>14</v>
          </cell>
        </row>
        <row r="301">
          <cell r="A301" t="str">
            <v>Пельмени Медвежьи ушки с фермерскими сливками 0,7кг  ПОКОМ</v>
          </cell>
          <cell r="F301">
            <v>76</v>
          </cell>
        </row>
        <row r="302">
          <cell r="A302" t="str">
            <v>Пельмени Медвежьи ушки с фермерской свининой и говядиной Малые 0,7кг  ПОКОМ</v>
          </cell>
          <cell r="F302">
            <v>65</v>
          </cell>
        </row>
        <row r="303">
          <cell r="A303" t="str">
            <v>Пельмени Мясорубские с рубленой грудинкой ТМ Стародворье флоупак  0,7 кг. ПОКОМ</v>
          </cell>
          <cell r="D303">
            <v>1</v>
          </cell>
          <cell r="F303">
            <v>130</v>
          </cell>
        </row>
        <row r="304">
          <cell r="A304" t="str">
            <v>Пельмени Мясорубские ТМ Стародворье фоупак равиоли 0,7 кг  ПОКОМ</v>
          </cell>
          <cell r="D304">
            <v>3</v>
          </cell>
          <cell r="F304">
            <v>1136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F305">
            <v>230</v>
          </cell>
        </row>
        <row r="306">
          <cell r="A306" t="str">
            <v>Пельмени С говядиной и свининой, ВЕС, сфера пуговки Мясная Галерея  ПОКОМ</v>
          </cell>
          <cell r="D306">
            <v>10</v>
          </cell>
          <cell r="F306">
            <v>655.01099999999997</v>
          </cell>
        </row>
        <row r="307">
          <cell r="A307" t="str">
            <v>Пельмени Со свининой и говядиной Любимая ложка 1,2 кг  ПОКОМ</v>
          </cell>
          <cell r="F307">
            <v>1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D308">
            <v>2</v>
          </cell>
          <cell r="F308">
            <v>706</v>
          </cell>
        </row>
        <row r="309">
          <cell r="A309" t="str">
            <v>Пельмени Сочные сфера 0,8 кг ТМ Стародворье  ПОКОМ</v>
          </cell>
          <cell r="F309">
            <v>2</v>
          </cell>
        </row>
        <row r="310">
          <cell r="A310" t="str">
            <v>Пельмени Сочные сфера 0,9 кг ТМ Стародворье ПОКОМ</v>
          </cell>
          <cell r="F310">
            <v>320</v>
          </cell>
        </row>
        <row r="311">
          <cell r="A311" t="str">
            <v>Пельмени Супермени с мясом, Горячая штучка 0,2кг    ПОКОМ</v>
          </cell>
          <cell r="F311">
            <v>1</v>
          </cell>
        </row>
        <row r="312">
          <cell r="A312" t="str">
            <v>Пельмени Супермени со сливочным маслом, Горячая штучка 0,2кг    ПОКОМ</v>
          </cell>
          <cell r="F312">
            <v>1</v>
          </cell>
        </row>
        <row r="313">
          <cell r="A313" t="str">
            <v>Пипперони с/к "Эликатессе" 0,10 кг.шт.  СПК</v>
          </cell>
          <cell r="D313">
            <v>1</v>
          </cell>
          <cell r="F313">
            <v>1</v>
          </cell>
        </row>
        <row r="314">
          <cell r="A314" t="str">
            <v>Плавленый Сыр 45% "С ветчиной" СТМ "ПапаМожет" 180гр  ОСТАНКИНО</v>
          </cell>
          <cell r="D314">
            <v>16</v>
          </cell>
          <cell r="F314">
            <v>16</v>
          </cell>
        </row>
        <row r="315">
          <cell r="A315" t="str">
            <v>Плавленый Сыр 45% "С грибами" СТМ "ПапаМожет 180гр  ОСТАНКИНО</v>
          </cell>
          <cell r="D315">
            <v>13</v>
          </cell>
          <cell r="F315">
            <v>13</v>
          </cell>
        </row>
        <row r="316">
          <cell r="A316" t="str">
            <v>По-Австрийски с/к 260 гр.шт. "Высокий вкус"  СПК</v>
          </cell>
          <cell r="D316">
            <v>159</v>
          </cell>
          <cell r="F316">
            <v>159</v>
          </cell>
        </row>
        <row r="317">
          <cell r="A317" t="str">
            <v>Покровская вареная 0,47 кг шт.  СПК</v>
          </cell>
          <cell r="D317">
            <v>8</v>
          </cell>
          <cell r="F317">
            <v>8</v>
          </cell>
        </row>
        <row r="318">
          <cell r="A318" t="str">
            <v>Пошехонский ИТ сыр 45% ж (брус) ТМ "Сыробогатов", г. Орёл  Линия</v>
          </cell>
          <cell r="F318">
            <v>52.594999999999999</v>
          </cell>
        </row>
        <row r="319">
          <cell r="A319" t="str">
            <v>Продукт колбасный с сыром копченый Коровино 400 гр  ОСТАНКИНО</v>
          </cell>
          <cell r="D319">
            <v>12</v>
          </cell>
          <cell r="F319">
            <v>12</v>
          </cell>
        </row>
        <row r="320">
          <cell r="A320" t="str">
            <v>Российский ИТ сыр 50% ж (брус) ТМ "Сыробогатов", г. Орёл  Линия</v>
          </cell>
          <cell r="F320">
            <v>89.24</v>
          </cell>
        </row>
        <row r="321">
          <cell r="A321" t="str">
            <v>Российский сыр 50% ж, 125г, фасованный, (нарезка), ТМ "Сыробогатов"  Линия</v>
          </cell>
          <cell r="F321">
            <v>24</v>
          </cell>
        </row>
        <row r="322">
          <cell r="A322" t="str">
            <v>Российский сыр 50% ж, 180 г, фасованный Сыробогатов   Линия</v>
          </cell>
          <cell r="F322">
            <v>24</v>
          </cell>
        </row>
        <row r="323">
          <cell r="A323" t="str">
            <v>Российский сыр 50% ж, 400г, фасованный Сыробогатов   Линия</v>
          </cell>
          <cell r="F323">
            <v>24</v>
          </cell>
        </row>
        <row r="324">
          <cell r="A324" t="str">
            <v>С ветчиной сыр плавленый 50% ж, фольга 80г, ТМ Сыробогатов (150 суток)  Линия</v>
          </cell>
          <cell r="F324">
            <v>600</v>
          </cell>
        </row>
        <row r="325">
          <cell r="A325" t="str">
            <v>С грибами сыр плавленый 50% ж, фольга 80г, ТМ Сыробогатов (150 суток)  Линия</v>
          </cell>
          <cell r="F325">
            <v>600</v>
          </cell>
        </row>
        <row r="326">
          <cell r="A326" t="str">
            <v>Салями с перчиком с/к "КолбасГрад" 160 гр.шт. термоус. пак.  СПК</v>
          </cell>
          <cell r="D326">
            <v>45</v>
          </cell>
          <cell r="F326">
            <v>45</v>
          </cell>
        </row>
        <row r="327">
          <cell r="A327" t="str">
            <v>Салями Трюфель с/в "Эликатессе" 0,16 кг.шт.  СПК</v>
          </cell>
          <cell r="D327">
            <v>176</v>
          </cell>
          <cell r="F327">
            <v>176</v>
          </cell>
        </row>
        <row r="328">
          <cell r="A328" t="str">
            <v>Салями Финская с/к 235 гр.шт. "Высокий вкус"  СПК</v>
          </cell>
          <cell r="D328">
            <v>233</v>
          </cell>
          <cell r="F328">
            <v>233</v>
          </cell>
        </row>
        <row r="329">
          <cell r="A329" t="str">
            <v>Сардельки "Докторские" (черева) ( в ср.защ.атм.) 1.0 кг. "Высокий вкус"  СПК</v>
          </cell>
          <cell r="D329">
            <v>281</v>
          </cell>
          <cell r="F329">
            <v>411</v>
          </cell>
        </row>
        <row r="330">
          <cell r="A330" t="str">
            <v>Сардельки из говядины (черева) (в ср.защ.атм.) "Высокий вкус"  СПК</v>
          </cell>
          <cell r="D330">
            <v>242</v>
          </cell>
          <cell r="F330">
            <v>342</v>
          </cell>
        </row>
        <row r="331">
          <cell r="A331" t="str">
            <v>Сардельки из свинины (черева) ( в ср.защ.атм) "Высокий вкус"  СПК</v>
          </cell>
          <cell r="D331">
            <v>13</v>
          </cell>
          <cell r="F331">
            <v>13</v>
          </cell>
        </row>
        <row r="332">
          <cell r="A332" t="str">
            <v>Семейная с чесночком вареная (СПК+СКМ)  СПК</v>
          </cell>
          <cell r="D332">
            <v>457.15699999999998</v>
          </cell>
          <cell r="F332">
            <v>457.15699999999998</v>
          </cell>
        </row>
        <row r="333">
          <cell r="A333" t="str">
            <v>Семейная с чесночком Экстра вареная  СПК</v>
          </cell>
          <cell r="D333">
            <v>49.5</v>
          </cell>
          <cell r="F333">
            <v>49.5</v>
          </cell>
        </row>
        <row r="334">
          <cell r="A334" t="str">
            <v>Семейная с чесночком Экстра вареная 0,5 кг.шт.  СПК</v>
          </cell>
          <cell r="D334">
            <v>11</v>
          </cell>
          <cell r="F334">
            <v>11</v>
          </cell>
        </row>
        <row r="335">
          <cell r="A335" t="str">
            <v>Сервелат мелкозернистый в/к 0,5 кг.шт. термоус.пак. "Высокий вкус"  СПК</v>
          </cell>
          <cell r="D335">
            <v>52</v>
          </cell>
          <cell r="F335">
            <v>52</v>
          </cell>
        </row>
        <row r="336">
          <cell r="A336" t="str">
            <v>Сервелат Финский в/к 0,38 кг.шт. термофор.пак.  СПК</v>
          </cell>
          <cell r="D336">
            <v>32</v>
          </cell>
          <cell r="F336">
            <v>32</v>
          </cell>
        </row>
        <row r="337">
          <cell r="A337" t="str">
            <v>Сервелат Фирменный в/к 0,10 кг.шт. нарезка (лоток с ср.защ.атм.)  СПК</v>
          </cell>
          <cell r="D337">
            <v>31</v>
          </cell>
          <cell r="F337">
            <v>31</v>
          </cell>
        </row>
        <row r="338">
          <cell r="A338" t="str">
            <v>Сибирская особая с/к 0,10 кг.шт. нарезка (лоток с ср.защ.атм.)  СПК</v>
          </cell>
          <cell r="D338">
            <v>267</v>
          </cell>
          <cell r="F338">
            <v>267</v>
          </cell>
        </row>
        <row r="339">
          <cell r="A339" t="str">
            <v>Сибирская особая с/к 0,235 кг шт.  СПК</v>
          </cell>
          <cell r="D339">
            <v>243</v>
          </cell>
          <cell r="F339">
            <v>273</v>
          </cell>
        </row>
        <row r="340">
          <cell r="A340" t="str">
            <v>Славянская п/к 0,38 кг шт.термофор.пак.  СПК</v>
          </cell>
          <cell r="D340">
            <v>5</v>
          </cell>
          <cell r="F340">
            <v>5</v>
          </cell>
        </row>
        <row r="341">
          <cell r="A341" t="str">
            <v>Сливочный сыр 50% ж, 125г, фасованный (нарезка), ТМ "Сыробогатов"  Линия</v>
          </cell>
          <cell r="F341">
            <v>24</v>
          </cell>
        </row>
        <row r="342">
          <cell r="A342" t="str">
            <v>Сливочный сыр 50%ж, 180г. фасованный "Сыробогатов"  Линия</v>
          </cell>
          <cell r="F342">
            <v>24</v>
          </cell>
        </row>
        <row r="343">
          <cell r="A343" t="str">
            <v>Сливочный сыр плав, 130 г слайсы, 45%ж, ТМ Сыробогатов  Линия</v>
          </cell>
          <cell r="F343">
            <v>36</v>
          </cell>
        </row>
        <row r="344">
          <cell r="A344" t="str">
            <v>Сливочный сыр плавленый 50% ж, фольга 80г, ТМ Сыробогатов (150 суток)  Линия</v>
          </cell>
          <cell r="F344">
            <v>1200</v>
          </cell>
        </row>
        <row r="345">
          <cell r="A345" t="str">
            <v>Сливочный сыр, 50% ж (брус), ТМ "Сыробогатов", г. Орёл  Линия</v>
          </cell>
          <cell r="F345">
            <v>89.17</v>
          </cell>
        </row>
        <row r="346">
          <cell r="A346" t="str">
            <v>Смак-мени с картофелем и сочной грудинкой 1кг ТМ Зареченские ПОКОМ</v>
          </cell>
          <cell r="F346">
            <v>13</v>
          </cell>
        </row>
        <row r="347">
          <cell r="A347" t="str">
            <v>Смак-мени с мясом 1кг ТМ Зареченские ПОКОМ</v>
          </cell>
          <cell r="F347">
            <v>38</v>
          </cell>
        </row>
        <row r="348">
          <cell r="A348" t="str">
            <v>Смаколадьи с яблоком и грушей ТМ Зареченские,0,9 кг ПОКОМ</v>
          </cell>
          <cell r="F348">
            <v>6</v>
          </cell>
        </row>
        <row r="349">
          <cell r="A349" t="str">
            <v>Сметанковый сыр 50% ж, 180 г, фасованный Сыробогатов (флоупак)  Линия</v>
          </cell>
          <cell r="F349">
            <v>24</v>
          </cell>
        </row>
        <row r="350">
          <cell r="A350" t="str">
            <v>Сосиски "Баварские" 0,36 кг.шт. вак.упак.  СПК</v>
          </cell>
          <cell r="D350">
            <v>3</v>
          </cell>
          <cell r="F350">
            <v>3</v>
          </cell>
        </row>
        <row r="351">
          <cell r="A351" t="str">
            <v>Сосиски "Молочные" 0,36 кг.шт. вак.упак.  СПК</v>
          </cell>
          <cell r="D351">
            <v>18</v>
          </cell>
          <cell r="F351">
            <v>18</v>
          </cell>
        </row>
        <row r="352">
          <cell r="A352" t="str">
            <v>Сосиски Классические (в ср.защ.атм.) СПК</v>
          </cell>
          <cell r="D352">
            <v>5</v>
          </cell>
          <cell r="F352">
            <v>5</v>
          </cell>
        </row>
        <row r="353">
          <cell r="A353" t="str">
            <v>Сосиски Мусульманские "Просто выгодно" (в ср.защ.атм.)  СПК</v>
          </cell>
          <cell r="D353">
            <v>14</v>
          </cell>
          <cell r="F353">
            <v>14</v>
          </cell>
        </row>
        <row r="354">
          <cell r="A354" t="str">
            <v>Сосиски Хот-дог ВЕС (лоток с ср.защ.атм.)   СПК</v>
          </cell>
          <cell r="D354">
            <v>48</v>
          </cell>
          <cell r="F354">
            <v>48</v>
          </cell>
        </row>
        <row r="355">
          <cell r="A355" t="str">
            <v>Сосисоны в темпуре ВЕС  ПОКОМ</v>
          </cell>
          <cell r="D355">
            <v>3.6</v>
          </cell>
          <cell r="F355">
            <v>80.611000000000004</v>
          </cell>
        </row>
        <row r="356">
          <cell r="A356" t="str">
            <v>Сочный мегачебурек ТМ Зареченские ВЕС ПОКОМ</v>
          </cell>
          <cell r="F356">
            <v>93.52</v>
          </cell>
        </row>
        <row r="357">
          <cell r="A357" t="str">
            <v>Сыр "Пармезан" 40% колотый 100 гр  ОСТАНКИНО</v>
          </cell>
          <cell r="D357">
            <v>19</v>
          </cell>
          <cell r="F357">
            <v>19</v>
          </cell>
        </row>
        <row r="358">
          <cell r="A358" t="str">
            <v>Сыр "Пармезан" 40% кусок 180 гр  ОСТАНКИНО</v>
          </cell>
          <cell r="D358">
            <v>74</v>
          </cell>
          <cell r="F358">
            <v>74</v>
          </cell>
        </row>
        <row r="359">
          <cell r="A359" t="str">
            <v>Сыр Боккончини копченый 40% 100 гр.  ОСТАНКИНО</v>
          </cell>
          <cell r="D359">
            <v>51</v>
          </cell>
          <cell r="F359">
            <v>51</v>
          </cell>
        </row>
        <row r="360">
          <cell r="A360" t="str">
            <v>Сыр Гауда 45% тм Папа Может, нарезанные ломтики 125г (МИНИ)  Останкино</v>
          </cell>
          <cell r="D360">
            <v>12</v>
          </cell>
          <cell r="F360">
            <v>12</v>
          </cell>
        </row>
        <row r="361">
          <cell r="A361" t="str">
            <v>Сыр колбасный копченый Папа Может 400 гр  ОСТАНКИНО</v>
          </cell>
          <cell r="D361">
            <v>12</v>
          </cell>
          <cell r="F361">
            <v>12</v>
          </cell>
        </row>
        <row r="362">
          <cell r="A362" t="str">
            <v>Сыр Останкино "Алтайский Gold" 50% вес  ОСТАНКИНО</v>
          </cell>
          <cell r="D362">
            <v>1.5</v>
          </cell>
          <cell r="F362">
            <v>1.5</v>
          </cell>
        </row>
        <row r="363">
          <cell r="A363" t="str">
            <v>Сыр ПАПА МОЖЕТ "Гауда Голд" 45% 180 г  ОСТАНКИНО</v>
          </cell>
          <cell r="D363">
            <v>403</v>
          </cell>
          <cell r="F363">
            <v>403</v>
          </cell>
        </row>
        <row r="364">
          <cell r="A364" t="str">
            <v>Сыр Папа Может "Гауда Голд", 45% брусок ВЕС ОСТАНКИНО</v>
          </cell>
          <cell r="D364">
            <v>51.8</v>
          </cell>
          <cell r="F364">
            <v>51.8</v>
          </cell>
        </row>
        <row r="365">
          <cell r="A365" t="str">
            <v>Сыр ПАПА МОЖЕТ "Голландский традиционный" 45% 180 г  ОСТАНКИНО</v>
          </cell>
          <cell r="D365">
            <v>807</v>
          </cell>
          <cell r="F365">
            <v>807</v>
          </cell>
        </row>
        <row r="366">
          <cell r="A366" t="str">
            <v>Сыр Папа Может "Голландский традиционный", 45% брусок ВЕС ОСТАНКИНО</v>
          </cell>
          <cell r="D366">
            <v>33.5</v>
          </cell>
          <cell r="F366">
            <v>33.5</v>
          </cell>
        </row>
        <row r="367">
          <cell r="A367" t="str">
            <v>Сыр Папа Может "Пошехонский" 45% вес (= 3 кг)  ОСТАНКИНО</v>
          </cell>
          <cell r="D367">
            <v>12.3</v>
          </cell>
          <cell r="F367">
            <v>12.3</v>
          </cell>
        </row>
        <row r="368">
          <cell r="A368" t="str">
            <v>Сыр ПАПА МОЖЕТ "Российский традиционный" 45% 180 г  ОСТАНКИНО</v>
          </cell>
          <cell r="D368">
            <v>858</v>
          </cell>
          <cell r="F368">
            <v>858</v>
          </cell>
        </row>
        <row r="369">
          <cell r="A369" t="str">
            <v>Сыр Папа Может "Сметанковый" 50% вес (=3кг)  ОСТАНКИНО</v>
          </cell>
          <cell r="D369">
            <v>6.5</v>
          </cell>
          <cell r="F369">
            <v>6.5</v>
          </cell>
        </row>
        <row r="370">
          <cell r="A370" t="str">
            <v>Сыр ПАПА МОЖЕТ "Тильзитер" 45% 180 г  ОСТАНКИНО</v>
          </cell>
          <cell r="D370">
            <v>80</v>
          </cell>
          <cell r="F370">
            <v>80</v>
          </cell>
        </row>
        <row r="371">
          <cell r="A371" t="str">
            <v>Сыр Папа Может Гауда  45% вес     Останкино</v>
          </cell>
          <cell r="D371">
            <v>2</v>
          </cell>
          <cell r="F371">
            <v>2</v>
          </cell>
        </row>
        <row r="372">
          <cell r="A372" t="str">
            <v>Сыр Папа Может Гауда 48%, нарез, 125г (9 шт)  Останкино</v>
          </cell>
          <cell r="D372">
            <v>1</v>
          </cell>
          <cell r="F372">
            <v>1</v>
          </cell>
        </row>
        <row r="373">
          <cell r="A373" t="str">
            <v>Сыр Папа Может Голландский 45%, нарез, 125г (9 шт)  Останкино</v>
          </cell>
          <cell r="D373">
            <v>112</v>
          </cell>
          <cell r="F373">
            <v>112</v>
          </cell>
        </row>
        <row r="374">
          <cell r="A374" t="str">
            <v>Сыр Папа Может Министерский 45% 200г  Останкино</v>
          </cell>
          <cell r="D374">
            <v>82</v>
          </cell>
          <cell r="F374">
            <v>82</v>
          </cell>
        </row>
        <row r="375">
          <cell r="A375" t="str">
            <v>Сыр Папа Может Российский 50%, нарезка 125г  Останкино</v>
          </cell>
          <cell r="D375">
            <v>97</v>
          </cell>
          <cell r="F375">
            <v>97</v>
          </cell>
        </row>
        <row r="376">
          <cell r="A376" t="str">
            <v>Сыр Папа Может Сливочный со вкусом.топл.молока 50% вес (=3,5кг)  Останкино</v>
          </cell>
          <cell r="D376">
            <v>115.693</v>
          </cell>
          <cell r="F376">
            <v>115.693</v>
          </cell>
        </row>
        <row r="377">
          <cell r="A377" t="str">
            <v>Сыр Папа Может Тильзитер   45% 200гр     Останкино</v>
          </cell>
          <cell r="D377">
            <v>205</v>
          </cell>
          <cell r="F377">
            <v>205</v>
          </cell>
        </row>
        <row r="378">
          <cell r="A378" t="str">
            <v>Сыр Папа Может Тильзитер   45% вес      Останкино</v>
          </cell>
          <cell r="D378">
            <v>23.2</v>
          </cell>
          <cell r="F378">
            <v>23.2</v>
          </cell>
        </row>
        <row r="379">
          <cell r="A379" t="str">
            <v>Сыр Плавл. Сливочный 55% 190гр  Останкино</v>
          </cell>
          <cell r="D379">
            <v>45</v>
          </cell>
          <cell r="F379">
            <v>45</v>
          </cell>
        </row>
        <row r="380">
          <cell r="A380" t="str">
            <v>Сыр плавленый "Маасдам" 45%ж,ТМ Сыробогатов,130 г, слайсы, 180 суток  Линия</v>
          </cell>
          <cell r="F380">
            <v>36</v>
          </cell>
        </row>
        <row r="381">
          <cell r="A381" t="str">
            <v>Сыр полутвердый "Российский", ВЕС брус, с массовой долей жира 50%  ОСТАНКИНО</v>
          </cell>
          <cell r="D381">
            <v>41.6</v>
          </cell>
          <cell r="F381">
            <v>41.6</v>
          </cell>
        </row>
        <row r="382">
          <cell r="A382" t="str">
            <v>Сыр полутвердый "Сливочный", с массовой долей жира 50%.БРУС ОСТАНКИНО</v>
          </cell>
          <cell r="D382">
            <v>6.5</v>
          </cell>
          <cell r="F382">
            <v>6.5</v>
          </cell>
        </row>
        <row r="383">
          <cell r="A383" t="str">
            <v>Сыр рассольный жирный Чечил 45% 100 гр  ОСТАНКИНО</v>
          </cell>
          <cell r="D383">
            <v>108</v>
          </cell>
          <cell r="F383">
            <v>108</v>
          </cell>
        </row>
        <row r="384">
          <cell r="A384" t="str">
            <v>Сыр рассольный жирный Чечил копченый 45% 100 гр  ОСТАНКИНО</v>
          </cell>
          <cell r="D384">
            <v>70</v>
          </cell>
          <cell r="F384">
            <v>70</v>
          </cell>
        </row>
        <row r="385">
          <cell r="A385" t="str">
            <v>Сыр Скаморца свежий 40% 100 гр.  ОСТАНКИНО</v>
          </cell>
          <cell r="D385">
            <v>57</v>
          </cell>
          <cell r="F385">
            <v>57</v>
          </cell>
        </row>
        <row r="386">
          <cell r="A386" t="str">
            <v>Сыр творожный с зеленью 60% Папа может 140 гр.  ОСТАНКИНО</v>
          </cell>
          <cell r="D386">
            <v>28</v>
          </cell>
          <cell r="F386">
            <v>28</v>
          </cell>
        </row>
        <row r="387">
          <cell r="A387" t="str">
            <v>Сыч/Прод Коровино Российский 50% 200г СЗМЖ  ОСТАНКИНО</v>
          </cell>
          <cell r="D387">
            <v>94</v>
          </cell>
          <cell r="F387">
            <v>94</v>
          </cell>
        </row>
        <row r="388">
          <cell r="A388" t="str">
            <v>Сыч/Прод Коровино Российский Ориг 50% ВЕС (7,5 кг круг) ОСТАНКИНО</v>
          </cell>
          <cell r="D388">
            <v>7.5</v>
          </cell>
          <cell r="F388">
            <v>7.5</v>
          </cell>
        </row>
        <row r="389">
          <cell r="A389" t="str">
            <v>Сыч/Прод Коровино Российский Оригин 50% ВЕС (5 кг)  ОСТАНКИНО</v>
          </cell>
          <cell r="D389">
            <v>250.7</v>
          </cell>
          <cell r="F389">
            <v>250.7</v>
          </cell>
        </row>
        <row r="390">
          <cell r="A390" t="str">
            <v>Сыч/Прод Коровино Тильзитер 50% 200г СЗМЖ  ОСТАНКИНО</v>
          </cell>
          <cell r="D390">
            <v>181</v>
          </cell>
          <cell r="F390">
            <v>181</v>
          </cell>
        </row>
        <row r="391">
          <cell r="A391" t="str">
            <v>Сыч/Прод Коровино Тильзитер Оригин 50% ВЕС (5 кг брус) СЗМЖ  ОСТАНКИНО</v>
          </cell>
          <cell r="D391">
            <v>76.5</v>
          </cell>
          <cell r="F391">
            <v>76.5</v>
          </cell>
        </row>
        <row r="392">
          <cell r="A392" t="str">
            <v>Творожный Сыр 60% С маринованными огурчиками и укропом 140 гр  ОСТАНКИНО</v>
          </cell>
          <cell r="D392">
            <v>14</v>
          </cell>
          <cell r="F392">
            <v>14</v>
          </cell>
        </row>
        <row r="393">
          <cell r="A393" t="str">
            <v>Творожный Сыр 60% Сливочный  СТМ "ПапаМожет" - 140гр  ОСТАНКИНО</v>
          </cell>
          <cell r="D393">
            <v>174</v>
          </cell>
          <cell r="F393">
            <v>174</v>
          </cell>
        </row>
        <row r="394">
          <cell r="A394" t="str">
            <v>Тильзитер сыр, 45% ж (брус), ТМ "Сыробогатов", г. Орёл  Линия</v>
          </cell>
          <cell r="F394">
            <v>53.545000000000002</v>
          </cell>
        </row>
        <row r="395">
          <cell r="A395" t="str">
            <v>Торо Неро с/в "Эликатессе" 140 гр.шт.  СПК</v>
          </cell>
          <cell r="D395">
            <v>47</v>
          </cell>
          <cell r="F395">
            <v>47</v>
          </cell>
        </row>
        <row r="396">
          <cell r="A396" t="str">
            <v>Уши свиные копченые к пиву 0,15кг нар. д/ф шт.  СПК</v>
          </cell>
          <cell r="D396">
            <v>21</v>
          </cell>
          <cell r="F396">
            <v>21</v>
          </cell>
        </row>
        <row r="397">
          <cell r="A397" t="str">
            <v>Фестивальная пора с/к 100 гр.шт.нар. (лоток с ср.защ.атм.)  СПК</v>
          </cell>
          <cell r="D397">
            <v>217</v>
          </cell>
          <cell r="F397">
            <v>217</v>
          </cell>
        </row>
        <row r="398">
          <cell r="A398" t="str">
            <v>Фестивальная пора с/к 235 гр.шт.  СПК</v>
          </cell>
          <cell r="D398">
            <v>880</v>
          </cell>
          <cell r="F398">
            <v>880</v>
          </cell>
        </row>
        <row r="399">
          <cell r="A399" t="str">
            <v>Фестивальная пора с/к термоус.пак  СПК</v>
          </cell>
          <cell r="D399">
            <v>17.600000000000001</v>
          </cell>
          <cell r="F399">
            <v>17.600000000000001</v>
          </cell>
        </row>
        <row r="400">
          <cell r="A400" t="str">
            <v>Фестивальная с/к ВЕС   СПК</v>
          </cell>
          <cell r="D400">
            <v>95.2</v>
          </cell>
          <cell r="F400">
            <v>95.2</v>
          </cell>
        </row>
        <row r="401">
          <cell r="A401" t="str">
            <v>Фрай-пицца с ветчиной и грибами 3,0 кг ТМ Зареченские ТС Зареченские продукты. ВЕС ПОКОМ</v>
          </cell>
          <cell r="F401">
            <v>18</v>
          </cell>
        </row>
        <row r="402">
          <cell r="A402" t="str">
            <v>Фуэт с/в "Эликатессе" 160 гр.шт.  СПК</v>
          </cell>
          <cell r="D402">
            <v>256</v>
          </cell>
          <cell r="F402">
            <v>256</v>
          </cell>
        </row>
        <row r="403">
          <cell r="A403" t="str">
            <v>Хинкали Классические ТМ Зареченские ВЕС ПОКОМ</v>
          </cell>
          <cell r="F403">
            <v>81</v>
          </cell>
        </row>
        <row r="404">
          <cell r="A404" t="str">
            <v>Хотстеры ТМ Горячая штучка ТС Хотстеры 0,25 кг зам  ПОКОМ</v>
          </cell>
          <cell r="D404">
            <v>483</v>
          </cell>
          <cell r="F404">
            <v>1602</v>
          </cell>
        </row>
        <row r="405">
          <cell r="A405" t="str">
            <v>Хрустящие крылышки острые к пиву ТМ Горячая штучка 0,3кг зам  ПОКОМ</v>
          </cell>
          <cell r="D405">
            <v>1</v>
          </cell>
          <cell r="F405">
            <v>293</v>
          </cell>
        </row>
        <row r="406">
          <cell r="A406" t="str">
            <v>Хрустящие крылышки ТМ Горячая штучка 0,3 кг зам  ПОКОМ</v>
          </cell>
          <cell r="F406">
            <v>386</v>
          </cell>
        </row>
        <row r="407">
          <cell r="A407" t="str">
            <v>Чебупай брауни ТМ Горячая штучка 0,2 кг.  ПОКОМ</v>
          </cell>
          <cell r="D407">
            <v>1</v>
          </cell>
          <cell r="F407">
            <v>99</v>
          </cell>
        </row>
        <row r="408">
          <cell r="A408" t="str">
            <v>Чебупай сочное яблоко ТМ Горячая штучка 0,2 кг зам.  ПОКОМ</v>
          </cell>
          <cell r="D408">
            <v>1</v>
          </cell>
          <cell r="F408">
            <v>279</v>
          </cell>
        </row>
        <row r="409">
          <cell r="A409" t="str">
            <v>Чебупай спелая вишня ТМ Горячая штучка 0,2 кг зам.  ПОКОМ</v>
          </cell>
          <cell r="F409">
            <v>368</v>
          </cell>
        </row>
        <row r="410">
          <cell r="A410" t="str">
            <v>Чебупели Курочка гриль ТМ Горячая штучка, 0,3 кг зам  ПОКОМ</v>
          </cell>
          <cell r="D410">
            <v>1</v>
          </cell>
          <cell r="F410">
            <v>200</v>
          </cell>
        </row>
        <row r="411">
          <cell r="A411" t="str">
            <v>Чебупицца курочка по-итальянски Горячая штучка 0,25 кг зам  ПОКОМ</v>
          </cell>
          <cell r="D411">
            <v>858</v>
          </cell>
          <cell r="F411">
            <v>2371</v>
          </cell>
        </row>
        <row r="412">
          <cell r="A412" t="str">
            <v>Чебупицца Пепперони ТМ Горячая штучка ТС Чебупицца 0.25кг зам  ПОКОМ</v>
          </cell>
          <cell r="D412">
            <v>1266</v>
          </cell>
          <cell r="F412">
            <v>3790</v>
          </cell>
        </row>
        <row r="413">
          <cell r="A413" t="str">
            <v>Чебуреки Мясные вес 2,7 кг ТМ Зареченские ВЕС ПОКОМ</v>
          </cell>
          <cell r="F413">
            <v>35.1</v>
          </cell>
        </row>
        <row r="414">
          <cell r="A414" t="str">
            <v>Чебуреки сочные ВЕС ТМ Зареченские  ПОКОМ</v>
          </cell>
          <cell r="F414">
            <v>420.94099999999997</v>
          </cell>
        </row>
        <row r="415">
          <cell r="A415" t="str">
            <v>Чеддер сыр плавленый 40%ж, ТМ Сырбогатов ,130г слайсы, 180 суток. Линия</v>
          </cell>
          <cell r="F415">
            <v>36</v>
          </cell>
        </row>
        <row r="416">
          <cell r="A416" t="str">
            <v>Чоризо с/к "Эликатессе" 0,20 кг.шт.  СПК</v>
          </cell>
          <cell r="D416">
            <v>3</v>
          </cell>
          <cell r="F416">
            <v>3</v>
          </cell>
        </row>
        <row r="417">
          <cell r="A417" t="str">
            <v>Швейцарский сыр фасованый 45%ж, "Сыробогатов" 180г (флоупак). Линия</v>
          </cell>
          <cell r="F417">
            <v>24</v>
          </cell>
        </row>
        <row r="418">
          <cell r="A418" t="str">
            <v>Шпикачки Русские (черева) (в ср.защ.атм.) "Высокий вкус"  СПК</v>
          </cell>
          <cell r="D418">
            <v>169</v>
          </cell>
          <cell r="F418">
            <v>169</v>
          </cell>
        </row>
        <row r="419">
          <cell r="A419" t="str">
            <v>Эликапреза с/в "Эликатессе" 0,10 кг.шт. нарезка (лоток с ср.защ.атм.)  СПК</v>
          </cell>
          <cell r="D419">
            <v>91</v>
          </cell>
          <cell r="F419">
            <v>91</v>
          </cell>
        </row>
        <row r="420">
          <cell r="A420" t="str">
            <v>Юбилейная с/к 0,10 кг.шт. нарезка (лоток с ср.защ.атм.)  СПК</v>
          </cell>
          <cell r="D420">
            <v>53</v>
          </cell>
          <cell r="F420">
            <v>53</v>
          </cell>
        </row>
        <row r="421">
          <cell r="A421" t="str">
            <v>Юбилейная с/к 0,235 кг.шт.  СПК</v>
          </cell>
          <cell r="D421">
            <v>2025</v>
          </cell>
          <cell r="F421">
            <v>2175</v>
          </cell>
        </row>
        <row r="422">
          <cell r="A422" t="str">
            <v>Янтарь сыр плавленый 50% ж, фольга 80г, ТМ Сыробогатов (150 суток)   Линия</v>
          </cell>
          <cell r="F422">
            <v>240</v>
          </cell>
        </row>
        <row r="423">
          <cell r="A423" t="str">
            <v>Итого</v>
          </cell>
          <cell r="D423">
            <v>112010.39</v>
          </cell>
          <cell r="F423">
            <v>273614.19799999997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02.05.2024 - 02.05.2024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11.544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54.570999999999998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68.16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175.68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18.46</v>
          </cell>
        </row>
        <row r="12">
          <cell r="A12" t="str">
            <v xml:space="preserve"> 022  Колбаса Вязанка со шпиком, вектор 0,5кг, ПОКОМ</v>
          </cell>
          <cell r="D12">
            <v>37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285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476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554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87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82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79</v>
          </cell>
        </row>
        <row r="22">
          <cell r="A22" t="str">
            <v xml:space="preserve"> 068  Колбаса Особая ТМ Особый рецепт, 0,5 кг, ПОКОМ</v>
          </cell>
          <cell r="D22">
            <v>27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373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48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160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84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120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248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143.44</v>
          </cell>
        </row>
        <row r="30">
          <cell r="A30" t="str">
            <v xml:space="preserve"> 201  Ветчина Нежная ТМ Особый рецепт, (2,5кг), ПОКОМ</v>
          </cell>
          <cell r="D30">
            <v>832.5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82.31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121.44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50.22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1422.7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20.239999999999998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126.71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564.20000000000005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672.09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84.51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63.36</v>
          </cell>
        </row>
        <row r="41">
          <cell r="A41" t="str">
            <v xml:space="preserve"> 240  Колбаса Салями охотничья, ВЕС. ПОКОМ</v>
          </cell>
          <cell r="D41">
            <v>9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120.77200000000001</v>
          </cell>
        </row>
        <row r="43">
          <cell r="A43" t="str">
            <v xml:space="preserve"> 243  Колбаса Сервелат Зернистый, ВЕС.  ПОКОМ</v>
          </cell>
          <cell r="D43">
            <v>11.68</v>
          </cell>
        </row>
        <row r="44">
          <cell r="A44" t="str">
            <v xml:space="preserve"> 247  Сардельки Нежные, ВЕС.  ПОКОМ</v>
          </cell>
          <cell r="D44">
            <v>24.51</v>
          </cell>
        </row>
        <row r="45">
          <cell r="A45" t="str">
            <v xml:space="preserve"> 248  Сардельки Сочные ТМ Особый рецепт,   ПОКОМ</v>
          </cell>
          <cell r="D45">
            <v>32.76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178.22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29.48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35.619999999999997</v>
          </cell>
        </row>
        <row r="49">
          <cell r="A49" t="str">
            <v xml:space="preserve"> 263  Шпикачки Стародворские, ВЕС.  ПОКОМ</v>
          </cell>
          <cell r="D49">
            <v>24.84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60.03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80.94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43.31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291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772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323</v>
          </cell>
        </row>
        <row r="56">
          <cell r="A56" t="str">
            <v xml:space="preserve"> 283  Сосиски Сочинки, ВЕС, ТМ Стародворье ПОКОМ</v>
          </cell>
          <cell r="D56">
            <v>102.95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148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8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354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43.615000000000002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542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574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17.875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42.9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346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406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313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37.603999999999999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70.459999999999994</v>
          </cell>
        </row>
        <row r="70">
          <cell r="A70" t="str">
            <v xml:space="preserve"> 316  Колбаса Нежная ТМ Зареченские ВЕС  ПОКОМ</v>
          </cell>
          <cell r="D70">
            <v>21</v>
          </cell>
        </row>
        <row r="71">
          <cell r="A71" t="str">
            <v xml:space="preserve"> 318  Сосиски Датские ТМ Зареченские, ВЕС  ПОКОМ</v>
          </cell>
          <cell r="D71">
            <v>206.5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640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670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233</v>
          </cell>
        </row>
        <row r="75">
          <cell r="A75" t="str">
            <v xml:space="preserve"> 328  Сардельки Сочинки Стародворье ТМ  0,4 кг ПОКОМ</v>
          </cell>
          <cell r="D75">
            <v>105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91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86.71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98</v>
          </cell>
        </row>
        <row r="79">
          <cell r="A79" t="str">
            <v xml:space="preserve"> 335  Колбаса Сливушка ТМ Вязанка. ВЕС.  ПОКОМ </v>
          </cell>
          <cell r="D79">
            <v>25.745000000000001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476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410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98.01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72.09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120.69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121.49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30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26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39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48.692</v>
          </cell>
        </row>
        <row r="90">
          <cell r="A90" t="str">
            <v xml:space="preserve"> 368 Колбаса Балыкбургская с мраморным балыком 0,13 кг. ТМ Баварушка  ПОКОМ</v>
          </cell>
          <cell r="D90">
            <v>2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6.75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63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91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400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133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140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117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32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607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1143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36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38</v>
          </cell>
        </row>
        <row r="103">
          <cell r="A103" t="str">
            <v xml:space="preserve"> 416  Сосиски Датские ТМ Особый рецепт, ВЕС  ПОКОМ</v>
          </cell>
          <cell r="D103">
            <v>1.35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106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89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187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91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57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38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63.8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76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108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87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15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52.2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114</v>
          </cell>
        </row>
        <row r="117">
          <cell r="A117" t="str">
            <v>3215 ВЕТЧ.МЯСНАЯ Папа может п/о 0.4кг 8шт.    ОСТАНКИНО</v>
          </cell>
          <cell r="D117">
            <v>54</v>
          </cell>
        </row>
        <row r="118">
          <cell r="A118" t="str">
            <v>3297 СЫТНЫЕ Папа может сар б/о мгс 1*3 СНГ  ОСТАНКИНО</v>
          </cell>
          <cell r="D118">
            <v>47.823999999999998</v>
          </cell>
        </row>
        <row r="119">
          <cell r="A119" t="str">
            <v>3812 СОЧНЫЕ сос п/о мгс 2*2  ОСТАНКИНО</v>
          </cell>
          <cell r="D119">
            <v>195.78100000000001</v>
          </cell>
        </row>
        <row r="120">
          <cell r="A120" t="str">
            <v>4063 МЯСНАЯ Папа может вар п/о_Л   ОСТАНКИНО</v>
          </cell>
          <cell r="D120">
            <v>243.53200000000001</v>
          </cell>
        </row>
        <row r="121">
          <cell r="A121" t="str">
            <v>4117 ЭКСТРА Папа может с/к в/у_Л   ОСТАНКИНО</v>
          </cell>
          <cell r="D121">
            <v>7.0220000000000002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20.244</v>
          </cell>
        </row>
        <row r="123">
          <cell r="A123" t="str">
            <v>4813 ФИЛЕЙНАЯ Папа может вар п/о_Л   ОСТАНКИНО</v>
          </cell>
          <cell r="D123">
            <v>67.391999999999996</v>
          </cell>
        </row>
        <row r="124">
          <cell r="A124" t="str">
            <v>4993 САЛЯМИ ИТАЛЬЯНСКАЯ с/к в/у 1/250*8_120c ОСТАНКИНО</v>
          </cell>
          <cell r="D124">
            <v>87</v>
          </cell>
        </row>
        <row r="125">
          <cell r="A125" t="str">
            <v>5336 ОСОБАЯ вар п/о  ОСТАНКИНО</v>
          </cell>
          <cell r="D125">
            <v>61.197000000000003</v>
          </cell>
        </row>
        <row r="126">
          <cell r="A126" t="str">
            <v>5337 ОСОБАЯ СО ШПИКОМ вар п/о  ОСТАНКИНО</v>
          </cell>
          <cell r="D126">
            <v>15.747999999999999</v>
          </cell>
        </row>
        <row r="127">
          <cell r="A127" t="str">
            <v>5341 СЕРВЕЛАТ ОХОТНИЧИЙ в/к в/у  ОСТАНКИНО</v>
          </cell>
          <cell r="D127">
            <v>52.122</v>
          </cell>
        </row>
        <row r="128">
          <cell r="A128" t="str">
            <v>5483 ЭКСТРА Папа может с/к в/у 1/250 8шт.   ОСТАНКИНО</v>
          </cell>
          <cell r="D128">
            <v>149</v>
          </cell>
        </row>
        <row r="129">
          <cell r="A129" t="str">
            <v>5544 Сервелат Финский в/к в/у_45с НОВАЯ ОСТАНКИНО</v>
          </cell>
          <cell r="D129">
            <v>125.95399999999999</v>
          </cell>
        </row>
        <row r="130">
          <cell r="A130" t="str">
            <v>5682 САЛЯМИ МЕЛКОЗЕРНЕНАЯ с/к в/у 1/120_60с   ОСТАНКИНО</v>
          </cell>
          <cell r="D130">
            <v>231</v>
          </cell>
        </row>
        <row r="131">
          <cell r="A131" t="str">
            <v>5706 АРОМАТНАЯ Папа может с/к в/у 1/250 8шт.  ОСТАНКИНО</v>
          </cell>
          <cell r="D131">
            <v>221</v>
          </cell>
        </row>
        <row r="132">
          <cell r="A132" t="str">
            <v>5708 ПОСОЛЬСКАЯ Папа может с/к в/у ОСТАНКИНО</v>
          </cell>
          <cell r="D132">
            <v>15.968999999999999</v>
          </cell>
        </row>
        <row r="133">
          <cell r="A133" t="str">
            <v>5820 СЛИВОЧНЫЕ Папа может сос п/о мгс 2*2_45с   ОСТАНКИНО</v>
          </cell>
          <cell r="D133">
            <v>35.064</v>
          </cell>
        </row>
        <row r="134">
          <cell r="A134" t="str">
            <v>5851 ЭКСТРА Папа может вар п/о   ОСТАНКИНО</v>
          </cell>
          <cell r="D134">
            <v>89.863</v>
          </cell>
        </row>
        <row r="135">
          <cell r="A135" t="str">
            <v>5931 ОХОТНИЧЬЯ Папа может с/к в/у 1/220 8шт.   ОСТАНКИНО</v>
          </cell>
          <cell r="D135">
            <v>168</v>
          </cell>
        </row>
        <row r="136">
          <cell r="A136" t="str">
            <v>5976 МОЛОЧНЫЕ ТРАДИЦ. сос п/о в/у 1/350_45с  ОСТАНКИНО</v>
          </cell>
          <cell r="D136">
            <v>258</v>
          </cell>
        </row>
        <row r="137">
          <cell r="A137" t="str">
            <v>5981 МОЛОЧНЫЕ ТРАДИЦ. сос п/о мгс 1*6_45с   ОСТАНКИНО</v>
          </cell>
          <cell r="D137">
            <v>24.62</v>
          </cell>
        </row>
        <row r="138">
          <cell r="A138" t="str">
            <v>5982 МОЛОЧНЫЕ ТРАДИЦ. сос п/о мгс 0,6кг_СНГ  ОСТАНКИНО</v>
          </cell>
          <cell r="D138">
            <v>91</v>
          </cell>
        </row>
        <row r="139">
          <cell r="A139" t="str">
            <v>5992 ВРЕМЯ ОКРОШКИ Папа может вар п/о 0.4кг   ОСТАНКИНО</v>
          </cell>
          <cell r="D139">
            <v>110</v>
          </cell>
        </row>
        <row r="140">
          <cell r="A140" t="str">
            <v>6113 СОЧНЫЕ сос п/о мгс 1*6_Ашан  ОСТАНКИНО</v>
          </cell>
          <cell r="D140">
            <v>190.63399999999999</v>
          </cell>
        </row>
        <row r="141">
          <cell r="A141" t="str">
            <v>6123 МОЛОЧНЫЕ КЛАССИЧЕСКИЕ ПМ сос п/о мгс 2*4   ОСТАНКИНО</v>
          </cell>
          <cell r="D141">
            <v>206.774</v>
          </cell>
        </row>
        <row r="142">
          <cell r="A142" t="str">
            <v>6221 НЕАПОЛИТАНСКИЙ ДУЭТ с/к с/н мгс 1/90  ОСТАНКИНО</v>
          </cell>
          <cell r="D142">
            <v>19</v>
          </cell>
        </row>
        <row r="143">
          <cell r="A143" t="str">
            <v>6222 ИТАЛЬЯНСКОЕ АССОРТИ с/в с/н мгс 1/90 ОСТАНКИНО</v>
          </cell>
          <cell r="D143">
            <v>23</v>
          </cell>
        </row>
        <row r="144">
          <cell r="A144" t="str">
            <v>6223 БАЛЫК И ШЕЙКА с/в с/н мгс 1/90 10 шт ОСТАНКИНО</v>
          </cell>
          <cell r="D144">
            <v>3</v>
          </cell>
        </row>
        <row r="145">
          <cell r="A145" t="str">
            <v>6228 МЯСНОЕ АССОРТИ к/з с/н мгс 1/90 10шт.  ОСТАНКИНО</v>
          </cell>
          <cell r="D145">
            <v>52</v>
          </cell>
        </row>
        <row r="146">
          <cell r="A146" t="str">
            <v>6247 ДОМАШНЯЯ Папа может вар п/о 0,4кг 8шт.  ОСТАНКИНО</v>
          </cell>
          <cell r="D146">
            <v>19</v>
          </cell>
        </row>
        <row r="147">
          <cell r="A147" t="str">
            <v>6268 ГОВЯЖЬЯ Папа может вар п/о 0,4кг 8 шт.  ОСТАНКИНО</v>
          </cell>
          <cell r="D147">
            <v>46</v>
          </cell>
        </row>
        <row r="148">
          <cell r="A148" t="str">
            <v>6281 СВИНИНА ДЕЛИКАТ. к/в мл/к в/у 0.3кг 45с  ОСТАНКИНО</v>
          </cell>
          <cell r="D148">
            <v>46</v>
          </cell>
        </row>
        <row r="149">
          <cell r="A149" t="str">
            <v>6297 ФИЛЕЙНЫЕ сос ц/о в/у 1/270 12шт_45с  ОСТАНКИНО</v>
          </cell>
          <cell r="D149">
            <v>185</v>
          </cell>
        </row>
        <row r="150">
          <cell r="A150" t="str">
            <v>6303 МЯСНЫЕ Папа может сос п/о мгс 1.5*3  ОСТАНКИНО</v>
          </cell>
          <cell r="D150">
            <v>44.795000000000002</v>
          </cell>
        </row>
        <row r="151">
          <cell r="A151" t="str">
            <v>6325 ДОКТОРСКАЯ ПРЕМИУМ вар п/о 0.4кг 8шт.  ОСТАНКИНО</v>
          </cell>
          <cell r="D151">
            <v>135</v>
          </cell>
        </row>
        <row r="152">
          <cell r="A152" t="str">
            <v>6333 МЯСНАЯ Папа может вар п/о 0.4кг 8шт.  ОСТАНКИНО</v>
          </cell>
          <cell r="D152">
            <v>812</v>
          </cell>
        </row>
        <row r="153">
          <cell r="A153" t="str">
            <v>6353 ЭКСТРА Папа может вар п/о 0.4кг 8шт.  ОСТАНКИНО</v>
          </cell>
          <cell r="D153">
            <v>373</v>
          </cell>
        </row>
        <row r="154">
          <cell r="A154" t="str">
            <v>6392 ФИЛЕЙНАЯ Папа может вар п/о 0.4кг. ОСТАНКИНО</v>
          </cell>
          <cell r="D154">
            <v>577</v>
          </cell>
        </row>
        <row r="155">
          <cell r="A155" t="str">
            <v>6427 КЛАССИЧЕСКАЯ ПМ вар п/о 0.35кг 8шт. ОСТАНКИНО</v>
          </cell>
          <cell r="D155">
            <v>106</v>
          </cell>
        </row>
        <row r="156">
          <cell r="A156" t="str">
            <v>6445 БЕКОН с/к с/н в/у 1/180 10шт.  ОСТАНКИНО</v>
          </cell>
          <cell r="D156">
            <v>57</v>
          </cell>
        </row>
        <row r="157">
          <cell r="A157" t="str">
            <v>6453 ЭКСТРА Папа может с/к с/н в/у 1/100 14шт.   ОСТАНКИНО</v>
          </cell>
          <cell r="D157">
            <v>274</v>
          </cell>
        </row>
        <row r="158">
          <cell r="A158" t="str">
            <v>6454 АРОМАТНАЯ с/к с/н в/у 1/100 14шт.  ОСТАНКИНО</v>
          </cell>
          <cell r="D158">
            <v>226</v>
          </cell>
        </row>
        <row r="159">
          <cell r="A159" t="str">
            <v>6475 С СЫРОМ Папа может сос ц/о мгс 0.4кг6шт  ОСТАНКИНО</v>
          </cell>
          <cell r="D159">
            <v>61</v>
          </cell>
        </row>
        <row r="160">
          <cell r="A160" t="str">
            <v>6527 ШПИКАЧКИ СОЧНЫЕ ПМ сар б/о мгс 1*3 45с ОСТАНКИНО</v>
          </cell>
          <cell r="D160">
            <v>101.624</v>
          </cell>
        </row>
        <row r="161">
          <cell r="A161" t="str">
            <v>6555 ПОСОЛЬСКАЯ с/к с/н в/у 1/100 10шт.  ОСТАНКИНО</v>
          </cell>
          <cell r="D161">
            <v>60</v>
          </cell>
        </row>
        <row r="162">
          <cell r="A162" t="str">
            <v>6586 МРАМОРНАЯ И БАЛЫКОВАЯ в/к с/н мгс 1/90 ОСТАНКИНО</v>
          </cell>
          <cell r="D162">
            <v>16</v>
          </cell>
        </row>
        <row r="163">
          <cell r="A163" t="str">
            <v>6601 ГОВЯЖЬИ СН сос п/о мгс 1*6  ОСТАНКИНО</v>
          </cell>
          <cell r="D163">
            <v>18.788</v>
          </cell>
        </row>
        <row r="164">
          <cell r="A164" t="str">
            <v>6602 БАВАРСКИЕ ПМ сос ц/о мгс 0,35кг 8шт.  ОСТАНКИНО</v>
          </cell>
          <cell r="D164">
            <v>93</v>
          </cell>
        </row>
        <row r="165">
          <cell r="A165" t="str">
            <v>6616 МОЛОЧНЫЕ КЛАССИЧЕСКИЕ сос п/о в/у 0.3кг  ОСТАНКИНО</v>
          </cell>
          <cell r="D165">
            <v>15</v>
          </cell>
        </row>
        <row r="166">
          <cell r="A166" t="str">
            <v>6661 СОЧНЫЙ ГРИЛЬ ПМ сос п/о мгс 1.5*4_Маяк  ОСТАНКИНО</v>
          </cell>
          <cell r="D166">
            <v>18.753</v>
          </cell>
        </row>
        <row r="167">
          <cell r="A167" t="str">
            <v>6666 БОЯНСКАЯ Папа может п/к в/у 0,28кг 8 шт. ОСТАНКИНО</v>
          </cell>
          <cell r="D167">
            <v>321</v>
          </cell>
        </row>
        <row r="168">
          <cell r="A168" t="str">
            <v>6669 ВЕНСКАЯ САЛЯМИ п/к в/у 0.28кг 8шт  ОСТАНКИНО</v>
          </cell>
          <cell r="D168">
            <v>103</v>
          </cell>
        </row>
        <row r="169">
          <cell r="A169" t="str">
            <v>6683 СЕРВЕЛАТ ЗЕРНИСТЫЙ ПМ в/к в/у 0,35кг  ОСТАНКИНО</v>
          </cell>
          <cell r="D169">
            <v>501</v>
          </cell>
        </row>
        <row r="170">
          <cell r="A170" t="str">
            <v>6684 СЕРВЕЛАТ КАРЕЛЬСКИЙ ПМ в/к в/у 0.28кг  ОСТАНКИНО</v>
          </cell>
          <cell r="D170">
            <v>415</v>
          </cell>
        </row>
        <row r="171">
          <cell r="A171" t="str">
            <v>6689 СЕРВЕЛАТ ОХОТНИЧИЙ ПМ в/к в/у 0,35кг 8шт  ОСТАНКИНО</v>
          </cell>
          <cell r="D171">
            <v>783</v>
          </cell>
        </row>
        <row r="172">
          <cell r="A172" t="str">
            <v>6692 СЕРВЕЛАТ ПРИМА в/к в/у 0.28кг 8шт.  ОСТАНКИНО</v>
          </cell>
          <cell r="D172">
            <v>91</v>
          </cell>
        </row>
        <row r="173">
          <cell r="A173" t="str">
            <v>6697 СЕРВЕЛАТ ФИНСКИЙ ПМ в/к в/у 0,35кг 8шт.  ОСТАНКИНО</v>
          </cell>
          <cell r="D173">
            <v>910</v>
          </cell>
        </row>
        <row r="174">
          <cell r="A174" t="str">
            <v>6713 СОЧНЫЙ ГРИЛЬ ПМ сос п/о мгс 0.41кг 8шт.  ОСТАНКИНО</v>
          </cell>
          <cell r="D174">
            <v>218</v>
          </cell>
        </row>
        <row r="175">
          <cell r="A175" t="str">
            <v>6716 ОСОБАЯ Коровино (в сетке) 0.5кг 8шт.  ОСТАНКИНО</v>
          </cell>
          <cell r="D175">
            <v>169</v>
          </cell>
        </row>
        <row r="176">
          <cell r="A176" t="str">
            <v>6722 СОЧНЫЕ ПМ сос п/о мгс 0,41кг 10шт.  ОСТАНКИНО</v>
          </cell>
          <cell r="D176">
            <v>600</v>
          </cell>
        </row>
        <row r="177">
          <cell r="A177" t="str">
            <v>6726 СЛИВОЧНЫЕ ПМ сос п/о мгс 0.41кг 10шт.  ОСТАНКИНО</v>
          </cell>
          <cell r="D177">
            <v>465</v>
          </cell>
        </row>
        <row r="178">
          <cell r="A178" t="str">
            <v>6734 ОСОБАЯ СО ШПИКОМ Коровино (в сетке) 0,5кг ОСТАНКИНО</v>
          </cell>
          <cell r="D178">
            <v>6</v>
          </cell>
        </row>
        <row r="179">
          <cell r="A179" t="str">
            <v>6756 ВЕТЧ.ЛЮБИТЕЛЬСКАЯ п/о  ОСТАНКИНО</v>
          </cell>
          <cell r="D179">
            <v>22.78</v>
          </cell>
        </row>
        <row r="180">
          <cell r="A180" t="str">
            <v>6769 СЕМЕЙНАЯ вар п/о  ОСТАНКИНО</v>
          </cell>
          <cell r="D180">
            <v>9.359</v>
          </cell>
        </row>
        <row r="181">
          <cell r="A181" t="str">
            <v>6776 ХОТ-ДОГ Папа может сос п/о мгс 0.35кг  ОСТАНКИНО</v>
          </cell>
          <cell r="D181">
            <v>83</v>
          </cell>
        </row>
        <row r="182">
          <cell r="A182" t="str">
            <v>6777 МЯСНЫЕ С ГОВЯДИНОЙ ПМ сос п/о мгс 0.4кг  ОСТАНКИНО</v>
          </cell>
          <cell r="D182">
            <v>161</v>
          </cell>
        </row>
        <row r="183">
          <cell r="A183" t="str">
            <v>6797 С ИНДЕЙКОЙ Папа может вар п/о 0,4кг 8шт.  ОСТАНКИНО</v>
          </cell>
          <cell r="D183">
            <v>9</v>
          </cell>
        </row>
        <row r="184">
          <cell r="A184" t="str">
            <v>6822 ИЗ ОТБОРНОГО МЯСА ПМ сос п/о мгс 0,36кг  ОСТАНКИНО</v>
          </cell>
          <cell r="D184">
            <v>67</v>
          </cell>
        </row>
        <row r="185">
          <cell r="A185" t="str">
            <v>Балык говяжий с/к "Эликатессе" 0,10 кг.шт. нарезка (лоток с ср.защ.атм.)  СПК</v>
          </cell>
          <cell r="D185">
            <v>19</v>
          </cell>
        </row>
        <row r="186">
          <cell r="A186" t="str">
            <v>Балык свиной с/к "Эликатессе" 0,10 кг.шт. нарезка (лоток с ср.защ.атм.)  СПК</v>
          </cell>
          <cell r="D186">
            <v>30</v>
          </cell>
        </row>
        <row r="187">
          <cell r="A187" t="str">
            <v>БОНУС Z-ОСОБАЯ Коровино вар п/о (5324)  ОСТАНКИНО</v>
          </cell>
          <cell r="D187">
            <v>1.976</v>
          </cell>
        </row>
        <row r="188">
          <cell r="A188" t="str">
            <v>БОНУС Z-ОСОБАЯ Коровино вар п/о 0.5кг_СНГ (6305)  ОСТАНКИНО</v>
          </cell>
          <cell r="D188">
            <v>6</v>
          </cell>
        </row>
        <row r="189">
          <cell r="A189" t="str">
            <v>БОНУС СОЧНЫЕ сос п/о мгс 0.41кг_UZ (6087)  ОСТАНКИНО</v>
          </cell>
          <cell r="D189">
            <v>261</v>
          </cell>
        </row>
        <row r="190">
          <cell r="A190" t="str">
            <v>БОНУС СОЧНЫЕ сос п/о мгс 1*6_UZ (6088)  ОСТАНКИНО</v>
          </cell>
          <cell r="D190">
            <v>42.415999999999997</v>
          </cell>
        </row>
        <row r="191">
          <cell r="A191" t="str">
            <v>БОНУС_273  Сосиски Сочинки с сочной грудинкой, МГС 0.4кг,   ПОКОМ</v>
          </cell>
          <cell r="D191">
            <v>380</v>
          </cell>
        </row>
        <row r="192">
          <cell r="A192" t="str">
            <v>БОНУС_305  Колбаса Сервелат Мясорубский с мелкорубленным окороком в/у  ТМ Стародворье ВЕС   ПОКОМ</v>
          </cell>
          <cell r="D192">
            <v>78.44</v>
          </cell>
        </row>
        <row r="193">
          <cell r="A193" t="str">
            <v>БОНУС_Колбаса вареная Филейская ТМ Вязанка. ВЕС  ПОКОМ</v>
          </cell>
          <cell r="D193">
            <v>78.59</v>
          </cell>
        </row>
        <row r="194">
          <cell r="A194" t="str">
            <v>БОНУС_Колбаса Докторская Особая ТМ Особый рецепт,  0,5кг, ПОКОМ</v>
          </cell>
          <cell r="D194">
            <v>65</v>
          </cell>
        </row>
        <row r="195">
          <cell r="A195" t="str">
            <v>БОНУС_Колбаса Сервелат Филедворский, фиброуз, в/у 0,35 кг срез,  ПОКОМ</v>
          </cell>
          <cell r="D195">
            <v>160</v>
          </cell>
        </row>
        <row r="196">
          <cell r="A196" t="str">
            <v>БОНУС_Пельмени Отборные из свинины и говядины 0,9 кг ТМ Стародворье ТС Медвежье ушко  ПОКОМ</v>
          </cell>
          <cell r="D196">
            <v>135</v>
          </cell>
        </row>
        <row r="197">
          <cell r="A197" t="str">
            <v>Бутербродная вареная 0,47 кг шт.  СПК</v>
          </cell>
          <cell r="D197">
            <v>5</v>
          </cell>
        </row>
        <row r="198">
          <cell r="A198" t="str">
            <v>Вацлавская п/к (черева) 390 гр.шт. термоус.пак  СПК</v>
          </cell>
          <cell r="D198">
            <v>2</v>
          </cell>
        </row>
        <row r="199">
          <cell r="A199" t="str">
            <v>Ветчина Вацлавская 400 гр.шт.  СПК</v>
          </cell>
          <cell r="D199">
            <v>4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99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218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254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53</v>
          </cell>
        </row>
        <row r="204">
          <cell r="A204" t="str">
            <v>Грудинка Деревенская в аджике к/в 150 гр.шт. нарезка (лоток с ср.защ.атм.)  СПК</v>
          </cell>
          <cell r="D204">
            <v>1</v>
          </cell>
        </row>
        <row r="205">
          <cell r="A205" t="str">
            <v>Гуцульская с/к "КолбасГрад" 160 гр.шт. термоус. пак  СПК</v>
          </cell>
          <cell r="D205">
            <v>1</v>
          </cell>
        </row>
        <row r="206">
          <cell r="A206" t="str">
            <v>Дельгаро с/в "Эликатессе" 140 гр.шт.  СПК</v>
          </cell>
          <cell r="D206">
            <v>9</v>
          </cell>
        </row>
        <row r="207">
          <cell r="A207" t="str">
            <v>Деревенская рубленая вареная 350 гр.шт. термоус. пак.  СПК</v>
          </cell>
          <cell r="D207">
            <v>1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11</v>
          </cell>
        </row>
        <row r="209">
          <cell r="A209" t="str">
            <v>Докторская вареная в/с 0,47 кг шт.  СПК</v>
          </cell>
          <cell r="D209">
            <v>3</v>
          </cell>
        </row>
        <row r="210">
          <cell r="A210" t="str">
            <v>Докторская вареная термоус.пак. "Высокий вкус"  СПК</v>
          </cell>
          <cell r="D210">
            <v>1.9790000000000001</v>
          </cell>
        </row>
        <row r="211">
          <cell r="A211" t="str">
            <v>Жар-боллы с курочкой и сыром, ВЕС ТМ Зареченские  ПОКОМ</v>
          </cell>
          <cell r="D211">
            <v>30</v>
          </cell>
        </row>
        <row r="212">
          <cell r="A212" t="str">
            <v>Жар-ладушки с мясом ТМ Зареченские ВЕС ПОКОМ</v>
          </cell>
          <cell r="D212">
            <v>55.5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11.1</v>
          </cell>
        </row>
        <row r="214">
          <cell r="A214" t="str">
            <v>Жар-ладушки с яблоком и грушей ТМ Зареченские ВЕС ПОКОМ</v>
          </cell>
          <cell r="D214">
            <v>18.5</v>
          </cell>
        </row>
        <row r="215">
          <cell r="A215" t="str">
            <v>ЖАР-мени ВЕС ТМ Зареченские  ПОКОМ</v>
          </cell>
          <cell r="D215">
            <v>22</v>
          </cell>
        </row>
        <row r="216">
          <cell r="A216" t="str">
            <v>Карбонад Юбилейный 0,13кг нар.д/ф шт. СПК</v>
          </cell>
          <cell r="D216">
            <v>3</v>
          </cell>
        </row>
        <row r="217">
          <cell r="A217" t="str">
            <v>Классика с/к 235 гр.шт. "Высокий вкус"  СПК</v>
          </cell>
          <cell r="D217">
            <v>11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44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37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8</v>
          </cell>
        </row>
        <row r="221">
          <cell r="A221" t="str">
            <v>Коньячная с/к 0,10 кг.шт. нарезка (лоток с ср.зад.атм.) "Высокий вкус"  СПК</v>
          </cell>
          <cell r="D221">
            <v>1</v>
          </cell>
        </row>
        <row r="222">
          <cell r="A222" t="str">
            <v>Краковская п/к (черева) 390 гр.шт. термоус.пак. СПК</v>
          </cell>
          <cell r="D222">
            <v>1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125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133</v>
          </cell>
        </row>
        <row r="225">
          <cell r="A225" t="str">
            <v>Ла Фаворте с/в "Эликатессе" 140 гр.шт.  СПК</v>
          </cell>
          <cell r="D225">
            <v>11</v>
          </cell>
        </row>
        <row r="226">
          <cell r="A226" t="str">
            <v>Ливерная Печеночная "Просто выгодно" 0,3 кг.шт.  СПК</v>
          </cell>
          <cell r="D226">
            <v>5</v>
          </cell>
        </row>
        <row r="227">
          <cell r="A227" t="str">
            <v>Любительская вареная термоус.пак. "Высокий вкус"  СПК</v>
          </cell>
          <cell r="D227">
            <v>3.65</v>
          </cell>
        </row>
        <row r="228">
          <cell r="A228" t="str">
            <v>Мини-сосиски в тесте "Фрайпики" 1,8кг ВЕС, ТМ Зареченские  ПОКОМ</v>
          </cell>
          <cell r="D228">
            <v>19.899999999999999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25.9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294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244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176</v>
          </cell>
        </row>
        <row r="233">
          <cell r="A233" t="str">
            <v>Наггетсы с куриным филе и сыром ТМ Вязанка 0,25 кг ПОКОМ</v>
          </cell>
          <cell r="D233">
            <v>166</v>
          </cell>
        </row>
        <row r="234">
          <cell r="A234" t="str">
            <v>Наггетсы Хрустящие ТМ Зареченские. ВЕС ПОКОМ</v>
          </cell>
          <cell r="D234">
            <v>66</v>
          </cell>
        </row>
        <row r="235">
          <cell r="A235" t="str">
            <v>Новосибирская с/к 0,10 кг.шт. нарезка (лоток с ср.защ.атм.) "Высокий вкус"  СПК</v>
          </cell>
          <cell r="D235">
            <v>1</v>
          </cell>
        </row>
        <row r="236">
          <cell r="A236" t="str">
            <v>Оригинальная с перцем с/к  СПК</v>
          </cell>
          <cell r="D236">
            <v>38.67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24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11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38</v>
          </cell>
        </row>
        <row r="240">
          <cell r="A240" t="str">
            <v>Пельмени Бигбули с мясом, Горячая штучка 0,43кг  ПОКОМ</v>
          </cell>
          <cell r="D240">
            <v>30</v>
          </cell>
        </row>
        <row r="241">
          <cell r="A241" t="str">
            <v>Пельмени Бигбули с мясом, Горячая штучка 0,9кг  ПОКОМ</v>
          </cell>
          <cell r="D241">
            <v>115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40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37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6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265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225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245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317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223</v>
          </cell>
        </row>
        <row r="250">
          <cell r="A250" t="str">
            <v>Пельмени Медвежьи ушки с фермерскими сливками 0,7кг  ПОКОМ</v>
          </cell>
          <cell r="D250">
            <v>24</v>
          </cell>
        </row>
        <row r="251">
          <cell r="A251" t="str">
            <v>Пельмени Медвежьи ушки с фермерской свининой и говядиной Малые 0,7кг  ПОКОМ</v>
          </cell>
          <cell r="D251">
            <v>17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25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229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65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75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120</v>
          </cell>
        </row>
        <row r="257">
          <cell r="A257" t="str">
            <v>Пельмени Сочные сфера 0,8 кг ТМ Стародворье  ПОКОМ</v>
          </cell>
          <cell r="D257">
            <v>2</v>
          </cell>
        </row>
        <row r="258">
          <cell r="A258" t="str">
            <v>Пельмени Сочные сфера 0,9 кг ТМ Стародворье ПОКОМ</v>
          </cell>
          <cell r="D258">
            <v>26</v>
          </cell>
        </row>
        <row r="259">
          <cell r="A259" t="str">
            <v>Пипперони с/к "Эликатессе" 0,10 кг.шт.  СПК</v>
          </cell>
          <cell r="D259">
            <v>1</v>
          </cell>
        </row>
        <row r="260">
          <cell r="A260" t="str">
            <v>По-Австрийски с/к 260 гр.шт. "Высокий вкус"  СПК</v>
          </cell>
          <cell r="D260">
            <v>4</v>
          </cell>
        </row>
        <row r="261">
          <cell r="A261" t="str">
            <v>Покровская вареная 0,47 кг шт.  СПК</v>
          </cell>
          <cell r="D261">
            <v>2</v>
          </cell>
        </row>
        <row r="262">
          <cell r="A262" t="str">
            <v>Салями с перчиком с/к "КолбасГрад" 160 гр.шт. термоус. пак.  СПК</v>
          </cell>
          <cell r="D262">
            <v>1</v>
          </cell>
        </row>
        <row r="263">
          <cell r="A263" t="str">
            <v>Салями Трюфель с/в "Эликатессе" 0,16 кг.шт.  СПК</v>
          </cell>
          <cell r="D263">
            <v>10</v>
          </cell>
        </row>
        <row r="264">
          <cell r="A264" t="str">
            <v>Салями Финская с/к 235 гр.шт. "Высокий вкус"  СПК</v>
          </cell>
          <cell r="D264">
            <v>4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6.5839999999999996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7.1130000000000004</v>
          </cell>
        </row>
        <row r="267">
          <cell r="A267" t="str">
            <v>Сардельки из свинины (черева) ( в ср.защ.атм) "Высокий вкус"  СПК</v>
          </cell>
          <cell r="D267">
            <v>1.165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1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19</v>
          </cell>
        </row>
        <row r="270">
          <cell r="A270" t="str">
            <v>Славянская п/к 0,38 кг шт.термофор.пак.  СПК</v>
          </cell>
          <cell r="D270">
            <v>1</v>
          </cell>
        </row>
        <row r="271">
          <cell r="A271" t="str">
            <v>Смак-мени с картофелем и сочной грудинкой 1кг ТМ Зареченские ПОКОМ</v>
          </cell>
          <cell r="D271">
            <v>3</v>
          </cell>
        </row>
        <row r="272">
          <cell r="A272" t="str">
            <v>Смак-мени с мясом 1кг ТМ Зареченские ПОКОМ</v>
          </cell>
          <cell r="D272">
            <v>14</v>
          </cell>
        </row>
        <row r="273">
          <cell r="A273" t="str">
            <v>Смаколадьи с яблоком и грушей ТМ Зареченские,0,9 кг ПОКОМ</v>
          </cell>
          <cell r="D273">
            <v>1</v>
          </cell>
        </row>
        <row r="274">
          <cell r="A274" t="str">
            <v>Сосиски "Молочные" 0,36 кг.шт. вак.упак.  СПК</v>
          </cell>
          <cell r="D274">
            <v>2</v>
          </cell>
        </row>
        <row r="275">
          <cell r="A275" t="str">
            <v>Сосиски Мусульманские "Просто выгодно" (в ср.защ.атм.)  СПК</v>
          </cell>
          <cell r="D275">
            <v>1.1180000000000001</v>
          </cell>
        </row>
        <row r="276">
          <cell r="A276" t="str">
            <v>Сосисоны в темпуре ВЕС  ПОКОМ</v>
          </cell>
          <cell r="D276">
            <v>7.2</v>
          </cell>
        </row>
        <row r="277">
          <cell r="A277" t="str">
            <v>Сочный мегачебурек ТМ Зареченские ВЕС ПОКОМ</v>
          </cell>
          <cell r="D277">
            <v>22.78</v>
          </cell>
        </row>
        <row r="278">
          <cell r="A278" t="str">
            <v>Торо Неро с/в "Эликатессе" 140 гр.шт.  СПК</v>
          </cell>
          <cell r="D278">
            <v>9</v>
          </cell>
        </row>
        <row r="279">
          <cell r="A279" t="str">
            <v>Фестивальная пора с/к 100 гр.шт.нар. (лоток с ср.защ.атм.)  СПК</v>
          </cell>
          <cell r="D279">
            <v>12</v>
          </cell>
        </row>
        <row r="280">
          <cell r="A280" t="str">
            <v>Фестивальная пора с/к 235 гр.шт.  СПК</v>
          </cell>
          <cell r="D280">
            <v>35</v>
          </cell>
        </row>
        <row r="281">
          <cell r="A281" t="str">
            <v>Фуэт с/в "Эликатессе" 160 гр.шт.  СПК</v>
          </cell>
          <cell r="D281">
            <v>4</v>
          </cell>
        </row>
        <row r="282">
          <cell r="A282" t="str">
            <v>Хинкали Классические ТМ Зареченские ВЕС ПОКОМ</v>
          </cell>
          <cell r="D282">
            <v>15</v>
          </cell>
        </row>
        <row r="283">
          <cell r="A283" t="str">
            <v>Хотстеры ТМ Горячая штучка ТС Хотстеры 0,25 кг зам  ПОКОМ</v>
          </cell>
          <cell r="D283">
            <v>198</v>
          </cell>
        </row>
        <row r="284">
          <cell r="A284" t="str">
            <v>Хрустящие крылышки острые к пиву ТМ Горячая штучка 0,3кг зам  ПОКОМ</v>
          </cell>
          <cell r="D284">
            <v>38</v>
          </cell>
        </row>
        <row r="285">
          <cell r="A285" t="str">
            <v>Хрустящие крылышки ТМ Горячая штучка 0,3 кг зам  ПОКОМ</v>
          </cell>
          <cell r="D285">
            <v>66</v>
          </cell>
        </row>
        <row r="286">
          <cell r="A286" t="str">
            <v>Чебупай брауни ТМ Горячая штучка 0,2 кг.  ПОКОМ</v>
          </cell>
          <cell r="D286">
            <v>28</v>
          </cell>
        </row>
        <row r="287">
          <cell r="A287" t="str">
            <v>Чебупай сочное яблоко ТМ Горячая штучка 0,2 кг зам.  ПОКОМ</v>
          </cell>
          <cell r="D287">
            <v>33</v>
          </cell>
        </row>
        <row r="288">
          <cell r="A288" t="str">
            <v>Чебупай спелая вишня ТМ Горячая штучка 0,2 кг зам.  ПОКОМ</v>
          </cell>
          <cell r="D288">
            <v>39</v>
          </cell>
        </row>
        <row r="289">
          <cell r="A289" t="str">
            <v>Чебупели Курочка гриль ТМ Горячая штучка, 0,3 кг зам  ПОКОМ</v>
          </cell>
          <cell r="D289">
            <v>22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322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339</v>
          </cell>
        </row>
        <row r="292">
          <cell r="A292" t="str">
            <v>Чебуреки Мясные вес 2,7 кг ТМ Зареченские ВЕС ПОКОМ</v>
          </cell>
          <cell r="D292">
            <v>10.8</v>
          </cell>
        </row>
        <row r="293">
          <cell r="A293" t="str">
            <v>Чебуреки сочные ВЕС ТМ Зареченские  ПОКОМ</v>
          </cell>
          <cell r="D293">
            <v>105</v>
          </cell>
        </row>
        <row r="294">
          <cell r="A294" t="str">
            <v>Шпикачки Русские (черева) (в ср.защ.атм.) "Высокий вкус"  СПК</v>
          </cell>
          <cell r="D294">
            <v>4.1449999999999996</v>
          </cell>
        </row>
        <row r="295">
          <cell r="A295" t="str">
            <v>Эликапреза с/в "Эликатессе" 0,10 кг.шт. нарезка (лоток с ср.защ.атм.)  СПК</v>
          </cell>
          <cell r="D295">
            <v>4</v>
          </cell>
        </row>
        <row r="296">
          <cell r="A296" t="str">
            <v>Юбилейная с/к 0,10 кг.шт. нарезка (лоток с ср.защ.атм.)  СПК</v>
          </cell>
          <cell r="D296">
            <v>7</v>
          </cell>
        </row>
        <row r="297">
          <cell r="A297" t="str">
            <v>Юбилейная с/к 0,235 кг.шт.  СПК</v>
          </cell>
          <cell r="D297">
            <v>83</v>
          </cell>
        </row>
        <row r="298">
          <cell r="A298" t="str">
            <v>Итого</v>
          </cell>
          <cell r="D298">
            <v>38017.093000000001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83"/>
  <sheetViews>
    <sheetView tabSelected="1" workbookViewId="0">
      <pane xSplit="2" ySplit="6" topLeftCell="C40" activePane="bottomRight" state="frozen"/>
      <selection pane="topRight" activeCell="C1" sqref="C1"/>
      <selection pane="bottomLeft" activeCell="A7" sqref="A7"/>
      <selection pane="bottomRight" activeCell="AJ46" sqref="AJ46"/>
    </sheetView>
  </sheetViews>
  <sheetFormatPr defaultColWidth="10.5" defaultRowHeight="11.45" customHeight="1" outlineLevelRow="1" x14ac:dyDescent="0.2"/>
  <cols>
    <col min="1" max="1" width="52.6640625" style="1" customWidth="1"/>
    <col min="2" max="2" width="4.332031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0.83203125" style="5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5" style="5" customWidth="1"/>
    <col min="32" max="33" width="1.3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18" t="s">
        <v>107</v>
      </c>
      <c r="AE3" s="18" t="s">
        <v>108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87</v>
      </c>
      <c r="H4" s="10" t="s">
        <v>88</v>
      </c>
      <c r="I4" s="10" t="s">
        <v>89</v>
      </c>
      <c r="J4" s="10" t="s">
        <v>90</v>
      </c>
      <c r="K4" s="10" t="s">
        <v>91</v>
      </c>
      <c r="L4" s="10" t="s">
        <v>91</v>
      </c>
      <c r="M4" s="10" t="s">
        <v>91</v>
      </c>
      <c r="N4" s="10" t="s">
        <v>91</v>
      </c>
      <c r="O4" s="11" t="s">
        <v>91</v>
      </c>
      <c r="P4" s="11" t="s">
        <v>91</v>
      </c>
      <c r="Q4" s="11" t="s">
        <v>91</v>
      </c>
      <c r="R4" s="11" t="s">
        <v>91</v>
      </c>
      <c r="S4" s="10" t="s">
        <v>88</v>
      </c>
      <c r="T4" s="12" t="s">
        <v>91</v>
      </c>
      <c r="U4" s="10" t="s">
        <v>92</v>
      </c>
      <c r="V4" s="13" t="s">
        <v>93</v>
      </c>
      <c r="W4" s="10" t="s">
        <v>94</v>
      </c>
      <c r="X4" s="10" t="s">
        <v>95</v>
      </c>
      <c r="Y4" s="10" t="s">
        <v>88</v>
      </c>
      <c r="Z4" s="10" t="s">
        <v>88</v>
      </c>
      <c r="AA4" s="10" t="s">
        <v>88</v>
      </c>
      <c r="AB4" s="10" t="s">
        <v>96</v>
      </c>
      <c r="AC4" s="10" t="s">
        <v>97</v>
      </c>
      <c r="AD4" s="10" t="s">
        <v>98</v>
      </c>
      <c r="AE4" s="13" t="s">
        <v>99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100</v>
      </c>
      <c r="L5" s="5" t="s">
        <v>101</v>
      </c>
      <c r="M5" s="5" t="s">
        <v>102</v>
      </c>
      <c r="T5" s="5" t="s">
        <v>103</v>
      </c>
      <c r="Y5" s="17" t="s">
        <v>104</v>
      </c>
      <c r="Z5" s="17" t="s">
        <v>105</v>
      </c>
      <c r="AA5" s="17" t="s">
        <v>106</v>
      </c>
      <c r="AB5" s="17" t="s">
        <v>100</v>
      </c>
    </row>
    <row r="6" spans="1:33" ht="11.1" customHeight="1" x14ac:dyDescent="0.2">
      <c r="A6" s="6"/>
      <c r="B6" s="6"/>
      <c r="C6" s="3"/>
      <c r="D6" s="3"/>
      <c r="E6" s="9">
        <f>SUM(E7:E105)</f>
        <v>82123.768999999986</v>
      </c>
      <c r="F6" s="9">
        <f>SUM(F7:F105)</f>
        <v>38867.425999999999</v>
      </c>
      <c r="I6" s="9">
        <f>SUM(I7:I105)</f>
        <v>82075.418999999994</v>
      </c>
      <c r="J6" s="9">
        <f t="shared" ref="J6:T6" si="0">SUM(J7:J105)</f>
        <v>48.349999999999646</v>
      </c>
      <c r="K6" s="9">
        <f t="shared" si="0"/>
        <v>11260</v>
      </c>
      <c r="L6" s="9">
        <f t="shared" si="0"/>
        <v>18110</v>
      </c>
      <c r="M6" s="9">
        <f t="shared" si="0"/>
        <v>12530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16424.753799999999</v>
      </c>
      <c r="T6" s="9">
        <f t="shared" si="0"/>
        <v>38080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15003.526400000006</v>
      </c>
      <c r="Z6" s="9">
        <f t="shared" ref="Z6" si="4">SUM(Z7:Z105)</f>
        <v>15908.123600000001</v>
      </c>
      <c r="AA6" s="9">
        <f t="shared" ref="AA6" si="5">SUM(AA7:AA105)</f>
        <v>15988.181200000001</v>
      </c>
      <c r="AB6" s="9">
        <f t="shared" ref="AB6" si="6">SUM(AB7:AB105)</f>
        <v>11396.231</v>
      </c>
      <c r="AE6" s="9">
        <f t="shared" ref="AE6" si="7">SUM(AE7:AE105)</f>
        <v>16597.099999999999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76</v>
      </c>
      <c r="D7" s="8">
        <v>329</v>
      </c>
      <c r="E7" s="8">
        <v>242</v>
      </c>
      <c r="F7" s="8">
        <v>75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256</v>
      </c>
      <c r="J7" s="14">
        <f>E7-I7</f>
        <v>-14</v>
      </c>
      <c r="K7" s="14">
        <f>VLOOKUP(A:A,[1]TDSheet!$A:$L,12,0)</f>
        <v>80</v>
      </c>
      <c r="L7" s="14">
        <f>VLOOKUP(A:A,[1]TDSheet!$A:$M,13,0)</f>
        <v>80</v>
      </c>
      <c r="M7" s="14">
        <f>VLOOKUP(A:A,[1]TDSheet!$A:$T,20,0)</f>
        <v>40</v>
      </c>
      <c r="N7" s="14"/>
      <c r="O7" s="14"/>
      <c r="P7" s="14"/>
      <c r="Q7" s="14"/>
      <c r="R7" s="14"/>
      <c r="S7" s="14">
        <f>E7/5</f>
        <v>48.4</v>
      </c>
      <c r="T7" s="15">
        <v>80</v>
      </c>
      <c r="U7" s="16">
        <f>(F7+K7+L7+M7+T7)/S7</f>
        <v>7.3347107438016534</v>
      </c>
      <c r="V7" s="14">
        <f>F7/S7</f>
        <v>1.5495867768595042</v>
      </c>
      <c r="W7" s="14"/>
      <c r="X7" s="14"/>
      <c r="Y7" s="14">
        <f>VLOOKUP(A:A,[1]TDSheet!$A:$Y,25,0)</f>
        <v>54.8</v>
      </c>
      <c r="Z7" s="14">
        <f>VLOOKUP(A:A,[1]TDSheet!$A:$Z,26,0)</f>
        <v>46.4</v>
      </c>
      <c r="AA7" s="14">
        <f>VLOOKUP(A:A,[1]TDSheet!$A:$AA,27,0)</f>
        <v>50.4</v>
      </c>
      <c r="AB7" s="14">
        <f>VLOOKUP(A:A,[3]TDSheet!$A:$D,4,0)</f>
        <v>54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32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39.273000000000003</v>
      </c>
      <c r="D8" s="8">
        <v>336.12700000000001</v>
      </c>
      <c r="E8" s="8">
        <v>212.619</v>
      </c>
      <c r="F8" s="8">
        <v>84.432000000000002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216.2</v>
      </c>
      <c r="J8" s="14">
        <f t="shared" ref="J8:J71" si="8">E8-I8</f>
        <v>-3.5809999999999889</v>
      </c>
      <c r="K8" s="14">
        <f>VLOOKUP(A:A,[1]TDSheet!$A:$L,12,0)</f>
        <v>30</v>
      </c>
      <c r="L8" s="14">
        <f>VLOOKUP(A:A,[1]TDSheet!$A:$M,13,0)</f>
        <v>40</v>
      </c>
      <c r="M8" s="14">
        <f>VLOOKUP(A:A,[1]TDSheet!$A:$T,20,0)</f>
        <v>60</v>
      </c>
      <c r="N8" s="14"/>
      <c r="O8" s="14"/>
      <c r="P8" s="14"/>
      <c r="Q8" s="14"/>
      <c r="R8" s="14"/>
      <c r="S8" s="14">
        <f t="shared" ref="S8:S71" si="9">E8/5</f>
        <v>42.523800000000001</v>
      </c>
      <c r="T8" s="15">
        <v>100</v>
      </c>
      <c r="U8" s="16">
        <f t="shared" ref="U8:U71" si="10">(F8+K8+L8+M8+T8)/S8</f>
        <v>7.39425921483969</v>
      </c>
      <c r="V8" s="14">
        <f t="shared" ref="V8:V71" si="11">F8/S8</f>
        <v>1.9855234010130798</v>
      </c>
      <c r="W8" s="14"/>
      <c r="X8" s="14"/>
      <c r="Y8" s="14">
        <f>VLOOKUP(A:A,[1]TDSheet!$A:$Y,25,0)</f>
        <v>44.776400000000002</v>
      </c>
      <c r="Z8" s="14">
        <f>VLOOKUP(A:A,[1]TDSheet!$A:$Z,26,0)</f>
        <v>48.513400000000004</v>
      </c>
      <c r="AA8" s="14">
        <f>VLOOKUP(A:A,[1]TDSheet!$A:$AA,27,0)</f>
        <v>40.894999999999996</v>
      </c>
      <c r="AB8" s="14">
        <f>VLOOKUP(A:A,[3]TDSheet!$A:$D,4,0)</f>
        <v>47.823999999999998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2">T8*G8</f>
        <v>100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710.48699999999997</v>
      </c>
      <c r="D9" s="8">
        <v>1739.5920000000001</v>
      </c>
      <c r="E9" s="8">
        <v>1508.8389999999999</v>
      </c>
      <c r="F9" s="8">
        <v>813.38400000000001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1503.3</v>
      </c>
      <c r="J9" s="14">
        <f t="shared" si="8"/>
        <v>5.5389999999999873</v>
      </c>
      <c r="K9" s="14">
        <f>VLOOKUP(A:A,[1]TDSheet!$A:$L,12,0)</f>
        <v>0</v>
      </c>
      <c r="L9" s="14">
        <f>VLOOKUP(A:A,[1]TDSheet!$A:$M,13,0)</f>
        <v>400</v>
      </c>
      <c r="M9" s="14">
        <f>VLOOKUP(A:A,[1]TDSheet!$A:$T,20,0)</f>
        <v>250</v>
      </c>
      <c r="N9" s="14"/>
      <c r="O9" s="14"/>
      <c r="P9" s="14"/>
      <c r="Q9" s="14"/>
      <c r="R9" s="14"/>
      <c r="S9" s="14">
        <f t="shared" si="9"/>
        <v>301.76779999999997</v>
      </c>
      <c r="T9" s="15">
        <v>800</v>
      </c>
      <c r="U9" s="16">
        <f t="shared" si="10"/>
        <v>7.5004158826753562</v>
      </c>
      <c r="V9" s="14">
        <f t="shared" si="11"/>
        <v>2.6953969243902103</v>
      </c>
      <c r="W9" s="14"/>
      <c r="X9" s="14"/>
      <c r="Y9" s="14">
        <f>VLOOKUP(A:A,[1]TDSheet!$A:$Y,25,0)</f>
        <v>306.5068</v>
      </c>
      <c r="Z9" s="14">
        <f>VLOOKUP(A:A,[1]TDSheet!$A:$Z,26,0)</f>
        <v>303.44240000000002</v>
      </c>
      <c r="AA9" s="14">
        <f>VLOOKUP(A:A,[1]TDSheet!$A:$AA,27,0)</f>
        <v>309.4898</v>
      </c>
      <c r="AB9" s="14">
        <f>VLOOKUP(A:A,[3]TDSheet!$A:$D,4,0)</f>
        <v>195.78100000000001</v>
      </c>
      <c r="AC9" s="14">
        <f>VLOOKUP(A:A,[1]TDSheet!$A:$AC,29,0)</f>
        <v>0</v>
      </c>
      <c r="AD9" s="14">
        <f>VLOOKUP(A:A,[1]TDSheet!$A:$AD,30,0)</f>
        <v>0</v>
      </c>
      <c r="AE9" s="14">
        <f t="shared" si="12"/>
        <v>800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1636.308</v>
      </c>
      <c r="D10" s="8">
        <v>1527.769</v>
      </c>
      <c r="E10" s="8">
        <v>2148.1529999999998</v>
      </c>
      <c r="F10" s="8">
        <v>656.95299999999997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2133.4380000000001</v>
      </c>
      <c r="J10" s="14">
        <f t="shared" si="8"/>
        <v>14.714999999999691</v>
      </c>
      <c r="K10" s="14">
        <f>VLOOKUP(A:A,[1]TDSheet!$A:$L,12,0)</f>
        <v>300</v>
      </c>
      <c r="L10" s="14">
        <f>VLOOKUP(A:A,[1]TDSheet!$A:$M,13,0)</f>
        <v>460</v>
      </c>
      <c r="M10" s="14">
        <f>VLOOKUP(A:A,[1]TDSheet!$A:$T,20,0)</f>
        <v>700</v>
      </c>
      <c r="N10" s="14"/>
      <c r="O10" s="14"/>
      <c r="P10" s="14"/>
      <c r="Q10" s="14"/>
      <c r="R10" s="14"/>
      <c r="S10" s="14">
        <f t="shared" si="9"/>
        <v>429.63059999999996</v>
      </c>
      <c r="T10" s="15">
        <v>1100</v>
      </c>
      <c r="U10" s="16">
        <f t="shared" si="10"/>
        <v>7.487718519118518</v>
      </c>
      <c r="V10" s="14">
        <f t="shared" si="11"/>
        <v>1.5291112876969193</v>
      </c>
      <c r="W10" s="14"/>
      <c r="X10" s="14"/>
      <c r="Y10" s="14">
        <f>VLOOKUP(A:A,[1]TDSheet!$A:$Y,25,0)</f>
        <v>388.41199999999998</v>
      </c>
      <c r="Z10" s="14">
        <f>VLOOKUP(A:A,[1]TDSheet!$A:$Z,26,0)</f>
        <v>423.91379999999998</v>
      </c>
      <c r="AA10" s="14">
        <f>VLOOKUP(A:A,[1]TDSheet!$A:$AA,27,0)</f>
        <v>379.7962</v>
      </c>
      <c r="AB10" s="14">
        <f>VLOOKUP(A:A,[3]TDSheet!$A:$D,4,0)</f>
        <v>243.53200000000001</v>
      </c>
      <c r="AC10" s="14" t="str">
        <f>VLOOKUP(A:A,[1]TDSheet!$A:$AC,29,0)</f>
        <v>м140</v>
      </c>
      <c r="AD10" s="14">
        <f>VLOOKUP(A:A,[1]TDSheet!$A:$AD,30,0)</f>
        <v>0</v>
      </c>
      <c r="AE10" s="14">
        <f t="shared" si="12"/>
        <v>1100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52.776000000000003</v>
      </c>
      <c r="D11" s="8">
        <v>93.653000000000006</v>
      </c>
      <c r="E11" s="8">
        <v>60.109000000000002</v>
      </c>
      <c r="F11" s="8">
        <v>77.403000000000006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67.2</v>
      </c>
      <c r="J11" s="14">
        <f t="shared" si="8"/>
        <v>-7.0910000000000011</v>
      </c>
      <c r="K11" s="14">
        <f>VLOOKUP(A:A,[1]TDSheet!$A:$L,12,0)</f>
        <v>0</v>
      </c>
      <c r="L11" s="14">
        <f>VLOOKUP(A:A,[1]TDSheet!$A:$M,13,0)</f>
        <v>0</v>
      </c>
      <c r="M11" s="14">
        <f>VLOOKUP(A:A,[1]TDSheet!$A:$T,20,0)</f>
        <v>50</v>
      </c>
      <c r="N11" s="14"/>
      <c r="O11" s="14"/>
      <c r="P11" s="14"/>
      <c r="Q11" s="14"/>
      <c r="R11" s="14"/>
      <c r="S11" s="14">
        <f t="shared" si="9"/>
        <v>12.021800000000001</v>
      </c>
      <c r="T11" s="15"/>
      <c r="U11" s="16">
        <f t="shared" si="10"/>
        <v>10.597664243291353</v>
      </c>
      <c r="V11" s="14">
        <f t="shared" si="11"/>
        <v>6.4385532948476936</v>
      </c>
      <c r="W11" s="14"/>
      <c r="X11" s="14"/>
      <c r="Y11" s="14">
        <f>VLOOKUP(A:A,[1]TDSheet!$A:$Y,25,0)</f>
        <v>9.9441999999999986</v>
      </c>
      <c r="Z11" s="14">
        <f>VLOOKUP(A:A,[1]TDSheet!$A:$Z,26,0)</f>
        <v>12.621599999999999</v>
      </c>
      <c r="AA11" s="14">
        <f>VLOOKUP(A:A,[1]TDSheet!$A:$AA,27,0)</f>
        <v>14.0076</v>
      </c>
      <c r="AB11" s="14">
        <f>VLOOKUP(A:A,[3]TDSheet!$A:$D,4,0)</f>
        <v>7.0220000000000002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0</v>
      </c>
      <c r="AF11" s="14"/>
      <c r="AG11" s="14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6.2649999999999997</v>
      </c>
      <c r="D12" s="8">
        <v>591.07000000000005</v>
      </c>
      <c r="E12" s="8">
        <v>304.89400000000001</v>
      </c>
      <c r="F12" s="8">
        <v>8.9999999999999993E-3</v>
      </c>
      <c r="G12" s="1">
        <f>VLOOKUP(A:A,[1]TDSheet!$A:$G,7,0)</f>
        <v>0</v>
      </c>
      <c r="H12" s="1" t="e">
        <f>VLOOKUP(A:A,[1]TDSheet!$A:$H,8,0)</f>
        <v>#N/A</v>
      </c>
      <c r="I12" s="14">
        <f>VLOOKUP(A:A,[2]TDSheet!$A:$F,6,0)</f>
        <v>313.41899999999998</v>
      </c>
      <c r="J12" s="14">
        <f t="shared" si="8"/>
        <v>-8.5249999999999773</v>
      </c>
      <c r="K12" s="14">
        <f>VLOOKUP(A:A,[1]TDSheet!$A:$L,12,0)</f>
        <v>0</v>
      </c>
      <c r="L12" s="14">
        <f>VLOOKUP(A:A,[1]TDSheet!$A:$M,13,0)</f>
        <v>0</v>
      </c>
      <c r="M12" s="14">
        <f>VLOOKUP(A:A,[1]TDSheet!$A:$T,20,0)</f>
        <v>0</v>
      </c>
      <c r="N12" s="14"/>
      <c r="O12" s="14"/>
      <c r="P12" s="14"/>
      <c r="Q12" s="14"/>
      <c r="R12" s="14"/>
      <c r="S12" s="14">
        <f t="shared" si="9"/>
        <v>60.9788</v>
      </c>
      <c r="T12" s="15"/>
      <c r="U12" s="16">
        <f t="shared" si="10"/>
        <v>1.4759227797201649E-4</v>
      </c>
      <c r="V12" s="14">
        <f t="shared" si="11"/>
        <v>1.4759227797201649E-4</v>
      </c>
      <c r="W12" s="14"/>
      <c r="X12" s="14"/>
      <c r="Y12" s="14">
        <f>VLOOKUP(A:A,[1]TDSheet!$A:$Y,25,0)</f>
        <v>0</v>
      </c>
      <c r="Z12" s="14">
        <f>VLOOKUP(A:A,[1]TDSheet!$A:$Z,26,0)</f>
        <v>48.163600000000002</v>
      </c>
      <c r="AA12" s="14">
        <f>VLOOKUP(A:A,[1]TDSheet!$A:$AA,27,0)</f>
        <v>0.62839999999999996</v>
      </c>
      <c r="AB12" s="14">
        <v>0</v>
      </c>
      <c r="AC12" s="14" t="str">
        <f>VLOOKUP(A:A,[1]TDSheet!$A:$AC,29,0)</f>
        <v>?</v>
      </c>
      <c r="AD12" s="14" t="str">
        <f>VLOOKUP(A:A,[1]TDSheet!$A:$AD,30,0)</f>
        <v>костик</v>
      </c>
      <c r="AE12" s="14">
        <f t="shared" si="12"/>
        <v>0</v>
      </c>
      <c r="AF12" s="14"/>
      <c r="AG12" s="14"/>
    </row>
    <row r="13" spans="1:33" s="1" customFormat="1" ht="21.95" customHeight="1" outlineLevel="1" x14ac:dyDescent="0.2">
      <c r="A13" s="7" t="s">
        <v>16</v>
      </c>
      <c r="B13" s="7" t="s">
        <v>9</v>
      </c>
      <c r="C13" s="8">
        <v>2.734</v>
      </c>
      <c r="D13" s="8">
        <v>214.898</v>
      </c>
      <c r="E13" s="8">
        <v>103.996</v>
      </c>
      <c r="F13" s="8">
        <v>62.536999999999999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107.3</v>
      </c>
      <c r="J13" s="14">
        <f t="shared" si="8"/>
        <v>-3.304000000000002</v>
      </c>
      <c r="K13" s="14">
        <f>VLOOKUP(A:A,[1]TDSheet!$A:$L,12,0)</f>
        <v>30</v>
      </c>
      <c r="L13" s="14">
        <f>VLOOKUP(A:A,[1]TDSheet!$A:$M,13,0)</f>
        <v>30</v>
      </c>
      <c r="M13" s="14">
        <f>VLOOKUP(A:A,[1]TDSheet!$A:$T,20,0)</f>
        <v>0</v>
      </c>
      <c r="N13" s="14"/>
      <c r="O13" s="14"/>
      <c r="P13" s="14"/>
      <c r="Q13" s="14"/>
      <c r="R13" s="14"/>
      <c r="S13" s="14">
        <f t="shared" si="9"/>
        <v>20.799199999999999</v>
      </c>
      <c r="T13" s="15">
        <v>30</v>
      </c>
      <c r="U13" s="16">
        <f t="shared" si="10"/>
        <v>7.3337916842955506</v>
      </c>
      <c r="V13" s="14">
        <f t="shared" si="11"/>
        <v>3.00670218085311</v>
      </c>
      <c r="W13" s="14"/>
      <c r="X13" s="14"/>
      <c r="Y13" s="14">
        <f>VLOOKUP(A:A,[1]TDSheet!$A:$Y,25,0)</f>
        <v>19.1938</v>
      </c>
      <c r="Z13" s="14">
        <f>VLOOKUP(A:A,[1]TDSheet!$A:$Z,26,0)</f>
        <v>21.810600000000001</v>
      </c>
      <c r="AA13" s="14">
        <f>VLOOKUP(A:A,[1]TDSheet!$A:$AA,27,0)</f>
        <v>25.105399999999999</v>
      </c>
      <c r="AB13" s="14">
        <f>VLOOKUP(A:A,[3]TDSheet!$A:$D,4,0)</f>
        <v>20.244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2"/>
        <v>30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365.09300000000002</v>
      </c>
      <c r="D14" s="8">
        <v>533.07000000000005</v>
      </c>
      <c r="E14" s="8">
        <v>409.39499999999998</v>
      </c>
      <c r="F14" s="8">
        <v>425.24599999999998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408.75</v>
      </c>
      <c r="J14" s="14">
        <f t="shared" si="8"/>
        <v>0.64499999999998181</v>
      </c>
      <c r="K14" s="14">
        <f>VLOOKUP(A:A,[1]TDSheet!$A:$L,12,0)</f>
        <v>0</v>
      </c>
      <c r="L14" s="14">
        <f>VLOOKUP(A:A,[1]TDSheet!$A:$M,13,0)</f>
        <v>0</v>
      </c>
      <c r="M14" s="14">
        <f>VLOOKUP(A:A,[1]TDSheet!$A:$T,20,0)</f>
        <v>50</v>
      </c>
      <c r="N14" s="14"/>
      <c r="O14" s="14"/>
      <c r="P14" s="14"/>
      <c r="Q14" s="14"/>
      <c r="R14" s="14"/>
      <c r="S14" s="14">
        <f t="shared" si="9"/>
        <v>81.878999999999991</v>
      </c>
      <c r="T14" s="15">
        <v>130</v>
      </c>
      <c r="U14" s="16">
        <f t="shared" si="10"/>
        <v>7.3919564235029744</v>
      </c>
      <c r="V14" s="14">
        <f t="shared" si="11"/>
        <v>5.193590542141453</v>
      </c>
      <c r="W14" s="14"/>
      <c r="X14" s="14"/>
      <c r="Y14" s="14">
        <f>VLOOKUP(A:A,[1]TDSheet!$A:$Y,25,0)</f>
        <v>93.70320000000001</v>
      </c>
      <c r="Z14" s="14">
        <f>VLOOKUP(A:A,[1]TDSheet!$A:$Z,26,0)</f>
        <v>84.235600000000005</v>
      </c>
      <c r="AA14" s="14">
        <f>VLOOKUP(A:A,[1]TDSheet!$A:$AA,27,0)</f>
        <v>82.430999999999997</v>
      </c>
      <c r="AB14" s="14">
        <f>VLOOKUP(A:A,[3]TDSheet!$A:$D,4,0)</f>
        <v>67.391999999999996</v>
      </c>
      <c r="AC14" s="14" t="str">
        <f>VLOOKUP(A:A,[1]TDSheet!$A:$AC,29,0)</f>
        <v>п110</v>
      </c>
      <c r="AD14" s="14" t="e">
        <f>VLOOKUP(A:A,[1]TDSheet!$A:$AD,30,0)</f>
        <v>#N/A</v>
      </c>
      <c r="AE14" s="14">
        <f t="shared" si="12"/>
        <v>130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399</v>
      </c>
      <c r="D15" s="8">
        <v>856</v>
      </c>
      <c r="E15" s="8">
        <v>542</v>
      </c>
      <c r="F15" s="8">
        <v>676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559</v>
      </c>
      <c r="J15" s="14">
        <f t="shared" si="8"/>
        <v>-17</v>
      </c>
      <c r="K15" s="14">
        <f>VLOOKUP(A:A,[1]TDSheet!$A:$L,12,0)</f>
        <v>0</v>
      </c>
      <c r="L15" s="14">
        <f>VLOOKUP(A:A,[1]TDSheet!$A:$M,13,0)</f>
        <v>0</v>
      </c>
      <c r="M15" s="14">
        <f>VLOOKUP(A:A,[1]TDSheet!$A:$T,20,0)</f>
        <v>0</v>
      </c>
      <c r="N15" s="14"/>
      <c r="O15" s="14"/>
      <c r="P15" s="14"/>
      <c r="Q15" s="14"/>
      <c r="R15" s="14"/>
      <c r="S15" s="14">
        <f t="shared" si="9"/>
        <v>108.4</v>
      </c>
      <c r="T15" s="15">
        <v>200</v>
      </c>
      <c r="U15" s="16">
        <f t="shared" si="10"/>
        <v>8.0811808118081174</v>
      </c>
      <c r="V15" s="14">
        <f t="shared" si="11"/>
        <v>6.2361623616236157</v>
      </c>
      <c r="W15" s="14"/>
      <c r="X15" s="14"/>
      <c r="Y15" s="14">
        <f>VLOOKUP(A:A,[1]TDSheet!$A:$Y,25,0)</f>
        <v>102</v>
      </c>
      <c r="Z15" s="14">
        <f>VLOOKUP(A:A,[1]TDSheet!$A:$Z,26,0)</f>
        <v>103.6</v>
      </c>
      <c r="AA15" s="14">
        <f>VLOOKUP(A:A,[1]TDSheet!$A:$AA,27,0)</f>
        <v>101.8</v>
      </c>
      <c r="AB15" s="14">
        <f>VLOOKUP(A:A,[3]TDSheet!$A:$D,4,0)</f>
        <v>87</v>
      </c>
      <c r="AC15" s="14">
        <f>VLOOKUP(A:A,[1]TDSheet!$A:$AC,29,0)</f>
        <v>0</v>
      </c>
      <c r="AD15" s="14" t="e">
        <f>VLOOKUP(A:A,[1]TDSheet!$A:$AD,30,0)</f>
        <v>#N/A</v>
      </c>
      <c r="AE15" s="14">
        <f t="shared" si="12"/>
        <v>50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1.49</v>
      </c>
      <c r="D16" s="8">
        <v>135.15899999999999</v>
      </c>
      <c r="E16" s="8">
        <v>48.966999999999999</v>
      </c>
      <c r="F16" s="8">
        <v>68.396000000000001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48.9</v>
      </c>
      <c r="J16" s="14">
        <f t="shared" si="8"/>
        <v>6.7000000000000171E-2</v>
      </c>
      <c r="K16" s="14">
        <f>VLOOKUP(A:A,[1]TDSheet!$A:$L,12,0)</f>
        <v>0</v>
      </c>
      <c r="L16" s="14">
        <f>VLOOKUP(A:A,[1]TDSheet!$A:$M,13,0)</f>
        <v>0</v>
      </c>
      <c r="M16" s="14">
        <f>VLOOKUP(A:A,[1]TDSheet!$A:$T,20,0)</f>
        <v>0</v>
      </c>
      <c r="N16" s="14"/>
      <c r="O16" s="14"/>
      <c r="P16" s="14"/>
      <c r="Q16" s="14"/>
      <c r="R16" s="14"/>
      <c r="S16" s="14">
        <f t="shared" si="9"/>
        <v>9.7934000000000001</v>
      </c>
      <c r="T16" s="15">
        <v>10</v>
      </c>
      <c r="U16" s="16">
        <f t="shared" si="10"/>
        <v>8.0049829476994709</v>
      </c>
      <c r="V16" s="14">
        <f t="shared" si="11"/>
        <v>6.9838871076439233</v>
      </c>
      <c r="W16" s="14"/>
      <c r="X16" s="14"/>
      <c r="Y16" s="14">
        <f>VLOOKUP(A:A,[1]TDSheet!$A:$Y,25,0)</f>
        <v>4.4325999999999999</v>
      </c>
      <c r="Z16" s="14">
        <f>VLOOKUP(A:A,[1]TDSheet!$A:$Z,26,0)</f>
        <v>7.4214000000000002</v>
      </c>
      <c r="AA16" s="14">
        <f>VLOOKUP(A:A,[1]TDSheet!$A:$AA,27,0)</f>
        <v>5.9382000000000001</v>
      </c>
      <c r="AB16" s="14">
        <v>0</v>
      </c>
      <c r="AC16" s="14" t="str">
        <f>VLOOKUP(A:A,[1]TDSheet!$A:$AC,29,0)</f>
        <v>пл20</v>
      </c>
      <c r="AD16" s="14">
        <f>VLOOKUP(A:A,[1]TDSheet!$A:$AD,30,0)</f>
        <v>0</v>
      </c>
      <c r="AE16" s="14">
        <f t="shared" si="12"/>
        <v>10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35.957000000000001</v>
      </c>
      <c r="D17" s="8">
        <v>570.45399999999995</v>
      </c>
      <c r="E17" s="19">
        <v>395</v>
      </c>
      <c r="F17" s="19">
        <v>126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377.2</v>
      </c>
      <c r="J17" s="14">
        <f t="shared" si="8"/>
        <v>17.800000000000011</v>
      </c>
      <c r="K17" s="14">
        <f>VLOOKUP(A:A,[1]TDSheet!$A:$L,12,0)</f>
        <v>80</v>
      </c>
      <c r="L17" s="14">
        <f>VLOOKUP(A:A,[1]TDSheet!$A:$M,13,0)</f>
        <v>80</v>
      </c>
      <c r="M17" s="14">
        <f>VLOOKUP(A:A,[1]TDSheet!$A:$T,20,0)</f>
        <v>110</v>
      </c>
      <c r="N17" s="14"/>
      <c r="O17" s="14"/>
      <c r="P17" s="14"/>
      <c r="Q17" s="14"/>
      <c r="R17" s="14"/>
      <c r="S17" s="14">
        <f t="shared" si="9"/>
        <v>79</v>
      </c>
      <c r="T17" s="15">
        <v>180</v>
      </c>
      <c r="U17" s="16">
        <f t="shared" si="10"/>
        <v>7.2911392405063289</v>
      </c>
      <c r="V17" s="14">
        <f t="shared" si="11"/>
        <v>1.5949367088607596</v>
      </c>
      <c r="W17" s="14"/>
      <c r="X17" s="14"/>
      <c r="Y17" s="14">
        <f>VLOOKUP(A:A,[1]TDSheet!$A:$Y,25,0)</f>
        <v>87</v>
      </c>
      <c r="Z17" s="14">
        <f>VLOOKUP(A:A,[1]TDSheet!$A:$Z,26,0)</f>
        <v>88.4</v>
      </c>
      <c r="AA17" s="14">
        <f>VLOOKUP(A:A,[1]TDSheet!$A:$AA,27,0)</f>
        <v>73</v>
      </c>
      <c r="AB17" s="14">
        <f>VLOOKUP(A:A,[3]TDSheet!$A:$D,4,0)</f>
        <v>61.197000000000003</v>
      </c>
      <c r="AC17" s="14" t="str">
        <f>VLOOKUP(A:A,[1]TDSheet!$A:$AC,29,0)</f>
        <v>м120з</v>
      </c>
      <c r="AD17" s="14" t="str">
        <f>VLOOKUP(A:A,[1]TDSheet!$A:$AD,30,0)</f>
        <v>костик</v>
      </c>
      <c r="AE17" s="14">
        <f t="shared" si="12"/>
        <v>180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23.47</v>
      </c>
      <c r="D18" s="8">
        <v>113.98399999999999</v>
      </c>
      <c r="E18" s="8">
        <v>78.617000000000004</v>
      </c>
      <c r="F18" s="8">
        <v>31.24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79.2</v>
      </c>
      <c r="J18" s="14">
        <f t="shared" si="8"/>
        <v>-0.58299999999999841</v>
      </c>
      <c r="K18" s="14">
        <f>VLOOKUP(A:A,[1]TDSheet!$A:$L,12,0)</f>
        <v>10</v>
      </c>
      <c r="L18" s="14">
        <f>VLOOKUP(A:A,[1]TDSheet!$A:$M,13,0)</f>
        <v>20</v>
      </c>
      <c r="M18" s="14">
        <f>VLOOKUP(A:A,[1]TDSheet!$A:$T,20,0)</f>
        <v>0</v>
      </c>
      <c r="N18" s="14"/>
      <c r="O18" s="14"/>
      <c r="P18" s="14"/>
      <c r="Q18" s="14"/>
      <c r="R18" s="14"/>
      <c r="S18" s="14">
        <f t="shared" si="9"/>
        <v>15.723400000000002</v>
      </c>
      <c r="T18" s="15">
        <v>50</v>
      </c>
      <c r="U18" s="16">
        <f t="shared" si="10"/>
        <v>7.074805703601001</v>
      </c>
      <c r="V18" s="14">
        <f t="shared" si="11"/>
        <v>1.9868476283755419</v>
      </c>
      <c r="W18" s="14"/>
      <c r="X18" s="14"/>
      <c r="Y18" s="14">
        <f>VLOOKUP(A:A,[1]TDSheet!$A:$Y,25,0)</f>
        <v>15.967599999999999</v>
      </c>
      <c r="Z18" s="14">
        <f>VLOOKUP(A:A,[1]TDSheet!$A:$Z,26,0)</f>
        <v>15.290199999999999</v>
      </c>
      <c r="AA18" s="14">
        <f>VLOOKUP(A:A,[1]TDSheet!$A:$AA,27,0)</f>
        <v>12.950800000000001</v>
      </c>
      <c r="AB18" s="14">
        <f>VLOOKUP(A:A,[3]TDSheet!$A:$D,4,0)</f>
        <v>15.747999999999999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2"/>
        <v>50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98.491</v>
      </c>
      <c r="D19" s="8">
        <v>503.69099999999997</v>
      </c>
      <c r="E19" s="8">
        <v>453.34899999999999</v>
      </c>
      <c r="F19" s="8">
        <v>121.776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454.4</v>
      </c>
      <c r="J19" s="14">
        <f t="shared" si="8"/>
        <v>-1.0509999999999877</v>
      </c>
      <c r="K19" s="14">
        <f>VLOOKUP(A:A,[1]TDSheet!$A:$L,12,0)</f>
        <v>80</v>
      </c>
      <c r="L19" s="14">
        <f>VLOOKUP(A:A,[1]TDSheet!$A:$M,13,0)</f>
        <v>90</v>
      </c>
      <c r="M19" s="14">
        <f>VLOOKUP(A:A,[1]TDSheet!$A:$T,20,0)</f>
        <v>70</v>
      </c>
      <c r="N19" s="14"/>
      <c r="O19" s="14"/>
      <c r="P19" s="14"/>
      <c r="Q19" s="14"/>
      <c r="R19" s="14"/>
      <c r="S19" s="14">
        <f t="shared" si="9"/>
        <v>90.669799999999995</v>
      </c>
      <c r="T19" s="15">
        <v>300</v>
      </c>
      <c r="U19" s="16">
        <f t="shared" si="10"/>
        <v>7.2987477638640437</v>
      </c>
      <c r="V19" s="14">
        <f t="shared" si="11"/>
        <v>1.3430712320971261</v>
      </c>
      <c r="W19" s="14"/>
      <c r="X19" s="14"/>
      <c r="Y19" s="14">
        <f>VLOOKUP(A:A,[1]TDSheet!$A:$Y,25,0)</f>
        <v>74.077200000000005</v>
      </c>
      <c r="Z19" s="14">
        <f>VLOOKUP(A:A,[1]TDSheet!$A:$Z,26,0)</f>
        <v>84.953999999999994</v>
      </c>
      <c r="AA19" s="14">
        <f>VLOOKUP(A:A,[1]TDSheet!$A:$AA,27,0)</f>
        <v>79.904600000000002</v>
      </c>
      <c r="AB19" s="14">
        <f>VLOOKUP(A:A,[3]TDSheet!$A:$D,4,0)</f>
        <v>52.122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2"/>
        <v>300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544</v>
      </c>
      <c r="D20" s="8">
        <v>1725</v>
      </c>
      <c r="E20" s="8">
        <v>1183</v>
      </c>
      <c r="F20" s="8">
        <v>967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1221</v>
      </c>
      <c r="J20" s="14">
        <f t="shared" si="8"/>
        <v>-38</v>
      </c>
      <c r="K20" s="14">
        <f>VLOOKUP(A:A,[1]TDSheet!$A:$L,12,0)</f>
        <v>0</v>
      </c>
      <c r="L20" s="14">
        <f>VLOOKUP(A:A,[1]TDSheet!$A:$M,13,0)</f>
        <v>200</v>
      </c>
      <c r="M20" s="14">
        <f>VLOOKUP(A:A,[1]TDSheet!$A:$T,20,0)</f>
        <v>0</v>
      </c>
      <c r="N20" s="14"/>
      <c r="O20" s="14"/>
      <c r="P20" s="14"/>
      <c r="Q20" s="14"/>
      <c r="R20" s="14"/>
      <c r="S20" s="14">
        <f t="shared" si="9"/>
        <v>236.6</v>
      </c>
      <c r="T20" s="15">
        <v>600</v>
      </c>
      <c r="U20" s="16">
        <f t="shared" si="10"/>
        <v>7.4683009298393914</v>
      </c>
      <c r="V20" s="14">
        <f t="shared" si="11"/>
        <v>4.0870667793744717</v>
      </c>
      <c r="W20" s="14"/>
      <c r="X20" s="14"/>
      <c r="Y20" s="14">
        <f>VLOOKUP(A:A,[1]TDSheet!$A:$Y,25,0)</f>
        <v>190</v>
      </c>
      <c r="Z20" s="14">
        <f>VLOOKUP(A:A,[1]TDSheet!$A:$Z,26,0)</f>
        <v>220.4</v>
      </c>
      <c r="AA20" s="14">
        <f>VLOOKUP(A:A,[1]TDSheet!$A:$AA,27,0)</f>
        <v>243.8</v>
      </c>
      <c r="AB20" s="14">
        <f>VLOOKUP(A:A,[3]TDSheet!$A:$D,4,0)</f>
        <v>149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2"/>
        <v>150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198.095</v>
      </c>
      <c r="D21" s="8">
        <v>1385.355</v>
      </c>
      <c r="E21" s="8">
        <v>1071.54</v>
      </c>
      <c r="F21" s="8">
        <v>422.762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1046.7619999999999</v>
      </c>
      <c r="J21" s="14">
        <f t="shared" si="8"/>
        <v>24.77800000000002</v>
      </c>
      <c r="K21" s="14">
        <f>VLOOKUP(A:A,[1]TDSheet!$A:$L,12,0)</f>
        <v>200</v>
      </c>
      <c r="L21" s="14">
        <f>VLOOKUP(A:A,[1]TDSheet!$A:$M,13,0)</f>
        <v>300</v>
      </c>
      <c r="M21" s="14">
        <f>VLOOKUP(A:A,[1]TDSheet!$A:$T,20,0)</f>
        <v>150</v>
      </c>
      <c r="N21" s="14"/>
      <c r="O21" s="14"/>
      <c r="P21" s="14"/>
      <c r="Q21" s="14"/>
      <c r="R21" s="14"/>
      <c r="S21" s="14">
        <f t="shared" si="9"/>
        <v>214.30799999999999</v>
      </c>
      <c r="T21" s="15">
        <v>500</v>
      </c>
      <c r="U21" s="16">
        <f t="shared" si="10"/>
        <v>7.3387927655523821</v>
      </c>
      <c r="V21" s="14">
        <f t="shared" si="11"/>
        <v>1.9726841741792187</v>
      </c>
      <c r="W21" s="14"/>
      <c r="X21" s="14"/>
      <c r="Y21" s="14">
        <f>VLOOKUP(A:A,[1]TDSheet!$A:$Y,25,0)</f>
        <v>183.3374</v>
      </c>
      <c r="Z21" s="14">
        <f>VLOOKUP(A:A,[1]TDSheet!$A:$Z,26,0)</f>
        <v>190.79860000000002</v>
      </c>
      <c r="AA21" s="14">
        <f>VLOOKUP(A:A,[1]TDSheet!$A:$AA,27,0)</f>
        <v>210.79259999999999</v>
      </c>
      <c r="AB21" s="14">
        <f>VLOOKUP(A:A,[3]TDSheet!$A:$D,4,0)</f>
        <v>125.95399999999999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2"/>
        <v>500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600</v>
      </c>
      <c r="D22" s="8">
        <v>4517</v>
      </c>
      <c r="E22" s="8">
        <v>2638</v>
      </c>
      <c r="F22" s="8">
        <v>1343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2696</v>
      </c>
      <c r="J22" s="14">
        <f t="shared" si="8"/>
        <v>-58</v>
      </c>
      <c r="K22" s="14">
        <f>VLOOKUP(A:A,[1]TDSheet!$A:$L,12,0)</f>
        <v>800</v>
      </c>
      <c r="L22" s="14">
        <f>VLOOKUP(A:A,[1]TDSheet!$A:$M,13,0)</f>
        <v>600</v>
      </c>
      <c r="M22" s="14">
        <f>VLOOKUP(A:A,[1]TDSheet!$A:$T,20,0)</f>
        <v>0</v>
      </c>
      <c r="N22" s="14"/>
      <c r="O22" s="14"/>
      <c r="P22" s="14"/>
      <c r="Q22" s="14"/>
      <c r="R22" s="14"/>
      <c r="S22" s="14">
        <f t="shared" si="9"/>
        <v>527.6</v>
      </c>
      <c r="T22" s="15">
        <v>1200</v>
      </c>
      <c r="U22" s="16">
        <f t="shared" si="10"/>
        <v>7.4734647460197117</v>
      </c>
      <c r="V22" s="14">
        <f t="shared" si="11"/>
        <v>2.5454890068233511</v>
      </c>
      <c r="W22" s="14"/>
      <c r="X22" s="14"/>
      <c r="Y22" s="14">
        <f>VLOOKUP(A:A,[1]TDSheet!$A:$Y,25,0)</f>
        <v>446.2</v>
      </c>
      <c r="Z22" s="14">
        <f>VLOOKUP(A:A,[1]TDSheet!$A:$Z,26,0)</f>
        <v>466.8</v>
      </c>
      <c r="AA22" s="14">
        <f>VLOOKUP(A:A,[1]TDSheet!$A:$AA,27,0)</f>
        <v>574.20000000000005</v>
      </c>
      <c r="AB22" s="14">
        <f>VLOOKUP(A:A,[3]TDSheet!$A:$D,4,0)</f>
        <v>231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2"/>
        <v>144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707</v>
      </c>
      <c r="D23" s="8">
        <v>1035</v>
      </c>
      <c r="E23" s="8">
        <v>881</v>
      </c>
      <c r="F23" s="8">
        <v>834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905</v>
      </c>
      <c r="J23" s="14">
        <f t="shared" si="8"/>
        <v>-24</v>
      </c>
      <c r="K23" s="14">
        <f>VLOOKUP(A:A,[1]TDSheet!$A:$L,12,0)</f>
        <v>0</v>
      </c>
      <c r="L23" s="14">
        <f>VLOOKUP(A:A,[1]TDSheet!$A:$M,13,0)</f>
        <v>0</v>
      </c>
      <c r="M23" s="14">
        <f>VLOOKUP(A:A,[1]TDSheet!$A:$T,20,0)</f>
        <v>0</v>
      </c>
      <c r="N23" s="14"/>
      <c r="O23" s="14"/>
      <c r="P23" s="14"/>
      <c r="Q23" s="14"/>
      <c r="R23" s="14"/>
      <c r="S23" s="14">
        <f t="shared" si="9"/>
        <v>176.2</v>
      </c>
      <c r="T23" s="15">
        <v>600</v>
      </c>
      <c r="U23" s="16">
        <f t="shared" si="10"/>
        <v>8.1384790011350745</v>
      </c>
      <c r="V23" s="14">
        <f t="shared" si="11"/>
        <v>4.7332576617480138</v>
      </c>
      <c r="W23" s="14"/>
      <c r="X23" s="14"/>
      <c r="Y23" s="14">
        <f>VLOOKUP(A:A,[1]TDSheet!$A:$Y,25,0)</f>
        <v>200.4</v>
      </c>
      <c r="Z23" s="14">
        <f>VLOOKUP(A:A,[1]TDSheet!$A:$Z,26,0)</f>
        <v>174</v>
      </c>
      <c r="AA23" s="14">
        <f>VLOOKUP(A:A,[1]TDSheet!$A:$AA,27,0)</f>
        <v>168</v>
      </c>
      <c r="AB23" s="14">
        <f>VLOOKUP(A:A,[3]TDSheet!$A:$D,4,0)</f>
        <v>221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2"/>
        <v>150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100.57</v>
      </c>
      <c r="D24" s="8">
        <v>9.8109999999999999</v>
      </c>
      <c r="E24" s="8">
        <v>72.757000000000005</v>
      </c>
      <c r="F24" s="8">
        <v>32.963000000000001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74.8</v>
      </c>
      <c r="J24" s="14">
        <f t="shared" si="8"/>
        <v>-2.0429999999999922</v>
      </c>
      <c r="K24" s="14">
        <f>VLOOKUP(A:A,[1]TDSheet!$A:$L,12,0)</f>
        <v>100</v>
      </c>
      <c r="L24" s="14">
        <f>VLOOKUP(A:A,[1]TDSheet!$A:$M,13,0)</f>
        <v>0</v>
      </c>
      <c r="M24" s="14">
        <f>VLOOKUP(A:A,[1]TDSheet!$A:$T,20,0)</f>
        <v>0</v>
      </c>
      <c r="N24" s="14"/>
      <c r="O24" s="14"/>
      <c r="P24" s="14"/>
      <c r="Q24" s="14"/>
      <c r="R24" s="14"/>
      <c r="S24" s="14">
        <f t="shared" si="9"/>
        <v>14.551400000000001</v>
      </c>
      <c r="T24" s="15"/>
      <c r="U24" s="16">
        <f t="shared" si="10"/>
        <v>9.137471308602608</v>
      </c>
      <c r="V24" s="14">
        <f t="shared" si="11"/>
        <v>2.2652803166705606</v>
      </c>
      <c r="W24" s="14"/>
      <c r="X24" s="14"/>
      <c r="Y24" s="14">
        <f>VLOOKUP(A:A,[1]TDSheet!$A:$Y,25,0)</f>
        <v>11.913599999999999</v>
      </c>
      <c r="Z24" s="14">
        <f>VLOOKUP(A:A,[1]TDSheet!$A:$Z,26,0)</f>
        <v>13.3904</v>
      </c>
      <c r="AA24" s="14">
        <f>VLOOKUP(A:A,[1]TDSheet!$A:$AA,27,0)</f>
        <v>14.062799999999999</v>
      </c>
      <c r="AB24" s="14">
        <f>VLOOKUP(A:A,[3]TDSheet!$A:$D,4,0)</f>
        <v>15.968999999999999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2"/>
        <v>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6.13</v>
      </c>
      <c r="D25" s="8">
        <v>303.09399999999999</v>
      </c>
      <c r="E25" s="8">
        <v>160.46899999999999</v>
      </c>
      <c r="F25" s="8">
        <v>99.296999999999997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164.4</v>
      </c>
      <c r="J25" s="14">
        <f t="shared" si="8"/>
        <v>-3.9310000000000116</v>
      </c>
      <c r="K25" s="14">
        <f>VLOOKUP(A:A,[1]TDSheet!$A:$L,12,0)</f>
        <v>30</v>
      </c>
      <c r="L25" s="14">
        <f>VLOOKUP(A:A,[1]TDSheet!$A:$M,13,0)</f>
        <v>30</v>
      </c>
      <c r="M25" s="14">
        <f>VLOOKUP(A:A,[1]TDSheet!$A:$T,20,0)</f>
        <v>0</v>
      </c>
      <c r="N25" s="14"/>
      <c r="O25" s="14"/>
      <c r="P25" s="14"/>
      <c r="Q25" s="14"/>
      <c r="R25" s="14"/>
      <c r="S25" s="14">
        <f t="shared" si="9"/>
        <v>32.093800000000002</v>
      </c>
      <c r="T25" s="15">
        <v>80</v>
      </c>
      <c r="U25" s="16">
        <f t="shared" si="10"/>
        <v>7.456175336046214</v>
      </c>
      <c r="V25" s="14">
        <f t="shared" si="11"/>
        <v>3.0939620736715501</v>
      </c>
      <c r="W25" s="14"/>
      <c r="X25" s="14"/>
      <c r="Y25" s="14">
        <f>VLOOKUP(A:A,[1]TDSheet!$A:$Y,25,0)</f>
        <v>35.608600000000003</v>
      </c>
      <c r="Z25" s="14">
        <f>VLOOKUP(A:A,[1]TDSheet!$A:$Z,26,0)</f>
        <v>38.353200000000001</v>
      </c>
      <c r="AA25" s="14">
        <f>VLOOKUP(A:A,[1]TDSheet!$A:$AA,27,0)</f>
        <v>35.300200000000004</v>
      </c>
      <c r="AB25" s="14">
        <f>VLOOKUP(A:A,[3]TDSheet!$A:$D,4,0)</f>
        <v>35.064</v>
      </c>
      <c r="AC25" s="14">
        <f>VLOOKUP(A:A,[1]TDSheet!$A:$AC,29,0)</f>
        <v>0</v>
      </c>
      <c r="AD25" s="14" t="str">
        <f>VLOOKUP(A:A,[1]TDSheet!$A:$AD,30,0)</f>
        <v>костик</v>
      </c>
      <c r="AE25" s="14">
        <f t="shared" si="12"/>
        <v>80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201.96899999999999</v>
      </c>
      <c r="D26" s="8">
        <v>271.892</v>
      </c>
      <c r="E26" s="8">
        <v>371.74700000000001</v>
      </c>
      <c r="F26" s="8">
        <v>34.005000000000003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371.15</v>
      </c>
      <c r="J26" s="14">
        <f t="shared" si="8"/>
        <v>0.59700000000003683</v>
      </c>
      <c r="K26" s="14">
        <f>VLOOKUP(A:A,[1]TDSheet!$A:$L,12,0)</f>
        <v>100</v>
      </c>
      <c r="L26" s="14">
        <f>VLOOKUP(A:A,[1]TDSheet!$A:$M,13,0)</f>
        <v>120</v>
      </c>
      <c r="M26" s="14">
        <f>VLOOKUP(A:A,[1]TDSheet!$A:$T,20,0)</f>
        <v>50</v>
      </c>
      <c r="N26" s="14"/>
      <c r="O26" s="14"/>
      <c r="P26" s="14"/>
      <c r="Q26" s="14"/>
      <c r="R26" s="14"/>
      <c r="S26" s="14">
        <f t="shared" si="9"/>
        <v>74.349400000000003</v>
      </c>
      <c r="T26" s="15">
        <v>220</v>
      </c>
      <c r="U26" s="16">
        <f t="shared" si="10"/>
        <v>7.0478712672866219</v>
      </c>
      <c r="V26" s="14">
        <f t="shared" si="11"/>
        <v>0.45736751069948112</v>
      </c>
      <c r="W26" s="14"/>
      <c r="X26" s="14"/>
      <c r="Y26" s="14">
        <f>VLOOKUP(A:A,[1]TDSheet!$A:$Y,25,0)</f>
        <v>67.303200000000004</v>
      </c>
      <c r="Z26" s="14">
        <f>VLOOKUP(A:A,[1]TDSheet!$A:$Z,26,0)</f>
        <v>77.271199999999993</v>
      </c>
      <c r="AA26" s="14">
        <f>VLOOKUP(A:A,[1]TDSheet!$A:$AA,27,0)</f>
        <v>68.962800000000001</v>
      </c>
      <c r="AB26" s="14">
        <f>VLOOKUP(A:A,[3]TDSheet!$A:$D,4,0)</f>
        <v>89.863</v>
      </c>
      <c r="AC26" s="14">
        <f>VLOOKUP(A:A,[1]TDSheet!$A:$AC,29,0)</f>
        <v>0</v>
      </c>
      <c r="AD26" s="14" t="str">
        <f>VLOOKUP(A:A,[1]TDSheet!$A:$AD,30,0)</f>
        <v>скидка</v>
      </c>
      <c r="AE26" s="14">
        <f t="shared" si="12"/>
        <v>220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87</v>
      </c>
      <c r="D27" s="8">
        <v>1252</v>
      </c>
      <c r="E27" s="8">
        <v>1010</v>
      </c>
      <c r="F27" s="8">
        <v>291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1024</v>
      </c>
      <c r="J27" s="14">
        <f t="shared" si="8"/>
        <v>-14</v>
      </c>
      <c r="K27" s="14">
        <f>VLOOKUP(A:A,[1]TDSheet!$A:$L,12,0)</f>
        <v>200</v>
      </c>
      <c r="L27" s="14">
        <f>VLOOKUP(A:A,[1]TDSheet!$A:$M,13,0)</f>
        <v>0</v>
      </c>
      <c r="M27" s="14">
        <f>VLOOKUP(A:A,[1]TDSheet!$A:$T,20,0)</f>
        <v>200</v>
      </c>
      <c r="N27" s="14"/>
      <c r="O27" s="14"/>
      <c r="P27" s="14"/>
      <c r="Q27" s="14"/>
      <c r="R27" s="14"/>
      <c r="S27" s="14">
        <f t="shared" si="9"/>
        <v>202</v>
      </c>
      <c r="T27" s="15">
        <v>600</v>
      </c>
      <c r="U27" s="16">
        <f t="shared" si="10"/>
        <v>6.391089108910891</v>
      </c>
      <c r="V27" s="14">
        <f t="shared" si="11"/>
        <v>1.4405940594059405</v>
      </c>
      <c r="W27" s="14"/>
      <c r="X27" s="14"/>
      <c r="Y27" s="14">
        <f>VLOOKUP(A:A,[1]TDSheet!$A:$Y,25,0)</f>
        <v>182.8</v>
      </c>
      <c r="Z27" s="14">
        <f>VLOOKUP(A:A,[1]TDSheet!$A:$Z,26,0)</f>
        <v>180.2</v>
      </c>
      <c r="AA27" s="14">
        <f>VLOOKUP(A:A,[1]TDSheet!$A:$AA,27,0)</f>
        <v>153</v>
      </c>
      <c r="AB27" s="14">
        <f>VLOOKUP(A:A,[3]TDSheet!$A:$D,4,0)</f>
        <v>168</v>
      </c>
      <c r="AC27" s="14" t="str">
        <f>VLOOKUP(A:A,[1]TDSheet!$A:$AC,29,0)</f>
        <v>м600з</v>
      </c>
      <c r="AD27" s="14" t="str">
        <f>VLOOKUP(A:A,[1]TDSheet!$A:$AD,30,0)</f>
        <v>м200</v>
      </c>
      <c r="AE27" s="14">
        <f t="shared" si="12"/>
        <v>132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539</v>
      </c>
      <c r="D28" s="8">
        <v>1199</v>
      </c>
      <c r="E28" s="8">
        <v>1242</v>
      </c>
      <c r="F28" s="8">
        <v>297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1289</v>
      </c>
      <c r="J28" s="14">
        <f t="shared" si="8"/>
        <v>-47</v>
      </c>
      <c r="K28" s="14">
        <f>VLOOKUP(A:A,[1]TDSheet!$A:$L,12,0)</f>
        <v>200</v>
      </c>
      <c r="L28" s="14">
        <f>VLOOKUP(A:A,[1]TDSheet!$A:$M,13,0)</f>
        <v>200</v>
      </c>
      <c r="M28" s="14">
        <f>VLOOKUP(A:A,[1]TDSheet!$A:$T,20,0)</f>
        <v>280</v>
      </c>
      <c r="N28" s="14"/>
      <c r="O28" s="14"/>
      <c r="P28" s="14"/>
      <c r="Q28" s="14"/>
      <c r="R28" s="14"/>
      <c r="S28" s="14">
        <f t="shared" si="9"/>
        <v>248.4</v>
      </c>
      <c r="T28" s="15">
        <v>800</v>
      </c>
      <c r="U28" s="16">
        <f t="shared" si="10"/>
        <v>7.1537842190016105</v>
      </c>
      <c r="V28" s="14">
        <f t="shared" si="11"/>
        <v>1.1956521739130435</v>
      </c>
      <c r="W28" s="14"/>
      <c r="X28" s="14"/>
      <c r="Y28" s="14">
        <f>VLOOKUP(A:A,[1]TDSheet!$A:$Y,25,0)</f>
        <v>259</v>
      </c>
      <c r="Z28" s="14">
        <f>VLOOKUP(A:A,[1]TDSheet!$A:$Z,26,0)</f>
        <v>231.2</v>
      </c>
      <c r="AA28" s="14">
        <f>VLOOKUP(A:A,[1]TDSheet!$A:$AA,27,0)</f>
        <v>213</v>
      </c>
      <c r="AB28" s="14">
        <f>VLOOKUP(A:A,[3]TDSheet!$A:$D,4,0)</f>
        <v>258</v>
      </c>
      <c r="AC28" s="14">
        <f>VLOOKUP(A:A,[1]TDSheet!$A:$AC,29,0)</f>
        <v>0</v>
      </c>
      <c r="AD28" s="14" t="e">
        <f>VLOOKUP(A:A,[1]TDSheet!$A:$AD,30,0)</f>
        <v>#N/A</v>
      </c>
      <c r="AE28" s="14">
        <f t="shared" si="12"/>
        <v>280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67.954999999999998</v>
      </c>
      <c r="D29" s="8">
        <v>272.98</v>
      </c>
      <c r="E29" s="8">
        <v>173.09399999999999</v>
      </c>
      <c r="F29" s="8">
        <v>101.13500000000001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170.5</v>
      </c>
      <c r="J29" s="14">
        <f t="shared" si="8"/>
        <v>2.5939999999999941</v>
      </c>
      <c r="K29" s="14">
        <f>VLOOKUP(A:A,[1]TDSheet!$A:$L,12,0)</f>
        <v>40</v>
      </c>
      <c r="L29" s="14">
        <f>VLOOKUP(A:A,[1]TDSheet!$A:$M,13,0)</f>
        <v>40</v>
      </c>
      <c r="M29" s="14">
        <f>VLOOKUP(A:A,[1]TDSheet!$A:$T,20,0)</f>
        <v>0</v>
      </c>
      <c r="N29" s="14"/>
      <c r="O29" s="14"/>
      <c r="P29" s="14"/>
      <c r="Q29" s="14"/>
      <c r="R29" s="14"/>
      <c r="S29" s="14">
        <f t="shared" si="9"/>
        <v>34.6188</v>
      </c>
      <c r="T29" s="15">
        <v>80</v>
      </c>
      <c r="U29" s="16">
        <f t="shared" si="10"/>
        <v>7.5431557419667925</v>
      </c>
      <c r="V29" s="14">
        <f t="shared" si="11"/>
        <v>2.9213895340104221</v>
      </c>
      <c r="W29" s="14"/>
      <c r="X29" s="14"/>
      <c r="Y29" s="14">
        <f>VLOOKUP(A:A,[1]TDSheet!$A:$Y,25,0)</f>
        <v>43.440600000000003</v>
      </c>
      <c r="Z29" s="14">
        <f>VLOOKUP(A:A,[1]TDSheet!$A:$Z,26,0)</f>
        <v>44.058399999999999</v>
      </c>
      <c r="AA29" s="14">
        <f>VLOOKUP(A:A,[1]TDSheet!$A:$AA,27,0)</f>
        <v>40.132999999999996</v>
      </c>
      <c r="AB29" s="14">
        <f>VLOOKUP(A:A,[3]TDSheet!$A:$D,4,0)</f>
        <v>24.62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2"/>
        <v>80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71</v>
      </c>
      <c r="D30" s="8">
        <v>505</v>
      </c>
      <c r="E30" s="8">
        <v>377</v>
      </c>
      <c r="F30" s="8">
        <v>107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382</v>
      </c>
      <c r="J30" s="14">
        <f t="shared" si="8"/>
        <v>-5</v>
      </c>
      <c r="K30" s="14">
        <f>VLOOKUP(A:A,[1]TDSheet!$A:$L,12,0)</f>
        <v>40</v>
      </c>
      <c r="L30" s="14">
        <f>VLOOKUP(A:A,[1]TDSheet!$A:$M,13,0)</f>
        <v>80</v>
      </c>
      <c r="M30" s="14">
        <f>VLOOKUP(A:A,[1]TDSheet!$A:$T,20,0)</f>
        <v>120</v>
      </c>
      <c r="N30" s="14"/>
      <c r="O30" s="14"/>
      <c r="P30" s="14"/>
      <c r="Q30" s="14"/>
      <c r="R30" s="14"/>
      <c r="S30" s="14">
        <f t="shared" si="9"/>
        <v>75.400000000000006</v>
      </c>
      <c r="T30" s="15">
        <v>200</v>
      </c>
      <c r="U30" s="16">
        <f t="shared" si="10"/>
        <v>7.2546419098143229</v>
      </c>
      <c r="V30" s="14">
        <f t="shared" si="11"/>
        <v>1.4190981432360741</v>
      </c>
      <c r="W30" s="14"/>
      <c r="X30" s="14"/>
      <c r="Y30" s="14">
        <f>VLOOKUP(A:A,[1]TDSheet!$A:$Y,25,0)</f>
        <v>66</v>
      </c>
      <c r="Z30" s="14">
        <f>VLOOKUP(A:A,[1]TDSheet!$A:$Z,26,0)</f>
        <v>59.4</v>
      </c>
      <c r="AA30" s="14">
        <f>VLOOKUP(A:A,[1]TDSheet!$A:$AA,27,0)</f>
        <v>66.8</v>
      </c>
      <c r="AB30" s="14">
        <f>VLOOKUP(A:A,[3]TDSheet!$A:$D,4,0)</f>
        <v>91</v>
      </c>
      <c r="AC30" s="14">
        <f>VLOOKUP(A:A,[1]TDSheet!$A:$AC,29,0)</f>
        <v>0</v>
      </c>
      <c r="AD30" s="14" t="str">
        <f>VLOOKUP(A:A,[1]TDSheet!$A:$AD,30,0)</f>
        <v>костик</v>
      </c>
      <c r="AE30" s="14">
        <f t="shared" si="12"/>
        <v>120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-3</v>
      </c>
      <c r="D31" s="8">
        <v>652</v>
      </c>
      <c r="E31" s="8">
        <v>335</v>
      </c>
      <c r="F31" s="8">
        <v>264</v>
      </c>
      <c r="G31" s="1">
        <f>VLOOKUP(A:A,[1]TDSheet!$A:$G,7,0)</f>
        <v>0.4</v>
      </c>
      <c r="H31" s="1" t="e">
        <f>VLOOKUP(A:A,[1]TDSheet!$A:$H,8,0)</f>
        <v>#N/A</v>
      </c>
      <c r="I31" s="14">
        <f>VLOOKUP(A:A,[2]TDSheet!$A:$F,6,0)</f>
        <v>336</v>
      </c>
      <c r="J31" s="14">
        <f t="shared" si="8"/>
        <v>-1</v>
      </c>
      <c r="K31" s="14">
        <f>VLOOKUP(A:A,[1]TDSheet!$A:$L,12,0)</f>
        <v>0</v>
      </c>
      <c r="L31" s="14">
        <f>VLOOKUP(A:A,[1]TDSheet!$A:$M,13,0)</f>
        <v>0</v>
      </c>
      <c r="M31" s="14">
        <f>VLOOKUP(A:A,[1]TDSheet!$A:$T,20,0)</f>
        <v>0</v>
      </c>
      <c r="N31" s="14"/>
      <c r="O31" s="14"/>
      <c r="P31" s="14"/>
      <c r="Q31" s="14"/>
      <c r="R31" s="14"/>
      <c r="S31" s="14">
        <f t="shared" si="9"/>
        <v>67</v>
      </c>
      <c r="T31" s="15">
        <v>200</v>
      </c>
      <c r="U31" s="16">
        <f t="shared" si="10"/>
        <v>6.9253731343283578</v>
      </c>
      <c r="V31" s="14">
        <f t="shared" si="11"/>
        <v>3.9402985074626864</v>
      </c>
      <c r="W31" s="14"/>
      <c r="X31" s="14"/>
      <c r="Y31" s="14">
        <f>VLOOKUP(A:A,[1]TDSheet!$A:$Y,25,0)</f>
        <v>49.4</v>
      </c>
      <c r="Z31" s="14">
        <f>VLOOKUP(A:A,[1]TDSheet!$A:$Z,26,0)</f>
        <v>167.6</v>
      </c>
      <c r="AA31" s="14">
        <f>VLOOKUP(A:A,[1]TDSheet!$A:$AA,27,0)</f>
        <v>6.6</v>
      </c>
      <c r="AB31" s="14">
        <f>VLOOKUP(A:A,[3]TDSheet!$A:$D,4,0)</f>
        <v>110</v>
      </c>
      <c r="AC31" s="14" t="str">
        <f>VLOOKUP(A:A,[1]TDSheet!$A:$AC,29,0)</f>
        <v>м200</v>
      </c>
      <c r="AD31" s="14" t="str">
        <f>VLOOKUP(A:A,[1]TDSheet!$A:$AD,30,0)</f>
        <v>м120</v>
      </c>
      <c r="AE31" s="14">
        <f t="shared" si="12"/>
        <v>80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5.99</v>
      </c>
      <c r="D32" s="8">
        <v>5.9870000000000001</v>
      </c>
      <c r="E32" s="8">
        <v>2.9750000000000001</v>
      </c>
      <c r="F32" s="8">
        <v>3.0150000000000001</v>
      </c>
      <c r="G32" s="1">
        <f>VLOOKUP(A:A,[1]TDSheet!$A:$G,7,0)</f>
        <v>0</v>
      </c>
      <c r="H32" s="1" t="e">
        <f>VLOOKUP(A:A,[1]TDSheet!$A:$H,8,0)</f>
        <v>#N/A</v>
      </c>
      <c r="I32" s="14">
        <f>VLOOKUP(A:A,[2]TDSheet!$A:$F,6,0)</f>
        <v>6.1</v>
      </c>
      <c r="J32" s="14">
        <f t="shared" si="8"/>
        <v>-3.1249999999999996</v>
      </c>
      <c r="K32" s="14">
        <f>VLOOKUP(A:A,[1]TDSheet!$A:$L,12,0)</f>
        <v>0</v>
      </c>
      <c r="L32" s="14">
        <f>VLOOKUP(A:A,[1]TDSheet!$A:$M,13,0)</f>
        <v>0</v>
      </c>
      <c r="M32" s="14">
        <f>VLOOKUP(A:A,[1]TDSheet!$A:$T,20,0)</f>
        <v>0</v>
      </c>
      <c r="N32" s="14"/>
      <c r="O32" s="14"/>
      <c r="P32" s="14"/>
      <c r="Q32" s="14"/>
      <c r="R32" s="14"/>
      <c r="S32" s="14">
        <f t="shared" si="9"/>
        <v>0.59499999999999997</v>
      </c>
      <c r="T32" s="15"/>
      <c r="U32" s="16">
        <f t="shared" si="10"/>
        <v>5.0672268907563032</v>
      </c>
      <c r="V32" s="14">
        <f t="shared" si="11"/>
        <v>5.0672268907563032</v>
      </c>
      <c r="W32" s="14"/>
      <c r="X32" s="14"/>
      <c r="Y32" s="14">
        <f>VLOOKUP(A:A,[1]TDSheet!$A:$Y,25,0)</f>
        <v>1.8089999999999999</v>
      </c>
      <c r="Z32" s="14">
        <f>VLOOKUP(A:A,[1]TDSheet!$A:$Z,26,0)</f>
        <v>1.1990000000000001</v>
      </c>
      <c r="AA32" s="14">
        <f>VLOOKUP(A:A,[1]TDSheet!$A:$AA,27,0)</f>
        <v>1.2023999999999999</v>
      </c>
      <c r="AB32" s="14">
        <v>0</v>
      </c>
      <c r="AC32" s="14" t="str">
        <f>VLOOKUP(A:A,[1]TDSheet!$A:$AC,29,0)</f>
        <v>вывод</v>
      </c>
      <c r="AD32" s="14" t="e">
        <f>VLOOKUP(A:A,[1]TDSheet!$A:$AD,30,0)</f>
        <v>#N/A</v>
      </c>
      <c r="AE32" s="14">
        <f t="shared" si="12"/>
        <v>0</v>
      </c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145.95400000000001</v>
      </c>
      <c r="D33" s="8">
        <v>4559.7709999999997</v>
      </c>
      <c r="E33" s="19">
        <v>2801</v>
      </c>
      <c r="F33" s="19">
        <v>1739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2209.9</v>
      </c>
      <c r="J33" s="14">
        <f t="shared" si="8"/>
        <v>591.09999999999991</v>
      </c>
      <c r="K33" s="14">
        <f>VLOOKUP(A:A,[1]TDSheet!$A:$L,12,0)</f>
        <v>550</v>
      </c>
      <c r="L33" s="14">
        <f>VLOOKUP(A:A,[1]TDSheet!$A:$M,13,0)</f>
        <v>800</v>
      </c>
      <c r="M33" s="14">
        <f>VLOOKUP(A:A,[1]TDSheet!$A:$T,20,0)</f>
        <v>0</v>
      </c>
      <c r="N33" s="14"/>
      <c r="O33" s="14"/>
      <c r="P33" s="14"/>
      <c r="Q33" s="14"/>
      <c r="R33" s="14"/>
      <c r="S33" s="14">
        <f t="shared" si="9"/>
        <v>560.20000000000005</v>
      </c>
      <c r="T33" s="15">
        <v>1000</v>
      </c>
      <c r="U33" s="16">
        <f t="shared" si="10"/>
        <v>7.2991788646911813</v>
      </c>
      <c r="V33" s="14">
        <f t="shared" si="11"/>
        <v>3.1042484826847554</v>
      </c>
      <c r="W33" s="14"/>
      <c r="X33" s="14"/>
      <c r="Y33" s="14">
        <f>VLOOKUP(A:A,[1]TDSheet!$A:$Y,25,0)</f>
        <v>427.4</v>
      </c>
      <c r="Z33" s="14">
        <f>VLOOKUP(A:A,[1]TDSheet!$A:$Z,26,0)</f>
        <v>465.8</v>
      </c>
      <c r="AA33" s="14">
        <f>VLOOKUP(A:A,[1]TDSheet!$A:$AA,27,0)</f>
        <v>694.6</v>
      </c>
      <c r="AB33" s="14">
        <f>VLOOKUP(A:A,[3]TDSheet!$A:$D,4,0)</f>
        <v>190.63399999999999</v>
      </c>
      <c r="AC33" s="14">
        <f>VLOOKUP(A:A,[1]TDSheet!$A:$AC,29,0)</f>
        <v>0</v>
      </c>
      <c r="AD33" s="14" t="e">
        <f>VLOOKUP(A:A,[1]TDSheet!$A:$AD,30,0)</f>
        <v>#N/A</v>
      </c>
      <c r="AE33" s="14">
        <f t="shared" si="12"/>
        <v>1000</v>
      </c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9</v>
      </c>
      <c r="C34" s="8">
        <v>173.21799999999999</v>
      </c>
      <c r="D34" s="8">
        <v>1057.434</v>
      </c>
      <c r="E34" s="8">
        <v>695.20899999999995</v>
      </c>
      <c r="F34" s="8">
        <v>337.48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677.3</v>
      </c>
      <c r="J34" s="14">
        <f t="shared" si="8"/>
        <v>17.908999999999992</v>
      </c>
      <c r="K34" s="14">
        <f>VLOOKUP(A:A,[1]TDSheet!$A:$L,12,0)</f>
        <v>70</v>
      </c>
      <c r="L34" s="14">
        <f>VLOOKUP(A:A,[1]TDSheet!$A:$M,13,0)</f>
        <v>150</v>
      </c>
      <c r="M34" s="14">
        <f>VLOOKUP(A:A,[1]TDSheet!$A:$T,20,0)</f>
        <v>0</v>
      </c>
      <c r="N34" s="14"/>
      <c r="O34" s="14"/>
      <c r="P34" s="14"/>
      <c r="Q34" s="14"/>
      <c r="R34" s="14"/>
      <c r="S34" s="14">
        <f t="shared" si="9"/>
        <v>139.04179999999999</v>
      </c>
      <c r="T34" s="15">
        <v>450</v>
      </c>
      <c r="U34" s="16">
        <f t="shared" si="10"/>
        <v>7.2458785775212924</v>
      </c>
      <c r="V34" s="14">
        <f t="shared" si="11"/>
        <v>2.4271837677590482</v>
      </c>
      <c r="W34" s="14"/>
      <c r="X34" s="14"/>
      <c r="Y34" s="14">
        <f>VLOOKUP(A:A,[1]TDSheet!$A:$Y,25,0)</f>
        <v>106.50519999999999</v>
      </c>
      <c r="Z34" s="14">
        <f>VLOOKUP(A:A,[1]TDSheet!$A:$Z,26,0)</f>
        <v>150.20139999999998</v>
      </c>
      <c r="AA34" s="14">
        <f>VLOOKUP(A:A,[1]TDSheet!$A:$AA,27,0)</f>
        <v>147.4468</v>
      </c>
      <c r="AB34" s="14">
        <f>VLOOKUP(A:A,[3]TDSheet!$A:$D,4,0)</f>
        <v>206.774</v>
      </c>
      <c r="AC34" s="14">
        <f>VLOOKUP(A:A,[1]TDSheet!$A:$AC,29,0)</f>
        <v>0</v>
      </c>
      <c r="AD34" s="14" t="str">
        <f>VLOOKUP(A:A,[1]TDSheet!$A:$AD,30,0)</f>
        <v>костик</v>
      </c>
      <c r="AE34" s="14">
        <f t="shared" si="12"/>
        <v>450</v>
      </c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104</v>
      </c>
      <c r="D35" s="8">
        <v>112</v>
      </c>
      <c r="E35" s="8">
        <v>100</v>
      </c>
      <c r="F35" s="8">
        <v>60</v>
      </c>
      <c r="G35" s="1">
        <f>VLOOKUP(A:A,[1]TDSheet!$A:$G,7,0)</f>
        <v>0.09</v>
      </c>
      <c r="H35" s="1">
        <f>VLOOKUP(A:A,[1]TDSheet!$A:$H,8,0)</f>
        <v>45</v>
      </c>
      <c r="I35" s="14">
        <f>VLOOKUP(A:A,[2]TDSheet!$A:$F,6,0)</f>
        <v>102</v>
      </c>
      <c r="J35" s="14">
        <f t="shared" si="8"/>
        <v>-2</v>
      </c>
      <c r="K35" s="14">
        <f>VLOOKUP(A:A,[1]TDSheet!$A:$L,12,0)</f>
        <v>0</v>
      </c>
      <c r="L35" s="14">
        <f>VLOOKUP(A:A,[1]TDSheet!$A:$M,13,0)</f>
        <v>0</v>
      </c>
      <c r="M35" s="14">
        <f>VLOOKUP(A:A,[1]TDSheet!$A:$T,20,0)</f>
        <v>0</v>
      </c>
      <c r="N35" s="14"/>
      <c r="O35" s="14"/>
      <c r="P35" s="14"/>
      <c r="Q35" s="14"/>
      <c r="R35" s="14"/>
      <c r="S35" s="14">
        <f t="shared" si="9"/>
        <v>20</v>
      </c>
      <c r="T35" s="15">
        <v>50</v>
      </c>
      <c r="U35" s="16">
        <f t="shared" si="10"/>
        <v>5.5</v>
      </c>
      <c r="V35" s="14">
        <f t="shared" si="11"/>
        <v>3</v>
      </c>
      <c r="W35" s="14"/>
      <c r="X35" s="14"/>
      <c r="Y35" s="14">
        <f>VLOOKUP(A:A,[1]TDSheet!$A:$Y,25,0)</f>
        <v>26.6</v>
      </c>
      <c r="Z35" s="14">
        <f>VLOOKUP(A:A,[1]TDSheet!$A:$Z,26,0)</f>
        <v>30.4</v>
      </c>
      <c r="AA35" s="14">
        <f>VLOOKUP(A:A,[1]TDSheet!$A:$AA,27,0)</f>
        <v>19</v>
      </c>
      <c r="AB35" s="14">
        <f>VLOOKUP(A:A,[3]TDSheet!$A:$D,4,0)</f>
        <v>19</v>
      </c>
      <c r="AC35" s="14" t="str">
        <f>VLOOKUP(A:A,[1]TDSheet!$A:$AC,29,0)</f>
        <v>увел</v>
      </c>
      <c r="AD35" s="14" t="e">
        <f>VLOOKUP(A:A,[1]TDSheet!$A:$AD,30,0)</f>
        <v>#N/A</v>
      </c>
      <c r="AE35" s="14">
        <f t="shared" si="12"/>
        <v>4.5</v>
      </c>
      <c r="AF35" s="14"/>
      <c r="AG35" s="14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50</v>
      </c>
      <c r="D36" s="8">
        <v>111</v>
      </c>
      <c r="E36" s="8">
        <v>66</v>
      </c>
      <c r="F36" s="8">
        <v>92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71</v>
      </c>
      <c r="J36" s="14">
        <f t="shared" si="8"/>
        <v>-5</v>
      </c>
      <c r="K36" s="14">
        <f>VLOOKUP(A:A,[1]TDSheet!$A:$L,12,0)</f>
        <v>0</v>
      </c>
      <c r="L36" s="14">
        <f>VLOOKUP(A:A,[1]TDSheet!$A:$M,13,0)</f>
        <v>0</v>
      </c>
      <c r="M36" s="14">
        <f>VLOOKUP(A:A,[1]TDSheet!$A:$T,20,0)</f>
        <v>40</v>
      </c>
      <c r="N36" s="14"/>
      <c r="O36" s="14"/>
      <c r="P36" s="14"/>
      <c r="Q36" s="14"/>
      <c r="R36" s="14"/>
      <c r="S36" s="14">
        <f t="shared" si="9"/>
        <v>13.2</v>
      </c>
      <c r="T36" s="15"/>
      <c r="U36" s="16">
        <f t="shared" si="10"/>
        <v>10</v>
      </c>
      <c r="V36" s="14">
        <f t="shared" si="11"/>
        <v>6.9696969696969697</v>
      </c>
      <c r="W36" s="14"/>
      <c r="X36" s="14"/>
      <c r="Y36" s="14">
        <f>VLOOKUP(A:A,[1]TDSheet!$A:$Y,25,0)</f>
        <v>6.4</v>
      </c>
      <c r="Z36" s="14">
        <f>VLOOKUP(A:A,[1]TDSheet!$A:$Z,26,0)</f>
        <v>17.600000000000001</v>
      </c>
      <c r="AA36" s="14">
        <f>VLOOKUP(A:A,[1]TDSheet!$A:$AA,27,0)</f>
        <v>14.8</v>
      </c>
      <c r="AB36" s="14">
        <f>VLOOKUP(A:A,[3]TDSheet!$A:$D,4,0)</f>
        <v>23</v>
      </c>
      <c r="AC36" s="14" t="str">
        <f>VLOOKUP(A:A,[1]TDSheet!$A:$AC,29,0)</f>
        <v>костик</v>
      </c>
      <c r="AD36" s="14" t="e">
        <f>VLOOKUP(A:A,[1]TDSheet!$A:$AD,30,0)</f>
        <v>#N/A</v>
      </c>
      <c r="AE36" s="14">
        <f t="shared" si="12"/>
        <v>0</v>
      </c>
      <c r="AF36" s="14"/>
      <c r="AG36" s="14"/>
    </row>
    <row r="37" spans="1:33" s="1" customFormat="1" ht="11.1" customHeight="1" outlineLevel="1" x14ac:dyDescent="0.2">
      <c r="A37" s="7" t="s">
        <v>78</v>
      </c>
      <c r="B37" s="7" t="s">
        <v>8</v>
      </c>
      <c r="C37" s="8">
        <v>50</v>
      </c>
      <c r="D37" s="8">
        <v>2</v>
      </c>
      <c r="E37" s="8">
        <v>43</v>
      </c>
      <c r="F37" s="8">
        <v>7</v>
      </c>
      <c r="G37" s="1">
        <f>VLOOKUP(A:A,[1]TDSheet!$A:$G,7,0)</f>
        <v>0.09</v>
      </c>
      <c r="H37" s="1" t="e">
        <f>VLOOKUP(A:A,[1]TDSheet!$A:$H,8,0)</f>
        <v>#N/A</v>
      </c>
      <c r="I37" s="14">
        <f>VLOOKUP(A:A,[2]TDSheet!$A:$F,6,0)</f>
        <v>51</v>
      </c>
      <c r="J37" s="14">
        <f t="shared" si="8"/>
        <v>-8</v>
      </c>
      <c r="K37" s="14">
        <f>VLOOKUP(A:A,[1]TDSheet!$A:$L,12,0)</f>
        <v>0</v>
      </c>
      <c r="L37" s="14">
        <f>VLOOKUP(A:A,[1]TDSheet!$A:$M,13,0)</f>
        <v>0</v>
      </c>
      <c r="M37" s="14">
        <f>VLOOKUP(A:A,[1]TDSheet!$A:$T,20,0)</f>
        <v>0</v>
      </c>
      <c r="N37" s="14"/>
      <c r="O37" s="14"/>
      <c r="P37" s="14"/>
      <c r="Q37" s="14"/>
      <c r="R37" s="14"/>
      <c r="S37" s="14">
        <f t="shared" si="9"/>
        <v>8.6</v>
      </c>
      <c r="T37" s="15">
        <v>50</v>
      </c>
      <c r="U37" s="16">
        <f t="shared" si="10"/>
        <v>6.6279069767441863</v>
      </c>
      <c r="V37" s="14">
        <f t="shared" si="11"/>
        <v>0.81395348837209303</v>
      </c>
      <c r="W37" s="14"/>
      <c r="X37" s="14"/>
      <c r="Y37" s="14">
        <f>VLOOKUP(A:A,[1]TDSheet!$A:$Y,25,0)</f>
        <v>0</v>
      </c>
      <c r="Z37" s="14">
        <f>VLOOKUP(A:A,[1]TDSheet!$A:$Z,26,0)</f>
        <v>0</v>
      </c>
      <c r="AA37" s="14">
        <f>VLOOKUP(A:A,[1]TDSheet!$A:$AA,27,0)</f>
        <v>0.8</v>
      </c>
      <c r="AB37" s="14">
        <f>VLOOKUP(A:A,[3]TDSheet!$A:$D,4,0)</f>
        <v>3</v>
      </c>
      <c r="AC37" s="14" t="e">
        <f>VLOOKUP(A:A,[1]TDSheet!$A:$AC,29,0)</f>
        <v>#N/A</v>
      </c>
      <c r="AD37" s="14" t="e">
        <f>VLOOKUP(A:A,[1]TDSheet!$A:$AD,30,0)</f>
        <v>#N/A</v>
      </c>
      <c r="AE37" s="14">
        <f t="shared" si="12"/>
        <v>4.5</v>
      </c>
      <c r="AF37" s="14"/>
      <c r="AG37" s="14"/>
    </row>
    <row r="38" spans="1:33" s="1" customFormat="1" ht="11.1" customHeight="1" outlineLevel="1" x14ac:dyDescent="0.2">
      <c r="A38" s="7" t="s">
        <v>40</v>
      </c>
      <c r="B38" s="7" t="s">
        <v>8</v>
      </c>
      <c r="C38" s="8">
        <v>24</v>
      </c>
      <c r="D38" s="8">
        <v>560</v>
      </c>
      <c r="E38" s="8">
        <v>367</v>
      </c>
      <c r="F38" s="8">
        <v>106</v>
      </c>
      <c r="G38" s="1">
        <f>VLOOKUP(A:A,[1]TDSheet!$A:$G,7,0)</f>
        <v>0.09</v>
      </c>
      <c r="H38" s="1">
        <f>VLOOKUP(A:A,[1]TDSheet!$A:$H,8,0)</f>
        <v>45</v>
      </c>
      <c r="I38" s="14">
        <f>VLOOKUP(A:A,[2]TDSheet!$A:$F,6,0)</f>
        <v>392</v>
      </c>
      <c r="J38" s="14">
        <f t="shared" si="8"/>
        <v>-25</v>
      </c>
      <c r="K38" s="14">
        <f>VLOOKUP(A:A,[1]TDSheet!$A:$L,12,0)</f>
        <v>100</v>
      </c>
      <c r="L38" s="14">
        <f>VLOOKUP(A:A,[1]TDSheet!$A:$M,13,0)</f>
        <v>80</v>
      </c>
      <c r="M38" s="14">
        <f>VLOOKUP(A:A,[1]TDSheet!$A:$T,20,0)</f>
        <v>80</v>
      </c>
      <c r="N38" s="14"/>
      <c r="O38" s="14"/>
      <c r="P38" s="14"/>
      <c r="Q38" s="14"/>
      <c r="R38" s="14"/>
      <c r="S38" s="14">
        <f t="shared" si="9"/>
        <v>73.400000000000006</v>
      </c>
      <c r="T38" s="15">
        <v>150</v>
      </c>
      <c r="U38" s="16">
        <f t="shared" si="10"/>
        <v>7.0299727520435962</v>
      </c>
      <c r="V38" s="14">
        <f t="shared" si="11"/>
        <v>1.4441416893732968</v>
      </c>
      <c r="W38" s="14"/>
      <c r="X38" s="14"/>
      <c r="Y38" s="14">
        <f>VLOOKUP(A:A,[1]TDSheet!$A:$Y,25,0)</f>
        <v>66</v>
      </c>
      <c r="Z38" s="14">
        <f>VLOOKUP(A:A,[1]TDSheet!$A:$Z,26,0)</f>
        <v>76.599999999999994</v>
      </c>
      <c r="AA38" s="14">
        <f>VLOOKUP(A:A,[1]TDSheet!$A:$AA,27,0)</f>
        <v>72.599999999999994</v>
      </c>
      <c r="AB38" s="14">
        <f>VLOOKUP(A:A,[3]TDSheet!$A:$D,4,0)</f>
        <v>52</v>
      </c>
      <c r="AC38" s="14">
        <f>VLOOKUP(A:A,[1]TDSheet!$A:$AC,29,0)</f>
        <v>0</v>
      </c>
      <c r="AD38" s="14">
        <f>VLOOKUP(A:A,[1]TDSheet!$A:$AD,30,0)</f>
        <v>0</v>
      </c>
      <c r="AE38" s="14">
        <f t="shared" si="12"/>
        <v>13.5</v>
      </c>
      <c r="AF38" s="14"/>
      <c r="AG38" s="14"/>
    </row>
    <row r="39" spans="1:33" s="1" customFormat="1" ht="11.1" customHeight="1" outlineLevel="1" x14ac:dyDescent="0.2">
      <c r="A39" s="7" t="s">
        <v>41</v>
      </c>
      <c r="B39" s="7" t="s">
        <v>8</v>
      </c>
      <c r="C39" s="8">
        <v>26</v>
      </c>
      <c r="D39" s="8">
        <v>280</v>
      </c>
      <c r="E39" s="8">
        <v>126</v>
      </c>
      <c r="F39" s="8">
        <v>162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162</v>
      </c>
      <c r="J39" s="14">
        <f t="shared" si="8"/>
        <v>-36</v>
      </c>
      <c r="K39" s="14">
        <f>VLOOKUP(A:A,[1]TDSheet!$A:$L,12,0)</f>
        <v>40</v>
      </c>
      <c r="L39" s="14">
        <f>VLOOKUP(A:A,[1]TDSheet!$A:$M,13,0)</f>
        <v>40</v>
      </c>
      <c r="M39" s="14">
        <f>VLOOKUP(A:A,[1]TDSheet!$A:$T,20,0)</f>
        <v>0</v>
      </c>
      <c r="N39" s="14"/>
      <c r="O39" s="14"/>
      <c r="P39" s="14"/>
      <c r="Q39" s="14"/>
      <c r="R39" s="14"/>
      <c r="S39" s="14">
        <f t="shared" si="9"/>
        <v>25.2</v>
      </c>
      <c r="T39" s="15"/>
      <c r="U39" s="16">
        <f t="shared" si="10"/>
        <v>9.6031746031746028</v>
      </c>
      <c r="V39" s="14">
        <f t="shared" si="11"/>
        <v>6.4285714285714288</v>
      </c>
      <c r="W39" s="14"/>
      <c r="X39" s="14"/>
      <c r="Y39" s="14">
        <f>VLOOKUP(A:A,[1]TDSheet!$A:$Y,25,0)</f>
        <v>40.200000000000003</v>
      </c>
      <c r="Z39" s="14">
        <f>VLOOKUP(A:A,[1]TDSheet!$A:$Z,26,0)</f>
        <v>31.2</v>
      </c>
      <c r="AA39" s="14">
        <f>VLOOKUP(A:A,[1]TDSheet!$A:$AA,27,0)</f>
        <v>36.6</v>
      </c>
      <c r="AB39" s="14">
        <f>VLOOKUP(A:A,[3]TDSheet!$A:$D,4,0)</f>
        <v>19</v>
      </c>
      <c r="AC39" s="14" t="str">
        <f>VLOOKUP(A:A,[1]TDSheet!$A:$AC,29,0)</f>
        <v>увел</v>
      </c>
      <c r="AD39" s="14" t="e">
        <f>VLOOKUP(A:A,[1]TDSheet!$A:$AD,30,0)</f>
        <v>#N/A</v>
      </c>
      <c r="AE39" s="14">
        <f t="shared" si="12"/>
        <v>0</v>
      </c>
      <c r="AF39" s="14"/>
      <c r="AG39" s="14"/>
    </row>
    <row r="40" spans="1:33" s="1" customFormat="1" ht="11.1" customHeight="1" outlineLevel="1" x14ac:dyDescent="0.2">
      <c r="A40" s="7" t="s">
        <v>42</v>
      </c>
      <c r="B40" s="7" t="s">
        <v>8</v>
      </c>
      <c r="C40" s="8">
        <v>8</v>
      </c>
      <c r="D40" s="8">
        <v>506</v>
      </c>
      <c r="E40" s="8">
        <v>297</v>
      </c>
      <c r="F40" s="8">
        <v>143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317</v>
      </c>
      <c r="J40" s="14">
        <f t="shared" si="8"/>
        <v>-20</v>
      </c>
      <c r="K40" s="14">
        <f>VLOOKUP(A:A,[1]TDSheet!$A:$L,12,0)</f>
        <v>40</v>
      </c>
      <c r="L40" s="14">
        <f>VLOOKUP(A:A,[1]TDSheet!$A:$M,13,0)</f>
        <v>80</v>
      </c>
      <c r="M40" s="14">
        <f>VLOOKUP(A:A,[1]TDSheet!$A:$T,20,0)</f>
        <v>40</v>
      </c>
      <c r="N40" s="14"/>
      <c r="O40" s="14"/>
      <c r="P40" s="14"/>
      <c r="Q40" s="14"/>
      <c r="R40" s="14"/>
      <c r="S40" s="14">
        <f t="shared" si="9"/>
        <v>59.4</v>
      </c>
      <c r="T40" s="15">
        <v>120</v>
      </c>
      <c r="U40" s="16">
        <f t="shared" si="10"/>
        <v>7.1212121212121211</v>
      </c>
      <c r="V40" s="14">
        <f t="shared" si="11"/>
        <v>2.4074074074074074</v>
      </c>
      <c r="W40" s="14"/>
      <c r="X40" s="14"/>
      <c r="Y40" s="14">
        <f>VLOOKUP(A:A,[1]TDSheet!$A:$Y,25,0)</f>
        <v>60.6</v>
      </c>
      <c r="Z40" s="14">
        <f>VLOOKUP(A:A,[1]TDSheet!$A:$Z,26,0)</f>
        <v>70.2</v>
      </c>
      <c r="AA40" s="14">
        <f>VLOOKUP(A:A,[1]TDSheet!$A:$AA,27,0)</f>
        <v>59.8</v>
      </c>
      <c r="AB40" s="14">
        <f>VLOOKUP(A:A,[3]TDSheet!$A:$D,4,0)</f>
        <v>46</v>
      </c>
      <c r="AC40" s="14">
        <f>VLOOKUP(A:A,[1]TDSheet!$A:$AC,29,0)</f>
        <v>0</v>
      </c>
      <c r="AD40" s="14" t="e">
        <f>VLOOKUP(A:A,[1]TDSheet!$A:$AD,30,0)</f>
        <v>#N/A</v>
      </c>
      <c r="AE40" s="14">
        <f t="shared" si="12"/>
        <v>48</v>
      </c>
      <c r="AF40" s="14"/>
      <c r="AG40" s="14"/>
    </row>
    <row r="41" spans="1:33" s="1" customFormat="1" ht="11.1" customHeight="1" outlineLevel="1" x14ac:dyDescent="0.2">
      <c r="A41" s="7" t="s">
        <v>43</v>
      </c>
      <c r="B41" s="7" t="s">
        <v>8</v>
      </c>
      <c r="C41" s="8">
        <v>204</v>
      </c>
      <c r="D41" s="8">
        <v>729</v>
      </c>
      <c r="E41" s="8">
        <v>584</v>
      </c>
      <c r="F41" s="8">
        <v>214</v>
      </c>
      <c r="G41" s="1">
        <f>VLOOKUP(A:A,[1]TDSheet!$A:$G,7,0)</f>
        <v>0.3</v>
      </c>
      <c r="H41" s="1">
        <f>VLOOKUP(A:A,[1]TDSheet!$A:$H,8,0)</f>
        <v>45</v>
      </c>
      <c r="I41" s="14">
        <f>VLOOKUP(A:A,[2]TDSheet!$A:$F,6,0)</f>
        <v>620</v>
      </c>
      <c r="J41" s="14">
        <f t="shared" si="8"/>
        <v>-36</v>
      </c>
      <c r="K41" s="14">
        <f>VLOOKUP(A:A,[1]TDSheet!$A:$L,12,0)</f>
        <v>120</v>
      </c>
      <c r="L41" s="14">
        <f>VLOOKUP(A:A,[1]TDSheet!$A:$M,13,0)</f>
        <v>240</v>
      </c>
      <c r="M41" s="14">
        <f>VLOOKUP(A:A,[1]TDSheet!$A:$T,20,0)</f>
        <v>120</v>
      </c>
      <c r="N41" s="14"/>
      <c r="O41" s="14"/>
      <c r="P41" s="14"/>
      <c r="Q41" s="14"/>
      <c r="R41" s="14"/>
      <c r="S41" s="14">
        <f t="shared" si="9"/>
        <v>116.8</v>
      </c>
      <c r="T41" s="15">
        <v>160</v>
      </c>
      <c r="U41" s="16">
        <f t="shared" si="10"/>
        <v>7.3116438356164384</v>
      </c>
      <c r="V41" s="14">
        <f t="shared" si="11"/>
        <v>1.8321917808219179</v>
      </c>
      <c r="W41" s="14"/>
      <c r="X41" s="14"/>
      <c r="Y41" s="14">
        <f>VLOOKUP(A:A,[1]TDSheet!$A:$Y,25,0)</f>
        <v>108</v>
      </c>
      <c r="Z41" s="14">
        <f>VLOOKUP(A:A,[1]TDSheet!$A:$Z,26,0)</f>
        <v>94.4</v>
      </c>
      <c r="AA41" s="14">
        <f>VLOOKUP(A:A,[1]TDSheet!$A:$AA,27,0)</f>
        <v>117.8</v>
      </c>
      <c r="AB41" s="14">
        <f>VLOOKUP(A:A,[3]TDSheet!$A:$D,4,0)</f>
        <v>46</v>
      </c>
      <c r="AC41" s="14">
        <f>VLOOKUP(A:A,[1]TDSheet!$A:$AC,29,0)</f>
        <v>0</v>
      </c>
      <c r="AD41" s="14" t="str">
        <f>VLOOKUP(A:A,[1]TDSheet!$A:$AD,30,0)</f>
        <v>кост</v>
      </c>
      <c r="AE41" s="14">
        <f t="shared" si="12"/>
        <v>48</v>
      </c>
      <c r="AF41" s="14"/>
      <c r="AG41" s="14"/>
    </row>
    <row r="42" spans="1:33" s="1" customFormat="1" ht="11.1" customHeight="1" outlineLevel="1" x14ac:dyDescent="0.2">
      <c r="A42" s="7" t="s">
        <v>44</v>
      </c>
      <c r="B42" s="7" t="s">
        <v>8</v>
      </c>
      <c r="C42" s="8">
        <v>941</v>
      </c>
      <c r="D42" s="8">
        <v>3721</v>
      </c>
      <c r="E42" s="8">
        <v>2292</v>
      </c>
      <c r="F42" s="8">
        <v>1352</v>
      </c>
      <c r="G42" s="1">
        <f>VLOOKUP(A:A,[1]TDSheet!$A:$G,7,0)</f>
        <v>0.27</v>
      </c>
      <c r="H42" s="1">
        <f>VLOOKUP(A:A,[1]TDSheet!$A:$H,8,0)</f>
        <v>45</v>
      </c>
      <c r="I42" s="14">
        <f>VLOOKUP(A:A,[2]TDSheet!$A:$F,6,0)</f>
        <v>2336</v>
      </c>
      <c r="J42" s="14">
        <f t="shared" si="8"/>
        <v>-44</v>
      </c>
      <c r="K42" s="14">
        <f>VLOOKUP(A:A,[1]TDSheet!$A:$L,12,0)</f>
        <v>300</v>
      </c>
      <c r="L42" s="14">
        <f>VLOOKUP(A:A,[1]TDSheet!$A:$M,13,0)</f>
        <v>600</v>
      </c>
      <c r="M42" s="14">
        <f>VLOOKUP(A:A,[1]TDSheet!$A:$T,20,0)</f>
        <v>300</v>
      </c>
      <c r="N42" s="14"/>
      <c r="O42" s="14"/>
      <c r="P42" s="14"/>
      <c r="Q42" s="14"/>
      <c r="R42" s="14"/>
      <c r="S42" s="14">
        <f t="shared" si="9"/>
        <v>458.4</v>
      </c>
      <c r="T42" s="15">
        <v>900</v>
      </c>
      <c r="U42" s="16">
        <f t="shared" si="10"/>
        <v>7.5305410122164052</v>
      </c>
      <c r="V42" s="14">
        <f t="shared" si="11"/>
        <v>2.9493891797556722</v>
      </c>
      <c r="W42" s="14"/>
      <c r="X42" s="14"/>
      <c r="Y42" s="14">
        <f>VLOOKUP(A:A,[1]TDSheet!$A:$Y,25,0)</f>
        <v>454</v>
      </c>
      <c r="Z42" s="14">
        <f>VLOOKUP(A:A,[1]TDSheet!$A:$Z,26,0)</f>
        <v>576</v>
      </c>
      <c r="AA42" s="14">
        <f>VLOOKUP(A:A,[1]TDSheet!$A:$AA,27,0)</f>
        <v>478.4</v>
      </c>
      <c r="AB42" s="14">
        <f>VLOOKUP(A:A,[3]TDSheet!$A:$D,4,0)</f>
        <v>185</v>
      </c>
      <c r="AC42" s="14" t="str">
        <f>VLOOKUP(A:A,[1]TDSheet!$A:$AC,29,0)</f>
        <v>борд</v>
      </c>
      <c r="AD42" s="14" t="e">
        <f>VLOOKUP(A:A,[1]TDSheet!$A:$AD,30,0)</f>
        <v>#N/A</v>
      </c>
      <c r="AE42" s="14">
        <f t="shared" si="12"/>
        <v>243.00000000000003</v>
      </c>
      <c r="AF42" s="14"/>
      <c r="AG42" s="14"/>
    </row>
    <row r="43" spans="1:33" s="1" customFormat="1" ht="11.1" customHeight="1" outlineLevel="1" x14ac:dyDescent="0.2">
      <c r="A43" s="7" t="s">
        <v>45</v>
      </c>
      <c r="B43" s="7" t="s">
        <v>9</v>
      </c>
      <c r="C43" s="8">
        <v>33.963999999999999</v>
      </c>
      <c r="D43" s="8">
        <v>480.41899999999998</v>
      </c>
      <c r="E43" s="8">
        <v>355.65499999999997</v>
      </c>
      <c r="F43" s="8">
        <v>90.897000000000006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347</v>
      </c>
      <c r="J43" s="14">
        <f t="shared" si="8"/>
        <v>8.6549999999999727</v>
      </c>
      <c r="K43" s="14">
        <f>VLOOKUP(A:A,[1]TDSheet!$A:$L,12,0)</f>
        <v>80</v>
      </c>
      <c r="L43" s="14">
        <f>VLOOKUP(A:A,[1]TDSheet!$A:$M,13,0)</f>
        <v>70</v>
      </c>
      <c r="M43" s="14">
        <f>VLOOKUP(A:A,[1]TDSheet!$A:$T,20,0)</f>
        <v>90</v>
      </c>
      <c r="N43" s="14"/>
      <c r="O43" s="14"/>
      <c r="P43" s="14"/>
      <c r="Q43" s="14"/>
      <c r="R43" s="14"/>
      <c r="S43" s="14">
        <f t="shared" si="9"/>
        <v>71.131</v>
      </c>
      <c r="T43" s="15">
        <v>180</v>
      </c>
      <c r="U43" s="16">
        <f t="shared" si="10"/>
        <v>7.1824802125655482</v>
      </c>
      <c r="V43" s="14">
        <f t="shared" si="11"/>
        <v>1.2778816549746244</v>
      </c>
      <c r="W43" s="14"/>
      <c r="X43" s="14"/>
      <c r="Y43" s="14">
        <f>VLOOKUP(A:A,[1]TDSheet!$A:$Y,25,0)</f>
        <v>72.314599999999999</v>
      </c>
      <c r="Z43" s="14">
        <f>VLOOKUP(A:A,[1]TDSheet!$A:$Z,26,0)</f>
        <v>70.508600000000001</v>
      </c>
      <c r="AA43" s="14">
        <f>VLOOKUP(A:A,[1]TDSheet!$A:$AA,27,0)</f>
        <v>67.080200000000005</v>
      </c>
      <c r="AB43" s="14">
        <f>VLOOKUP(A:A,[3]TDSheet!$A:$D,4,0)</f>
        <v>44.795000000000002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2"/>
        <v>180</v>
      </c>
      <c r="AF43" s="14"/>
      <c r="AG43" s="14"/>
    </row>
    <row r="44" spans="1:33" s="1" customFormat="1" ht="11.1" customHeight="1" outlineLevel="1" x14ac:dyDescent="0.2">
      <c r="A44" s="7" t="s">
        <v>46</v>
      </c>
      <c r="B44" s="7" t="s">
        <v>8</v>
      </c>
      <c r="C44" s="8">
        <v>-7</v>
      </c>
      <c r="D44" s="8">
        <v>1077</v>
      </c>
      <c r="E44" s="8">
        <v>663</v>
      </c>
      <c r="F44" s="8">
        <v>235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683</v>
      </c>
      <c r="J44" s="14">
        <f t="shared" si="8"/>
        <v>-20</v>
      </c>
      <c r="K44" s="14">
        <f>VLOOKUP(A:A,[1]TDSheet!$A:$L,12,0)</f>
        <v>80</v>
      </c>
      <c r="L44" s="14">
        <f>VLOOKUP(A:A,[1]TDSheet!$A:$M,13,0)</f>
        <v>160</v>
      </c>
      <c r="M44" s="14">
        <f>VLOOKUP(A:A,[1]TDSheet!$A:$T,20,0)</f>
        <v>120</v>
      </c>
      <c r="N44" s="14"/>
      <c r="O44" s="14"/>
      <c r="P44" s="14"/>
      <c r="Q44" s="14"/>
      <c r="R44" s="14"/>
      <c r="S44" s="14">
        <f t="shared" si="9"/>
        <v>132.6</v>
      </c>
      <c r="T44" s="15">
        <v>400</v>
      </c>
      <c r="U44" s="16">
        <f t="shared" si="10"/>
        <v>7.5037707390648567</v>
      </c>
      <c r="V44" s="14">
        <f t="shared" si="11"/>
        <v>1.7722473604826547</v>
      </c>
      <c r="W44" s="14"/>
      <c r="X44" s="14"/>
      <c r="Y44" s="14">
        <f>VLOOKUP(A:A,[1]TDSheet!$A:$Y,25,0)</f>
        <v>119.6</v>
      </c>
      <c r="Z44" s="14">
        <f>VLOOKUP(A:A,[1]TDSheet!$A:$Z,26,0)</f>
        <v>129</v>
      </c>
      <c r="AA44" s="14">
        <f>VLOOKUP(A:A,[1]TDSheet!$A:$AA,27,0)</f>
        <v>124.6</v>
      </c>
      <c r="AB44" s="14">
        <f>VLOOKUP(A:A,[3]TDSheet!$A:$D,4,0)</f>
        <v>135</v>
      </c>
      <c r="AC44" s="14">
        <f>VLOOKUP(A:A,[1]TDSheet!$A:$AC,29,0)</f>
        <v>0</v>
      </c>
      <c r="AD44" s="14" t="e">
        <f>VLOOKUP(A:A,[1]TDSheet!$A:$AD,30,0)</f>
        <v>#N/A</v>
      </c>
      <c r="AE44" s="14">
        <f t="shared" si="12"/>
        <v>160</v>
      </c>
      <c r="AF44" s="14"/>
      <c r="AG44" s="14"/>
    </row>
    <row r="45" spans="1:33" s="1" customFormat="1" ht="11.1" customHeight="1" outlineLevel="1" x14ac:dyDescent="0.2">
      <c r="A45" s="7" t="s">
        <v>47</v>
      </c>
      <c r="B45" s="7" t="s">
        <v>8</v>
      </c>
      <c r="C45" s="8">
        <v>1680</v>
      </c>
      <c r="D45" s="8">
        <v>7400</v>
      </c>
      <c r="E45" s="8">
        <v>5870</v>
      </c>
      <c r="F45" s="8">
        <v>2447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5935</v>
      </c>
      <c r="J45" s="14">
        <f t="shared" si="8"/>
        <v>-65</v>
      </c>
      <c r="K45" s="14">
        <f>VLOOKUP(A:A,[1]TDSheet!$A:$L,12,0)</f>
        <v>600</v>
      </c>
      <c r="L45" s="14">
        <f>VLOOKUP(A:A,[1]TDSheet!$A:$M,13,0)</f>
        <v>1600</v>
      </c>
      <c r="M45" s="14">
        <f>VLOOKUP(A:A,[1]TDSheet!$A:$T,20,0)</f>
        <v>800</v>
      </c>
      <c r="N45" s="14"/>
      <c r="O45" s="14"/>
      <c r="P45" s="14"/>
      <c r="Q45" s="14"/>
      <c r="R45" s="14"/>
      <c r="S45" s="14">
        <f t="shared" si="9"/>
        <v>1174</v>
      </c>
      <c r="T45" s="15">
        <v>3200</v>
      </c>
      <c r="U45" s="16">
        <f t="shared" si="10"/>
        <v>7.3654173764906306</v>
      </c>
      <c r="V45" s="14">
        <f t="shared" si="11"/>
        <v>2.0843270868824533</v>
      </c>
      <c r="W45" s="14"/>
      <c r="X45" s="14"/>
      <c r="Y45" s="14">
        <f>VLOOKUP(A:A,[1]TDSheet!$A:$Y,25,0)</f>
        <v>1016.2</v>
      </c>
      <c r="Z45" s="14">
        <f>VLOOKUP(A:A,[1]TDSheet!$A:$Z,26,0)</f>
        <v>1177</v>
      </c>
      <c r="AA45" s="14">
        <f>VLOOKUP(A:A,[1]TDSheet!$A:$AA,27,0)</f>
        <v>1068.4000000000001</v>
      </c>
      <c r="AB45" s="14">
        <f>VLOOKUP(A:A,[3]TDSheet!$A:$D,4,0)</f>
        <v>812</v>
      </c>
      <c r="AC45" s="14" t="str">
        <f>VLOOKUP(A:A,[1]TDSheet!$A:$AC,29,0)</f>
        <v>п1000</v>
      </c>
      <c r="AD45" s="14">
        <f>VLOOKUP(A:A,[1]TDSheet!$A:$AD,30,0)</f>
        <v>0</v>
      </c>
      <c r="AE45" s="14">
        <f t="shared" si="12"/>
        <v>1280</v>
      </c>
      <c r="AF45" s="14"/>
      <c r="AG45" s="14"/>
    </row>
    <row r="46" spans="1:33" s="1" customFormat="1" ht="11.1" customHeight="1" outlineLevel="1" x14ac:dyDescent="0.2">
      <c r="A46" s="7" t="s">
        <v>48</v>
      </c>
      <c r="B46" s="7" t="s">
        <v>8</v>
      </c>
      <c r="C46" s="8">
        <v>6</v>
      </c>
      <c r="D46" s="8">
        <v>5281</v>
      </c>
      <c r="E46" s="8">
        <v>3417</v>
      </c>
      <c r="F46" s="8">
        <v>1583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3492</v>
      </c>
      <c r="J46" s="14">
        <f t="shared" si="8"/>
        <v>-75</v>
      </c>
      <c r="K46" s="14">
        <f>VLOOKUP(A:A,[1]TDSheet!$A:$L,12,0)</f>
        <v>0</v>
      </c>
      <c r="L46" s="14">
        <f>VLOOKUP(A:A,[1]TDSheet!$A:$M,13,0)</f>
        <v>600</v>
      </c>
      <c r="M46" s="14">
        <f>VLOOKUP(A:A,[1]TDSheet!$A:$T,20,0)</f>
        <v>800</v>
      </c>
      <c r="N46" s="14"/>
      <c r="O46" s="14"/>
      <c r="P46" s="14"/>
      <c r="Q46" s="14"/>
      <c r="R46" s="14"/>
      <c r="S46" s="14">
        <f t="shared" si="9"/>
        <v>683.4</v>
      </c>
      <c r="T46" s="15">
        <v>1800</v>
      </c>
      <c r="U46" s="16">
        <f t="shared" si="10"/>
        <v>6.9988293824992684</v>
      </c>
      <c r="V46" s="14">
        <f t="shared" si="11"/>
        <v>2.3163593795727246</v>
      </c>
      <c r="W46" s="14"/>
      <c r="X46" s="14"/>
      <c r="Y46" s="14">
        <f>VLOOKUP(A:A,[1]TDSheet!$A:$Y,25,0)</f>
        <v>539.20000000000005</v>
      </c>
      <c r="Z46" s="14">
        <f>VLOOKUP(A:A,[1]TDSheet!$A:$Z,26,0)</f>
        <v>649.4</v>
      </c>
      <c r="AA46" s="14">
        <f>VLOOKUP(A:A,[1]TDSheet!$A:$AA,27,0)</f>
        <v>581</v>
      </c>
      <c r="AB46" s="14">
        <f>VLOOKUP(A:A,[3]TDSheet!$A:$D,4,0)</f>
        <v>373</v>
      </c>
      <c r="AC46" s="14" t="str">
        <f>VLOOKUP(A:A,[1]TDSheet!$A:$AC,29,0)</f>
        <v>борд</v>
      </c>
      <c r="AD46" s="14" t="str">
        <f>VLOOKUP(A:A,[1]TDSheet!$A:$AD,30,0)</f>
        <v>м800</v>
      </c>
      <c r="AE46" s="14">
        <f t="shared" si="12"/>
        <v>720</v>
      </c>
      <c r="AF46" s="14"/>
      <c r="AG46" s="14"/>
    </row>
    <row r="47" spans="1:33" s="1" customFormat="1" ht="11.1" customHeight="1" outlineLevel="1" x14ac:dyDescent="0.2">
      <c r="A47" s="7" t="s">
        <v>49</v>
      </c>
      <c r="B47" s="7" t="s">
        <v>8</v>
      </c>
      <c r="C47" s="8">
        <v>2020</v>
      </c>
      <c r="D47" s="8">
        <v>5248</v>
      </c>
      <c r="E47" s="8">
        <v>4606</v>
      </c>
      <c r="F47" s="8">
        <v>2058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4703</v>
      </c>
      <c r="J47" s="14">
        <f t="shared" si="8"/>
        <v>-97</v>
      </c>
      <c r="K47" s="14">
        <f>VLOOKUP(A:A,[1]TDSheet!$A:$L,12,0)</f>
        <v>600</v>
      </c>
      <c r="L47" s="14">
        <f>VLOOKUP(A:A,[1]TDSheet!$A:$M,13,0)</f>
        <v>1400</v>
      </c>
      <c r="M47" s="14">
        <f>VLOOKUP(A:A,[1]TDSheet!$A:$T,20,0)</f>
        <v>800</v>
      </c>
      <c r="N47" s="14"/>
      <c r="O47" s="14"/>
      <c r="P47" s="14"/>
      <c r="Q47" s="14"/>
      <c r="R47" s="14"/>
      <c r="S47" s="14">
        <f t="shared" si="9"/>
        <v>921.2</v>
      </c>
      <c r="T47" s="15">
        <v>2000</v>
      </c>
      <c r="U47" s="16">
        <f t="shared" si="10"/>
        <v>7.4446374294398607</v>
      </c>
      <c r="V47" s="14">
        <f t="shared" si="11"/>
        <v>2.2340425531914891</v>
      </c>
      <c r="W47" s="14"/>
      <c r="X47" s="14"/>
      <c r="Y47" s="14">
        <f>VLOOKUP(A:A,[1]TDSheet!$A:$Y,25,0)</f>
        <v>696.2</v>
      </c>
      <c r="Z47" s="14">
        <f>VLOOKUP(A:A,[1]TDSheet!$A:$Z,26,0)</f>
        <v>734</v>
      </c>
      <c r="AA47" s="14">
        <f>VLOOKUP(A:A,[1]TDSheet!$A:$AA,27,0)</f>
        <v>893</v>
      </c>
      <c r="AB47" s="14">
        <f>VLOOKUP(A:A,[3]TDSheet!$A:$D,4,0)</f>
        <v>577</v>
      </c>
      <c r="AC47" s="14" t="str">
        <f>VLOOKUP(A:A,[1]TDSheet!$A:$AC,29,0)</f>
        <v>п400</v>
      </c>
      <c r="AD47" s="14" t="e">
        <f>VLOOKUP(A:A,[1]TDSheet!$A:$AD,30,0)</f>
        <v>#N/A</v>
      </c>
      <c r="AE47" s="14">
        <f t="shared" si="12"/>
        <v>800</v>
      </c>
      <c r="AF47" s="14"/>
      <c r="AG47" s="14"/>
    </row>
    <row r="48" spans="1:33" s="1" customFormat="1" ht="11.1" customHeight="1" outlineLevel="1" x14ac:dyDescent="0.2">
      <c r="A48" s="7" t="s">
        <v>50</v>
      </c>
      <c r="B48" s="7" t="s">
        <v>8</v>
      </c>
      <c r="C48" s="8">
        <v>497</v>
      </c>
      <c r="D48" s="8">
        <v>3194</v>
      </c>
      <c r="E48" s="8">
        <v>2747</v>
      </c>
      <c r="F48" s="8">
        <v>576</v>
      </c>
      <c r="G48" s="1">
        <f>VLOOKUP(A:A,[1]TDSheet!$A:$G,7,0)</f>
        <v>0.35</v>
      </c>
      <c r="H48" s="1">
        <f>VLOOKUP(A:A,[1]TDSheet!$A:$H,8,0)</f>
        <v>60</v>
      </c>
      <c r="I48" s="14">
        <f>VLOOKUP(A:A,[2]TDSheet!$A:$F,6,0)</f>
        <v>2911</v>
      </c>
      <c r="J48" s="14">
        <f t="shared" si="8"/>
        <v>-164</v>
      </c>
      <c r="K48" s="14">
        <f>VLOOKUP(A:A,[1]TDSheet!$A:$L,12,0)</f>
        <v>200</v>
      </c>
      <c r="L48" s="14">
        <f>VLOOKUP(A:A,[1]TDSheet!$A:$M,13,0)</f>
        <v>400</v>
      </c>
      <c r="M48" s="14">
        <f>VLOOKUP(A:A,[1]TDSheet!$A:$T,20,0)</f>
        <v>1400</v>
      </c>
      <c r="N48" s="14"/>
      <c r="O48" s="14"/>
      <c r="P48" s="14"/>
      <c r="Q48" s="14"/>
      <c r="R48" s="14"/>
      <c r="S48" s="14">
        <f t="shared" si="9"/>
        <v>549.4</v>
      </c>
      <c r="T48" s="15">
        <v>1200</v>
      </c>
      <c r="U48" s="16">
        <f t="shared" si="10"/>
        <v>6.8729523116126687</v>
      </c>
      <c r="V48" s="14">
        <f t="shared" si="11"/>
        <v>1.0484164543137968</v>
      </c>
      <c r="W48" s="14"/>
      <c r="X48" s="14"/>
      <c r="Y48" s="14">
        <f>VLOOKUP(A:A,[1]TDSheet!$A:$Y,25,0)</f>
        <v>811.4</v>
      </c>
      <c r="Z48" s="14">
        <f>VLOOKUP(A:A,[1]TDSheet!$A:$Z,26,0)</f>
        <v>460.4</v>
      </c>
      <c r="AA48" s="14">
        <f>VLOOKUP(A:A,[1]TDSheet!$A:$AA,27,0)</f>
        <v>550</v>
      </c>
      <c r="AB48" s="14">
        <f>VLOOKUP(A:A,[3]TDSheet!$A:$D,4,0)</f>
        <v>106</v>
      </c>
      <c r="AC48" s="14" t="str">
        <f>VLOOKUP(A:A,[1]TDSheet!$A:$AC,29,0)</f>
        <v>14борд</v>
      </c>
      <c r="AD48" s="14" t="str">
        <f>VLOOKUP(A:A,[1]TDSheet!$A:$AD,30,0)</f>
        <v>п600</v>
      </c>
      <c r="AE48" s="14">
        <f t="shared" si="12"/>
        <v>420</v>
      </c>
      <c r="AF48" s="14"/>
      <c r="AG48" s="14"/>
    </row>
    <row r="49" spans="1:33" s="1" customFormat="1" ht="11.1" customHeight="1" outlineLevel="1" x14ac:dyDescent="0.2">
      <c r="A49" s="7" t="s">
        <v>51</v>
      </c>
      <c r="B49" s="7" t="s">
        <v>8</v>
      </c>
      <c r="C49" s="8">
        <v>22</v>
      </c>
      <c r="D49" s="8">
        <v>444</v>
      </c>
      <c r="E49" s="8">
        <v>302</v>
      </c>
      <c r="F49" s="8">
        <v>118</v>
      </c>
      <c r="G49" s="1">
        <f>VLOOKUP(A:A,[1]TDSheet!$A:$G,7,0)</f>
        <v>0.18</v>
      </c>
      <c r="H49" s="1" t="e">
        <f>VLOOKUP(A:A,[1]TDSheet!$A:$H,8,0)</f>
        <v>#N/A</v>
      </c>
      <c r="I49" s="14">
        <f>VLOOKUP(A:A,[2]TDSheet!$A:$F,6,0)</f>
        <v>371</v>
      </c>
      <c r="J49" s="14">
        <f t="shared" si="8"/>
        <v>-69</v>
      </c>
      <c r="K49" s="14">
        <f>VLOOKUP(A:A,[1]TDSheet!$A:$L,12,0)</f>
        <v>40</v>
      </c>
      <c r="L49" s="14">
        <f>VLOOKUP(A:A,[1]TDSheet!$A:$M,13,0)</f>
        <v>100</v>
      </c>
      <c r="M49" s="14">
        <f>VLOOKUP(A:A,[1]TDSheet!$A:$T,20,0)</f>
        <v>0</v>
      </c>
      <c r="N49" s="14"/>
      <c r="O49" s="14"/>
      <c r="P49" s="14"/>
      <c r="Q49" s="14"/>
      <c r="R49" s="14"/>
      <c r="S49" s="14">
        <f t="shared" si="9"/>
        <v>60.4</v>
      </c>
      <c r="T49" s="15">
        <v>180</v>
      </c>
      <c r="U49" s="16">
        <f t="shared" si="10"/>
        <v>7.2516556291390728</v>
      </c>
      <c r="V49" s="14">
        <f t="shared" si="11"/>
        <v>1.9536423841059603</v>
      </c>
      <c r="W49" s="14"/>
      <c r="X49" s="14"/>
      <c r="Y49" s="14">
        <f>VLOOKUP(A:A,[1]TDSheet!$A:$Y,25,0)</f>
        <v>0</v>
      </c>
      <c r="Z49" s="14">
        <f>VLOOKUP(A:A,[1]TDSheet!$A:$Z,26,0)</f>
        <v>20</v>
      </c>
      <c r="AA49" s="14">
        <f>VLOOKUP(A:A,[1]TDSheet!$A:$AA,27,0)</f>
        <v>35.799999999999997</v>
      </c>
      <c r="AB49" s="14">
        <f>VLOOKUP(A:A,[3]TDSheet!$A:$D,4,0)</f>
        <v>57</v>
      </c>
      <c r="AC49" s="14" t="e">
        <f>VLOOKUP(A:A,[1]TDSheet!$A:$AC,29,0)</f>
        <v>#N/A</v>
      </c>
      <c r="AD49" s="14" t="e">
        <f>VLOOKUP(A:A,[1]TDSheet!$A:$AD,30,0)</f>
        <v>#N/A</v>
      </c>
      <c r="AE49" s="14">
        <f t="shared" si="12"/>
        <v>32.4</v>
      </c>
      <c r="AF49" s="14"/>
      <c r="AG49" s="14"/>
    </row>
    <row r="50" spans="1:33" s="1" customFormat="1" ht="11.1" customHeight="1" outlineLevel="1" x14ac:dyDescent="0.2">
      <c r="A50" s="7" t="s">
        <v>52</v>
      </c>
      <c r="B50" s="7" t="s">
        <v>8</v>
      </c>
      <c r="C50" s="8">
        <v>189</v>
      </c>
      <c r="D50" s="8">
        <v>2413</v>
      </c>
      <c r="E50" s="8">
        <v>1409</v>
      </c>
      <c r="F50" s="8">
        <v>748</v>
      </c>
      <c r="G50" s="1">
        <f>VLOOKUP(A:A,[1]TDSheet!$A:$G,7,0)</f>
        <v>0.1</v>
      </c>
      <c r="H50" s="1">
        <f>VLOOKUP(A:A,[1]TDSheet!$A:$H,8,0)</f>
        <v>60</v>
      </c>
      <c r="I50" s="14">
        <f>VLOOKUP(A:A,[2]TDSheet!$A:$F,6,0)</f>
        <v>1414</v>
      </c>
      <c r="J50" s="14">
        <f t="shared" si="8"/>
        <v>-5</v>
      </c>
      <c r="K50" s="14">
        <f>VLOOKUP(A:A,[1]TDSheet!$A:$L,12,0)</f>
        <v>280</v>
      </c>
      <c r="L50" s="14">
        <f>VLOOKUP(A:A,[1]TDSheet!$A:$M,13,0)</f>
        <v>420</v>
      </c>
      <c r="M50" s="14">
        <f>VLOOKUP(A:A,[1]TDSheet!$A:$T,20,0)</f>
        <v>0</v>
      </c>
      <c r="N50" s="14"/>
      <c r="O50" s="14"/>
      <c r="P50" s="14"/>
      <c r="Q50" s="14"/>
      <c r="R50" s="14"/>
      <c r="S50" s="14">
        <f t="shared" si="9"/>
        <v>281.8</v>
      </c>
      <c r="T50" s="15">
        <v>700</v>
      </c>
      <c r="U50" s="16">
        <f t="shared" si="10"/>
        <v>7.6224272533711845</v>
      </c>
      <c r="V50" s="14">
        <f t="shared" si="11"/>
        <v>2.6543647977288858</v>
      </c>
      <c r="W50" s="14"/>
      <c r="X50" s="14"/>
      <c r="Y50" s="14">
        <f>VLOOKUP(A:A,[1]TDSheet!$A:$Y,25,0)</f>
        <v>229.4</v>
      </c>
      <c r="Z50" s="14">
        <f>VLOOKUP(A:A,[1]TDSheet!$A:$Z,26,0)</f>
        <v>276.8</v>
      </c>
      <c r="AA50" s="14">
        <f>VLOOKUP(A:A,[1]TDSheet!$A:$AA,27,0)</f>
        <v>303.39999999999998</v>
      </c>
      <c r="AB50" s="14">
        <f>VLOOKUP(A:A,[3]TDSheet!$A:$D,4,0)</f>
        <v>274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2"/>
        <v>70</v>
      </c>
      <c r="AF50" s="14"/>
      <c r="AG50" s="14"/>
    </row>
    <row r="51" spans="1:33" s="1" customFormat="1" ht="11.1" customHeight="1" outlineLevel="1" x14ac:dyDescent="0.2">
      <c r="A51" s="7" t="s">
        <v>53</v>
      </c>
      <c r="B51" s="7" t="s">
        <v>8</v>
      </c>
      <c r="C51" s="8">
        <v>279</v>
      </c>
      <c r="D51" s="8">
        <v>1628</v>
      </c>
      <c r="E51" s="8">
        <v>1255</v>
      </c>
      <c r="F51" s="8">
        <v>447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1273</v>
      </c>
      <c r="J51" s="14">
        <f t="shared" si="8"/>
        <v>-18</v>
      </c>
      <c r="K51" s="14">
        <f>VLOOKUP(A:A,[1]TDSheet!$A:$L,12,0)</f>
        <v>140</v>
      </c>
      <c r="L51" s="14">
        <f>VLOOKUP(A:A,[1]TDSheet!$A:$M,13,0)</f>
        <v>280</v>
      </c>
      <c r="M51" s="14">
        <f>VLOOKUP(A:A,[1]TDSheet!$A:$T,20,0)</f>
        <v>280</v>
      </c>
      <c r="N51" s="14"/>
      <c r="O51" s="14"/>
      <c r="P51" s="14"/>
      <c r="Q51" s="14"/>
      <c r="R51" s="14"/>
      <c r="S51" s="14">
        <f t="shared" si="9"/>
        <v>251</v>
      </c>
      <c r="T51" s="15">
        <v>700</v>
      </c>
      <c r="U51" s="16">
        <f t="shared" si="10"/>
        <v>7.3585657370517925</v>
      </c>
      <c r="V51" s="14">
        <f t="shared" si="11"/>
        <v>1.7808764940239044</v>
      </c>
      <c r="W51" s="14"/>
      <c r="X51" s="14"/>
      <c r="Y51" s="14">
        <f>VLOOKUP(A:A,[1]TDSheet!$A:$Y,25,0)</f>
        <v>228.2</v>
      </c>
      <c r="Z51" s="14">
        <f>VLOOKUP(A:A,[1]TDSheet!$A:$Z,26,0)</f>
        <v>270.39999999999998</v>
      </c>
      <c r="AA51" s="14">
        <f>VLOOKUP(A:A,[1]TDSheet!$A:$AA,27,0)</f>
        <v>233.2</v>
      </c>
      <c r="AB51" s="14">
        <f>VLOOKUP(A:A,[3]TDSheet!$A:$D,4,0)</f>
        <v>226</v>
      </c>
      <c r="AC51" s="14">
        <f>VLOOKUP(A:A,[1]TDSheet!$A:$AC,29,0)</f>
        <v>0</v>
      </c>
      <c r="AD51" s="14" t="str">
        <f>VLOOKUP(A:A,[1]TDSheet!$A:$AD,30,0)</f>
        <v>м140з</v>
      </c>
      <c r="AE51" s="14">
        <f t="shared" si="12"/>
        <v>70</v>
      </c>
      <c r="AF51" s="14"/>
      <c r="AG51" s="14"/>
    </row>
    <row r="52" spans="1:33" s="1" customFormat="1" ht="11.1" customHeight="1" outlineLevel="1" x14ac:dyDescent="0.2">
      <c r="A52" s="7" t="s">
        <v>79</v>
      </c>
      <c r="B52" s="7" t="s">
        <v>9</v>
      </c>
      <c r="C52" s="8"/>
      <c r="D52" s="8">
        <v>28.664999999999999</v>
      </c>
      <c r="E52" s="8">
        <v>26.306999999999999</v>
      </c>
      <c r="F52" s="8">
        <v>2.3580000000000001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27.4</v>
      </c>
      <c r="J52" s="14">
        <f t="shared" si="8"/>
        <v>-1.093</v>
      </c>
      <c r="K52" s="14">
        <f>VLOOKUP(A:A,[1]TDSheet!$A:$L,12,0)</f>
        <v>0</v>
      </c>
      <c r="L52" s="14">
        <f>VLOOKUP(A:A,[1]TDSheet!$A:$M,13,0)</f>
        <v>20</v>
      </c>
      <c r="M52" s="14">
        <f>VLOOKUP(A:A,[1]TDSheet!$A:$T,20,0)</f>
        <v>0</v>
      </c>
      <c r="N52" s="14"/>
      <c r="O52" s="14"/>
      <c r="P52" s="14"/>
      <c r="Q52" s="14"/>
      <c r="R52" s="14"/>
      <c r="S52" s="14">
        <f t="shared" si="9"/>
        <v>5.2614000000000001</v>
      </c>
      <c r="T52" s="15"/>
      <c r="U52" s="16">
        <f t="shared" si="10"/>
        <v>4.2494393127304519</v>
      </c>
      <c r="V52" s="14">
        <f t="shared" si="11"/>
        <v>0.44816968867601781</v>
      </c>
      <c r="W52" s="14"/>
      <c r="X52" s="14"/>
      <c r="Y52" s="14">
        <f>VLOOKUP(A:A,[1]TDSheet!$A:$Y,25,0)</f>
        <v>2.1829999999999998</v>
      </c>
      <c r="Z52" s="14">
        <f>VLOOKUP(A:A,[1]TDSheet!$A:$Z,26,0)</f>
        <v>3.1420000000000003</v>
      </c>
      <c r="AA52" s="14">
        <f>VLOOKUP(A:A,[1]TDSheet!$A:$AA,27,0)</f>
        <v>6.2960000000000003</v>
      </c>
      <c r="AB52" s="14">
        <v>0</v>
      </c>
      <c r="AC52" s="14" t="str">
        <f>VLOOKUP(A:A,[1]TDSheet!$A:$AC,29,0)</f>
        <v>увел</v>
      </c>
      <c r="AD52" s="14" t="e">
        <f>VLOOKUP(A:A,[1]TDSheet!$A:$AD,30,0)</f>
        <v>#N/A</v>
      </c>
      <c r="AE52" s="14">
        <f t="shared" si="12"/>
        <v>0</v>
      </c>
      <c r="AF52" s="14"/>
      <c r="AG52" s="14"/>
    </row>
    <row r="53" spans="1:33" s="1" customFormat="1" ht="11.1" customHeight="1" outlineLevel="1" x14ac:dyDescent="0.2">
      <c r="A53" s="7" t="s">
        <v>54</v>
      </c>
      <c r="B53" s="7" t="s">
        <v>8</v>
      </c>
      <c r="C53" s="8">
        <v>141</v>
      </c>
      <c r="D53" s="8">
        <v>283</v>
      </c>
      <c r="E53" s="8">
        <v>310</v>
      </c>
      <c r="F53" s="8">
        <v>52</v>
      </c>
      <c r="G53" s="1">
        <f>VLOOKUP(A:A,[1]TDSheet!$A:$G,7,0)</f>
        <v>0.4</v>
      </c>
      <c r="H53" s="1">
        <f>VLOOKUP(A:A,[1]TDSheet!$A:$H,8,0)</f>
        <v>30</v>
      </c>
      <c r="I53" s="14">
        <f>VLOOKUP(A:A,[2]TDSheet!$A:$F,6,0)</f>
        <v>311</v>
      </c>
      <c r="J53" s="14">
        <f t="shared" si="8"/>
        <v>-1</v>
      </c>
      <c r="K53" s="14">
        <f>VLOOKUP(A:A,[1]TDSheet!$A:$L,12,0)</f>
        <v>60</v>
      </c>
      <c r="L53" s="14">
        <f>VLOOKUP(A:A,[1]TDSheet!$A:$M,13,0)</f>
        <v>60</v>
      </c>
      <c r="M53" s="14">
        <f>VLOOKUP(A:A,[1]TDSheet!$A:$T,20,0)</f>
        <v>120</v>
      </c>
      <c r="N53" s="14"/>
      <c r="O53" s="14"/>
      <c r="P53" s="14"/>
      <c r="Q53" s="14"/>
      <c r="R53" s="14"/>
      <c r="S53" s="14">
        <f t="shared" si="9"/>
        <v>62</v>
      </c>
      <c r="T53" s="15">
        <v>120</v>
      </c>
      <c r="U53" s="16">
        <f t="shared" si="10"/>
        <v>6.645161290322581</v>
      </c>
      <c r="V53" s="14">
        <f t="shared" si="11"/>
        <v>0.83870967741935487</v>
      </c>
      <c r="W53" s="14"/>
      <c r="X53" s="14"/>
      <c r="Y53" s="14">
        <f>VLOOKUP(A:A,[1]TDSheet!$A:$Y,25,0)</f>
        <v>60.8</v>
      </c>
      <c r="Z53" s="14">
        <f>VLOOKUP(A:A,[1]TDSheet!$A:$Z,26,0)</f>
        <v>56.2</v>
      </c>
      <c r="AA53" s="14">
        <f>VLOOKUP(A:A,[1]TDSheet!$A:$AA,27,0)</f>
        <v>53.2</v>
      </c>
      <c r="AB53" s="14">
        <f>VLOOKUP(A:A,[3]TDSheet!$A:$D,4,0)</f>
        <v>61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2"/>
        <v>48</v>
      </c>
      <c r="AF53" s="14"/>
      <c r="AG53" s="14"/>
    </row>
    <row r="54" spans="1:33" s="1" customFormat="1" ht="11.1" customHeight="1" outlineLevel="1" x14ac:dyDescent="0.2">
      <c r="A54" s="7" t="s">
        <v>55</v>
      </c>
      <c r="B54" s="7" t="s">
        <v>9</v>
      </c>
      <c r="C54" s="8">
        <v>118.26300000000001</v>
      </c>
      <c r="D54" s="8">
        <v>689.197</v>
      </c>
      <c r="E54" s="8">
        <v>485.32900000000001</v>
      </c>
      <c r="F54" s="8">
        <v>159.322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503.9</v>
      </c>
      <c r="J54" s="14">
        <f t="shared" si="8"/>
        <v>-18.57099999999997</v>
      </c>
      <c r="K54" s="14">
        <f>VLOOKUP(A:A,[1]TDSheet!$A:$L,12,0)</f>
        <v>80</v>
      </c>
      <c r="L54" s="14">
        <f>VLOOKUP(A:A,[1]TDSheet!$A:$M,13,0)</f>
        <v>100</v>
      </c>
      <c r="M54" s="14">
        <f>VLOOKUP(A:A,[1]TDSheet!$A:$T,20,0)</f>
        <v>100</v>
      </c>
      <c r="N54" s="14"/>
      <c r="O54" s="14"/>
      <c r="P54" s="14"/>
      <c r="Q54" s="14"/>
      <c r="R54" s="14"/>
      <c r="S54" s="14">
        <f t="shared" si="9"/>
        <v>97.065799999999996</v>
      </c>
      <c r="T54" s="15">
        <v>250</v>
      </c>
      <c r="U54" s="16">
        <f t="shared" si="10"/>
        <v>7.1015950005048127</v>
      </c>
      <c r="V54" s="14">
        <f t="shared" si="11"/>
        <v>1.6413814134329496</v>
      </c>
      <c r="W54" s="14"/>
      <c r="X54" s="14"/>
      <c r="Y54" s="14">
        <f>VLOOKUP(A:A,[1]TDSheet!$A:$Y,25,0)</f>
        <v>94.775999999999996</v>
      </c>
      <c r="Z54" s="14">
        <f>VLOOKUP(A:A,[1]TDSheet!$A:$Z,26,0)</f>
        <v>91.211199999999991</v>
      </c>
      <c r="AA54" s="14">
        <f>VLOOKUP(A:A,[1]TDSheet!$A:$AA,27,0)</f>
        <v>92.930399999999992</v>
      </c>
      <c r="AB54" s="14">
        <f>VLOOKUP(A:A,[3]TDSheet!$A:$D,4,0)</f>
        <v>101.624</v>
      </c>
      <c r="AC54" s="14">
        <f>VLOOKUP(A:A,[1]TDSheet!$A:$AC,29,0)</f>
        <v>0</v>
      </c>
      <c r="AD54" s="14" t="e">
        <f>VLOOKUP(A:A,[1]TDSheet!$A:$AD,30,0)</f>
        <v>#N/A</v>
      </c>
      <c r="AE54" s="14">
        <f t="shared" si="12"/>
        <v>250</v>
      </c>
      <c r="AF54" s="14"/>
      <c r="AG54" s="14"/>
    </row>
    <row r="55" spans="1:33" s="1" customFormat="1" ht="11.1" customHeight="1" outlineLevel="1" x14ac:dyDescent="0.2">
      <c r="A55" s="7" t="s">
        <v>56</v>
      </c>
      <c r="B55" s="7" t="s">
        <v>8</v>
      </c>
      <c r="C55" s="8">
        <v>471.47199999999998</v>
      </c>
      <c r="D55" s="8">
        <v>273.52800000000002</v>
      </c>
      <c r="E55" s="8">
        <v>262</v>
      </c>
      <c r="F55" s="8">
        <v>424</v>
      </c>
      <c r="G55" s="1">
        <f>VLOOKUP(A:A,[1]TDSheet!$A:$G,7,0)</f>
        <v>0.1</v>
      </c>
      <c r="H55" s="1" t="e">
        <f>VLOOKUP(A:A,[1]TDSheet!$A:$H,8,0)</f>
        <v>#N/A</v>
      </c>
      <c r="I55" s="14">
        <f>VLOOKUP(A:A,[2]TDSheet!$A:$F,6,0)</f>
        <v>268</v>
      </c>
      <c r="J55" s="14">
        <f t="shared" si="8"/>
        <v>-6</v>
      </c>
      <c r="K55" s="14">
        <f>VLOOKUP(A:A,[1]TDSheet!$A:$L,12,0)</f>
        <v>0</v>
      </c>
      <c r="L55" s="14">
        <f>VLOOKUP(A:A,[1]TDSheet!$A:$M,13,0)</f>
        <v>0</v>
      </c>
      <c r="M55" s="14">
        <f>VLOOKUP(A:A,[1]TDSheet!$A:$T,20,0)</f>
        <v>0</v>
      </c>
      <c r="N55" s="14"/>
      <c r="O55" s="14"/>
      <c r="P55" s="14"/>
      <c r="Q55" s="14"/>
      <c r="R55" s="14"/>
      <c r="S55" s="14">
        <f t="shared" si="9"/>
        <v>52.4</v>
      </c>
      <c r="T55" s="15"/>
      <c r="U55" s="16">
        <f t="shared" si="10"/>
        <v>8.0916030534351151</v>
      </c>
      <c r="V55" s="14">
        <f t="shared" si="11"/>
        <v>8.0916030534351151</v>
      </c>
      <c r="W55" s="14"/>
      <c r="X55" s="14"/>
      <c r="Y55" s="14">
        <f>VLOOKUP(A:A,[1]TDSheet!$A:$Y,25,0)</f>
        <v>131.19999999999999</v>
      </c>
      <c r="Z55" s="14">
        <f>VLOOKUP(A:A,[1]TDSheet!$A:$Z,26,0)</f>
        <v>120</v>
      </c>
      <c r="AA55" s="14">
        <f>VLOOKUP(A:A,[1]TDSheet!$A:$AA,27,0)</f>
        <v>62</v>
      </c>
      <c r="AB55" s="14">
        <f>VLOOKUP(A:A,[3]TDSheet!$A:$D,4,0)</f>
        <v>60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2"/>
        <v>0</v>
      </c>
      <c r="AF55" s="14"/>
      <c r="AG55" s="14"/>
    </row>
    <row r="56" spans="1:33" s="1" customFormat="1" ht="11.1" customHeight="1" outlineLevel="1" x14ac:dyDescent="0.2">
      <c r="A56" s="7" t="s">
        <v>57</v>
      </c>
      <c r="B56" s="7" t="s">
        <v>8</v>
      </c>
      <c r="C56" s="8">
        <v>118</v>
      </c>
      <c r="D56" s="8">
        <v>155</v>
      </c>
      <c r="E56" s="8">
        <v>149</v>
      </c>
      <c r="F56" s="8">
        <v>82</v>
      </c>
      <c r="G56" s="1">
        <f>VLOOKUP(A:A,[1]TDSheet!$A:$G,7,0)</f>
        <v>0.09</v>
      </c>
      <c r="H56" s="1">
        <f>VLOOKUP(A:A,[1]TDSheet!$A:$H,8,0)</f>
        <v>45</v>
      </c>
      <c r="I56" s="14">
        <f>VLOOKUP(A:A,[2]TDSheet!$A:$F,6,0)</f>
        <v>150</v>
      </c>
      <c r="J56" s="14">
        <f t="shared" si="8"/>
        <v>-1</v>
      </c>
      <c r="K56" s="14">
        <f>VLOOKUP(A:A,[1]TDSheet!$A:$L,12,0)</f>
        <v>40</v>
      </c>
      <c r="L56" s="14">
        <f>VLOOKUP(A:A,[1]TDSheet!$A:$M,13,0)</f>
        <v>40</v>
      </c>
      <c r="M56" s="14">
        <f>VLOOKUP(A:A,[1]TDSheet!$A:$T,20,0)</f>
        <v>0</v>
      </c>
      <c r="N56" s="14"/>
      <c r="O56" s="14"/>
      <c r="P56" s="14"/>
      <c r="Q56" s="14"/>
      <c r="R56" s="14"/>
      <c r="S56" s="14">
        <f t="shared" si="9"/>
        <v>29.8</v>
      </c>
      <c r="T56" s="15">
        <v>80</v>
      </c>
      <c r="U56" s="16">
        <f t="shared" si="10"/>
        <v>8.1208053691275168</v>
      </c>
      <c r="V56" s="14">
        <f t="shared" si="11"/>
        <v>2.7516778523489931</v>
      </c>
      <c r="W56" s="14"/>
      <c r="X56" s="14"/>
      <c r="Y56" s="14">
        <f>VLOOKUP(A:A,[1]TDSheet!$A:$Y,25,0)</f>
        <v>40.200000000000003</v>
      </c>
      <c r="Z56" s="14">
        <f>VLOOKUP(A:A,[1]TDSheet!$A:$Z,26,0)</f>
        <v>39.6</v>
      </c>
      <c r="AA56" s="14">
        <f>VLOOKUP(A:A,[1]TDSheet!$A:$AA,27,0)</f>
        <v>32.4</v>
      </c>
      <c r="AB56" s="14">
        <f>VLOOKUP(A:A,[3]TDSheet!$A:$D,4,0)</f>
        <v>16</v>
      </c>
      <c r="AC56" s="14">
        <f>VLOOKUP(A:A,[1]TDSheet!$A:$AC,29,0)</f>
        <v>0</v>
      </c>
      <c r="AD56" s="14" t="e">
        <f>VLOOKUP(A:A,[1]TDSheet!$A:$AD,30,0)</f>
        <v>#N/A</v>
      </c>
      <c r="AE56" s="14">
        <f t="shared" si="12"/>
        <v>7.1999999999999993</v>
      </c>
      <c r="AF56" s="14"/>
      <c r="AG56" s="14"/>
    </row>
    <row r="57" spans="1:33" s="1" customFormat="1" ht="11.1" customHeight="1" outlineLevel="1" x14ac:dyDescent="0.2">
      <c r="A57" s="7" t="s">
        <v>58</v>
      </c>
      <c r="B57" s="7" t="s">
        <v>9</v>
      </c>
      <c r="C57" s="8">
        <v>48.448</v>
      </c>
      <c r="D57" s="8">
        <v>239.96</v>
      </c>
      <c r="E57" s="8">
        <v>131.29</v>
      </c>
      <c r="F57" s="8">
        <v>75.8</v>
      </c>
      <c r="G57" s="1">
        <f>VLOOKUP(A:A,[1]TDSheet!$A:$G,7,0)</f>
        <v>1</v>
      </c>
      <c r="H57" s="1">
        <f>VLOOKUP(A:A,[1]TDSheet!$A:$H,8,0)</f>
        <v>45</v>
      </c>
      <c r="I57" s="14">
        <f>VLOOKUP(A:A,[2]TDSheet!$A:$F,6,0)</f>
        <v>131.19999999999999</v>
      </c>
      <c r="J57" s="14">
        <f t="shared" si="8"/>
        <v>9.0000000000003411E-2</v>
      </c>
      <c r="K57" s="14">
        <f>VLOOKUP(A:A,[1]TDSheet!$A:$L,12,0)</f>
        <v>0</v>
      </c>
      <c r="L57" s="14">
        <f>VLOOKUP(A:A,[1]TDSheet!$A:$M,13,0)</f>
        <v>30</v>
      </c>
      <c r="M57" s="14">
        <f>VLOOKUP(A:A,[1]TDSheet!$A:$T,20,0)</f>
        <v>30</v>
      </c>
      <c r="N57" s="14"/>
      <c r="O57" s="14"/>
      <c r="P57" s="14"/>
      <c r="Q57" s="14"/>
      <c r="R57" s="14"/>
      <c r="S57" s="14">
        <f t="shared" si="9"/>
        <v>26.257999999999999</v>
      </c>
      <c r="T57" s="15">
        <v>60</v>
      </c>
      <c r="U57" s="16">
        <f t="shared" si="10"/>
        <v>7.4567750780714457</v>
      </c>
      <c r="V57" s="14">
        <f t="shared" si="11"/>
        <v>2.8867392794576889</v>
      </c>
      <c r="W57" s="14"/>
      <c r="X57" s="14"/>
      <c r="Y57" s="14">
        <f>VLOOKUP(A:A,[1]TDSheet!$A:$Y,25,0)</f>
        <v>28.905000000000001</v>
      </c>
      <c r="Z57" s="14">
        <f>VLOOKUP(A:A,[1]TDSheet!$A:$Z,26,0)</f>
        <v>37.181799999999996</v>
      </c>
      <c r="AA57" s="14">
        <f>VLOOKUP(A:A,[1]TDSheet!$A:$AA,27,0)</f>
        <v>27.787599999999998</v>
      </c>
      <c r="AB57" s="14">
        <f>VLOOKUP(A:A,[3]TDSheet!$A:$D,4,0)</f>
        <v>18.788</v>
      </c>
      <c r="AC57" s="14" t="str">
        <f>VLOOKUP(A:A,[1]TDSheet!$A:$AC,29,0)</f>
        <v>?</v>
      </c>
      <c r="AD57" s="14" t="e">
        <f>VLOOKUP(A:A,[1]TDSheet!$A:$AD,30,0)</f>
        <v>#N/A</v>
      </c>
      <c r="AE57" s="14">
        <f t="shared" si="12"/>
        <v>60</v>
      </c>
      <c r="AF57" s="14"/>
      <c r="AG57" s="14"/>
    </row>
    <row r="58" spans="1:33" s="1" customFormat="1" ht="11.1" customHeight="1" outlineLevel="1" x14ac:dyDescent="0.2">
      <c r="A58" s="7" t="s">
        <v>59</v>
      </c>
      <c r="B58" s="7" t="s">
        <v>8</v>
      </c>
      <c r="C58" s="8">
        <v>436</v>
      </c>
      <c r="D58" s="8">
        <v>297</v>
      </c>
      <c r="E58" s="8">
        <v>513</v>
      </c>
      <c r="F58" s="8">
        <v>148</v>
      </c>
      <c r="G58" s="1">
        <f>VLOOKUP(A:A,[1]TDSheet!$A:$G,7,0)</f>
        <v>0.35</v>
      </c>
      <c r="H58" s="1">
        <f>VLOOKUP(A:A,[1]TDSheet!$A:$H,8,0)</f>
        <v>45</v>
      </c>
      <c r="I58" s="14">
        <f>VLOOKUP(A:A,[2]TDSheet!$A:$F,6,0)</f>
        <v>530</v>
      </c>
      <c r="J58" s="14">
        <f t="shared" si="8"/>
        <v>-17</v>
      </c>
      <c r="K58" s="14">
        <f>VLOOKUP(A:A,[1]TDSheet!$A:$L,12,0)</f>
        <v>120</v>
      </c>
      <c r="L58" s="14">
        <f>VLOOKUP(A:A,[1]TDSheet!$A:$M,13,0)</f>
        <v>120</v>
      </c>
      <c r="M58" s="14">
        <f>VLOOKUP(A:A,[1]TDSheet!$A:$T,20,0)</f>
        <v>240</v>
      </c>
      <c r="N58" s="14"/>
      <c r="O58" s="14"/>
      <c r="P58" s="14"/>
      <c r="Q58" s="14"/>
      <c r="R58" s="14"/>
      <c r="S58" s="14">
        <f t="shared" si="9"/>
        <v>102.6</v>
      </c>
      <c r="T58" s="15">
        <v>160</v>
      </c>
      <c r="U58" s="16">
        <f t="shared" si="10"/>
        <v>7.6803118908382073</v>
      </c>
      <c r="V58" s="14">
        <f t="shared" si="11"/>
        <v>1.4424951267056532</v>
      </c>
      <c r="W58" s="14"/>
      <c r="X58" s="14"/>
      <c r="Y58" s="14">
        <f>VLOOKUP(A:A,[1]TDSheet!$A:$Y,25,0)</f>
        <v>92.6</v>
      </c>
      <c r="Z58" s="14">
        <f>VLOOKUP(A:A,[1]TDSheet!$A:$Z,26,0)</f>
        <v>98</v>
      </c>
      <c r="AA58" s="14">
        <f>VLOOKUP(A:A,[1]TDSheet!$A:$AA,27,0)</f>
        <v>91.6</v>
      </c>
      <c r="AB58" s="14">
        <f>VLOOKUP(A:A,[3]TDSheet!$A:$D,4,0)</f>
        <v>93</v>
      </c>
      <c r="AC58" s="14" t="str">
        <f>VLOOKUP(A:A,[1]TDSheet!$A:$AC,29,0)</f>
        <v>увел</v>
      </c>
      <c r="AD58" s="14" t="e">
        <f>VLOOKUP(A:A,[1]TDSheet!$A:$AD,30,0)</f>
        <v>#N/A</v>
      </c>
      <c r="AE58" s="14">
        <f t="shared" si="12"/>
        <v>56</v>
      </c>
      <c r="AF58" s="14"/>
      <c r="AG58" s="14"/>
    </row>
    <row r="59" spans="1:33" s="1" customFormat="1" ht="11.1" customHeight="1" outlineLevel="1" x14ac:dyDescent="0.2">
      <c r="A59" s="7" t="s">
        <v>80</v>
      </c>
      <c r="B59" s="7" t="s">
        <v>8</v>
      </c>
      <c r="C59" s="8">
        <v>54</v>
      </c>
      <c r="D59" s="8">
        <v>164</v>
      </c>
      <c r="E59" s="8">
        <v>140</v>
      </c>
      <c r="F59" s="8">
        <v>41</v>
      </c>
      <c r="G59" s="1">
        <f>VLOOKUP(A:A,[1]TDSheet!$A:$G,7,0)</f>
        <v>0.3</v>
      </c>
      <c r="H59" s="1">
        <f>VLOOKUP(A:A,[1]TDSheet!$A:$H,8,0)</f>
        <v>45</v>
      </c>
      <c r="I59" s="14">
        <f>VLOOKUP(A:A,[2]TDSheet!$A:$F,6,0)</f>
        <v>150</v>
      </c>
      <c r="J59" s="14">
        <f t="shared" si="8"/>
        <v>-10</v>
      </c>
      <c r="K59" s="14">
        <f>VLOOKUP(A:A,[1]TDSheet!$A:$L,12,0)</f>
        <v>40</v>
      </c>
      <c r="L59" s="14">
        <f>VLOOKUP(A:A,[1]TDSheet!$A:$M,13,0)</f>
        <v>40</v>
      </c>
      <c r="M59" s="14">
        <f>VLOOKUP(A:A,[1]TDSheet!$A:$T,20,0)</f>
        <v>40</v>
      </c>
      <c r="N59" s="14"/>
      <c r="O59" s="14"/>
      <c r="P59" s="14"/>
      <c r="Q59" s="14"/>
      <c r="R59" s="14"/>
      <c r="S59" s="14">
        <f t="shared" si="9"/>
        <v>28</v>
      </c>
      <c r="T59" s="15">
        <v>40</v>
      </c>
      <c r="U59" s="16">
        <f t="shared" si="10"/>
        <v>7.1785714285714288</v>
      </c>
      <c r="V59" s="14">
        <f t="shared" si="11"/>
        <v>1.4642857142857142</v>
      </c>
      <c r="W59" s="14"/>
      <c r="X59" s="14"/>
      <c r="Y59" s="14">
        <f>VLOOKUP(A:A,[1]TDSheet!$A:$Y,25,0)</f>
        <v>26.6</v>
      </c>
      <c r="Z59" s="14">
        <f>VLOOKUP(A:A,[1]TDSheet!$A:$Z,26,0)</f>
        <v>36.4</v>
      </c>
      <c r="AA59" s="14">
        <f>VLOOKUP(A:A,[1]TDSheet!$A:$AA,27,0)</f>
        <v>27</v>
      </c>
      <c r="AB59" s="14">
        <f>VLOOKUP(A:A,[3]TDSheet!$A:$D,4,0)</f>
        <v>15</v>
      </c>
      <c r="AC59" s="14" t="e">
        <f>VLOOKUP(A:A,[1]TDSheet!$A:$AC,29,0)</f>
        <v>#N/A</v>
      </c>
      <c r="AD59" s="14" t="e">
        <f>VLOOKUP(A:A,[1]TDSheet!$A:$AD,30,0)</f>
        <v>#N/A</v>
      </c>
      <c r="AE59" s="14">
        <f t="shared" si="12"/>
        <v>12</v>
      </c>
      <c r="AF59" s="14"/>
      <c r="AG59" s="14"/>
    </row>
    <row r="60" spans="1:33" s="1" customFormat="1" ht="11.1" customHeight="1" outlineLevel="1" x14ac:dyDescent="0.2">
      <c r="A60" s="7" t="s">
        <v>60</v>
      </c>
      <c r="B60" s="7" t="s">
        <v>9</v>
      </c>
      <c r="C60" s="8">
        <v>12.095000000000001</v>
      </c>
      <c r="D60" s="8">
        <v>201.00399999999999</v>
      </c>
      <c r="E60" s="8">
        <v>66.921999999999997</v>
      </c>
      <c r="F60" s="8">
        <v>85.834000000000003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71.099999999999994</v>
      </c>
      <c r="J60" s="14">
        <f t="shared" si="8"/>
        <v>-4.1779999999999973</v>
      </c>
      <c r="K60" s="14">
        <f>VLOOKUP(A:A,[1]TDSheet!$A:$L,12,0)</f>
        <v>20</v>
      </c>
      <c r="L60" s="14">
        <f>VLOOKUP(A:A,[1]TDSheet!$A:$M,13,0)</f>
        <v>20</v>
      </c>
      <c r="M60" s="14">
        <f>VLOOKUP(A:A,[1]TDSheet!$A:$T,20,0)</f>
        <v>0</v>
      </c>
      <c r="N60" s="14"/>
      <c r="O60" s="14"/>
      <c r="P60" s="14"/>
      <c r="Q60" s="14"/>
      <c r="R60" s="14"/>
      <c r="S60" s="14">
        <f t="shared" si="9"/>
        <v>13.384399999999999</v>
      </c>
      <c r="T60" s="15"/>
      <c r="U60" s="16">
        <f t="shared" si="10"/>
        <v>9.4015420937808205</v>
      </c>
      <c r="V60" s="14">
        <f t="shared" si="11"/>
        <v>6.4129882549834143</v>
      </c>
      <c r="W60" s="14"/>
      <c r="X60" s="14"/>
      <c r="Y60" s="14">
        <f>VLOOKUP(A:A,[1]TDSheet!$A:$Y,25,0)</f>
        <v>17.052600000000002</v>
      </c>
      <c r="Z60" s="14">
        <f>VLOOKUP(A:A,[1]TDSheet!$A:$Z,26,0)</f>
        <v>16.7026</v>
      </c>
      <c r="AA60" s="14">
        <f>VLOOKUP(A:A,[1]TDSheet!$A:$AA,27,0)</f>
        <v>16.243400000000001</v>
      </c>
      <c r="AB60" s="14">
        <f>VLOOKUP(A:A,[3]TDSheet!$A:$D,4,0)</f>
        <v>18.753</v>
      </c>
      <c r="AC60" s="14">
        <f>VLOOKUP(A:A,[1]TDSheet!$A:$AC,29,0)</f>
        <v>0</v>
      </c>
      <c r="AD60" s="14" t="e">
        <f>VLOOKUP(A:A,[1]TDSheet!$A:$AD,30,0)</f>
        <v>#N/A</v>
      </c>
      <c r="AE60" s="14">
        <f t="shared" si="12"/>
        <v>0</v>
      </c>
      <c r="AF60" s="14"/>
      <c r="AG60" s="14"/>
    </row>
    <row r="61" spans="1:33" s="1" customFormat="1" ht="11.1" customHeight="1" outlineLevel="1" x14ac:dyDescent="0.2">
      <c r="A61" s="7" t="s">
        <v>61</v>
      </c>
      <c r="B61" s="7" t="s">
        <v>8</v>
      </c>
      <c r="C61" s="8">
        <v>148</v>
      </c>
      <c r="D61" s="8">
        <v>2307</v>
      </c>
      <c r="E61" s="8">
        <v>1625</v>
      </c>
      <c r="F61" s="8">
        <v>538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1669</v>
      </c>
      <c r="J61" s="14">
        <f t="shared" si="8"/>
        <v>-44</v>
      </c>
      <c r="K61" s="14">
        <f>VLOOKUP(A:A,[1]TDSheet!$A:$L,12,0)</f>
        <v>280</v>
      </c>
      <c r="L61" s="14">
        <f>VLOOKUP(A:A,[1]TDSheet!$A:$M,13,0)</f>
        <v>360</v>
      </c>
      <c r="M61" s="14">
        <f>VLOOKUP(A:A,[1]TDSheet!$A:$T,20,0)</f>
        <v>240</v>
      </c>
      <c r="N61" s="14"/>
      <c r="O61" s="14"/>
      <c r="P61" s="14"/>
      <c r="Q61" s="14"/>
      <c r="R61" s="14"/>
      <c r="S61" s="14">
        <f t="shared" si="9"/>
        <v>325</v>
      </c>
      <c r="T61" s="15">
        <v>960</v>
      </c>
      <c r="U61" s="16">
        <f t="shared" si="10"/>
        <v>7.3169230769230769</v>
      </c>
      <c r="V61" s="14">
        <f t="shared" si="11"/>
        <v>1.6553846153846155</v>
      </c>
      <c r="W61" s="14"/>
      <c r="X61" s="14"/>
      <c r="Y61" s="14">
        <f>VLOOKUP(A:A,[1]TDSheet!$A:$Y,25,0)</f>
        <v>300</v>
      </c>
      <c r="Z61" s="14">
        <f>VLOOKUP(A:A,[1]TDSheet!$A:$Z,26,0)</f>
        <v>313.39999999999998</v>
      </c>
      <c r="AA61" s="14">
        <f>VLOOKUP(A:A,[1]TDSheet!$A:$AA,27,0)</f>
        <v>311.60000000000002</v>
      </c>
      <c r="AB61" s="14">
        <f>VLOOKUP(A:A,[3]TDSheet!$A:$D,4,0)</f>
        <v>321</v>
      </c>
      <c r="AC61" s="14">
        <f>VLOOKUP(A:A,[1]TDSheet!$A:$AC,29,0)</f>
        <v>0</v>
      </c>
      <c r="AD61" s="14" t="e">
        <f>VLOOKUP(A:A,[1]TDSheet!$A:$AD,30,0)</f>
        <v>#N/A</v>
      </c>
      <c r="AE61" s="14">
        <f t="shared" si="12"/>
        <v>268.8</v>
      </c>
      <c r="AF61" s="14"/>
      <c r="AG61" s="14"/>
    </row>
    <row r="62" spans="1:33" s="1" customFormat="1" ht="11.1" customHeight="1" outlineLevel="1" x14ac:dyDescent="0.2">
      <c r="A62" s="7" t="s">
        <v>62</v>
      </c>
      <c r="B62" s="7" t="s">
        <v>8</v>
      </c>
      <c r="C62" s="8">
        <v>-4</v>
      </c>
      <c r="D62" s="8">
        <v>1010</v>
      </c>
      <c r="E62" s="8">
        <v>573</v>
      </c>
      <c r="F62" s="8">
        <v>311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581</v>
      </c>
      <c r="J62" s="14">
        <f t="shared" si="8"/>
        <v>-8</v>
      </c>
      <c r="K62" s="14">
        <f>VLOOKUP(A:A,[1]TDSheet!$A:$L,12,0)</f>
        <v>0</v>
      </c>
      <c r="L62" s="14">
        <f>VLOOKUP(A:A,[1]TDSheet!$A:$M,13,0)</f>
        <v>120</v>
      </c>
      <c r="M62" s="14">
        <f>VLOOKUP(A:A,[1]TDSheet!$A:$T,20,0)</f>
        <v>40</v>
      </c>
      <c r="N62" s="14"/>
      <c r="O62" s="14"/>
      <c r="P62" s="14"/>
      <c r="Q62" s="14"/>
      <c r="R62" s="14"/>
      <c r="S62" s="14">
        <f t="shared" si="9"/>
        <v>114.6</v>
      </c>
      <c r="T62" s="15">
        <v>360</v>
      </c>
      <c r="U62" s="16">
        <f t="shared" si="10"/>
        <v>7.2513089005235605</v>
      </c>
      <c r="V62" s="14">
        <f t="shared" si="11"/>
        <v>2.7137870855148343</v>
      </c>
      <c r="W62" s="14"/>
      <c r="X62" s="14"/>
      <c r="Y62" s="14">
        <f>VLOOKUP(A:A,[1]TDSheet!$A:$Y,25,0)</f>
        <v>115.6</v>
      </c>
      <c r="Z62" s="14">
        <f>VLOOKUP(A:A,[1]TDSheet!$A:$Z,26,0)</f>
        <v>116</v>
      </c>
      <c r="AA62" s="14">
        <f>VLOOKUP(A:A,[1]TDSheet!$A:$AA,27,0)</f>
        <v>113.4</v>
      </c>
      <c r="AB62" s="14">
        <f>VLOOKUP(A:A,[3]TDSheet!$A:$D,4,0)</f>
        <v>103</v>
      </c>
      <c r="AC62" s="14" t="str">
        <f>VLOOKUP(A:A,[1]TDSheet!$A:$AC,29,0)</f>
        <v>м120з</v>
      </c>
      <c r="AD62" s="14" t="e">
        <f>VLOOKUP(A:A,[1]TDSheet!$A:$AD,30,0)</f>
        <v>#N/A</v>
      </c>
      <c r="AE62" s="14">
        <f t="shared" si="12"/>
        <v>100.80000000000001</v>
      </c>
      <c r="AF62" s="14"/>
      <c r="AG62" s="14"/>
    </row>
    <row r="63" spans="1:33" s="1" customFormat="1" ht="11.1" customHeight="1" outlineLevel="1" x14ac:dyDescent="0.2">
      <c r="A63" s="7" t="s">
        <v>63</v>
      </c>
      <c r="B63" s="7" t="s">
        <v>8</v>
      </c>
      <c r="C63" s="8">
        <v>892</v>
      </c>
      <c r="D63" s="8">
        <v>4546</v>
      </c>
      <c r="E63" s="8">
        <v>3476</v>
      </c>
      <c r="F63" s="8">
        <v>1421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3547</v>
      </c>
      <c r="J63" s="14">
        <f t="shared" si="8"/>
        <v>-71</v>
      </c>
      <c r="K63" s="14">
        <f>VLOOKUP(A:A,[1]TDSheet!$A:$L,12,0)</f>
        <v>400</v>
      </c>
      <c r="L63" s="14">
        <f>VLOOKUP(A:A,[1]TDSheet!$A:$M,13,0)</f>
        <v>800</v>
      </c>
      <c r="M63" s="14">
        <f>VLOOKUP(A:A,[1]TDSheet!$A:$T,20,0)</f>
        <v>1000</v>
      </c>
      <c r="N63" s="14"/>
      <c r="O63" s="14"/>
      <c r="P63" s="14"/>
      <c r="Q63" s="14"/>
      <c r="R63" s="14"/>
      <c r="S63" s="14">
        <f t="shared" si="9"/>
        <v>695.2</v>
      </c>
      <c r="T63" s="15">
        <v>1400</v>
      </c>
      <c r="U63" s="16">
        <f t="shared" si="10"/>
        <v>7.2223820483314149</v>
      </c>
      <c r="V63" s="14">
        <f t="shared" si="11"/>
        <v>2.0440161104718064</v>
      </c>
      <c r="W63" s="14"/>
      <c r="X63" s="14"/>
      <c r="Y63" s="14">
        <f>VLOOKUP(A:A,[1]TDSheet!$A:$Y,25,0)</f>
        <v>673</v>
      </c>
      <c r="Z63" s="14">
        <f>VLOOKUP(A:A,[1]TDSheet!$A:$Z,26,0)</f>
        <v>680.8</v>
      </c>
      <c r="AA63" s="14">
        <f>VLOOKUP(A:A,[1]TDSheet!$A:$AA,27,0)</f>
        <v>684.2</v>
      </c>
      <c r="AB63" s="14">
        <f>VLOOKUP(A:A,[3]TDSheet!$A:$D,4,0)</f>
        <v>501</v>
      </c>
      <c r="AC63" s="14">
        <f>VLOOKUP(A:A,[1]TDSheet!$A:$AC,29,0)</f>
        <v>0</v>
      </c>
      <c r="AD63" s="14" t="e">
        <f>VLOOKUP(A:A,[1]TDSheet!$A:$AD,30,0)</f>
        <v>#N/A</v>
      </c>
      <c r="AE63" s="14">
        <f t="shared" si="12"/>
        <v>489.99999999999994</v>
      </c>
      <c r="AF63" s="14"/>
      <c r="AG63" s="14"/>
    </row>
    <row r="64" spans="1:33" s="1" customFormat="1" ht="11.1" customHeight="1" outlineLevel="1" x14ac:dyDescent="0.2">
      <c r="A64" s="7" t="s">
        <v>64</v>
      </c>
      <c r="B64" s="7" t="s">
        <v>8</v>
      </c>
      <c r="C64" s="8">
        <v>702</v>
      </c>
      <c r="D64" s="8">
        <v>2928</v>
      </c>
      <c r="E64" s="8">
        <v>2513</v>
      </c>
      <c r="F64" s="8">
        <v>810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2559</v>
      </c>
      <c r="J64" s="14">
        <f t="shared" si="8"/>
        <v>-46</v>
      </c>
      <c r="K64" s="14">
        <f>VLOOKUP(A:A,[1]TDSheet!$A:$L,12,0)</f>
        <v>600</v>
      </c>
      <c r="L64" s="14">
        <f>VLOOKUP(A:A,[1]TDSheet!$A:$M,13,0)</f>
        <v>600</v>
      </c>
      <c r="M64" s="14">
        <f>VLOOKUP(A:A,[1]TDSheet!$A:$T,20,0)</f>
        <v>320</v>
      </c>
      <c r="N64" s="14"/>
      <c r="O64" s="14"/>
      <c r="P64" s="14"/>
      <c r="Q64" s="14"/>
      <c r="R64" s="14"/>
      <c r="S64" s="14">
        <f t="shared" si="9"/>
        <v>502.6</v>
      </c>
      <c r="T64" s="15">
        <v>1400</v>
      </c>
      <c r="U64" s="16">
        <f t="shared" si="10"/>
        <v>7.4214086748905688</v>
      </c>
      <c r="V64" s="14">
        <f t="shared" si="11"/>
        <v>1.6116195781933942</v>
      </c>
      <c r="W64" s="14"/>
      <c r="X64" s="14"/>
      <c r="Y64" s="14">
        <f>VLOOKUP(A:A,[1]TDSheet!$A:$Y,25,0)</f>
        <v>472.8</v>
      </c>
      <c r="Z64" s="14">
        <f>VLOOKUP(A:A,[1]TDSheet!$A:$Z,26,0)</f>
        <v>449.2</v>
      </c>
      <c r="AA64" s="14">
        <f>VLOOKUP(A:A,[1]TDSheet!$A:$AA,27,0)</f>
        <v>465.4</v>
      </c>
      <c r="AB64" s="14">
        <f>VLOOKUP(A:A,[3]TDSheet!$A:$D,4,0)</f>
        <v>415</v>
      </c>
      <c r="AC64" s="14">
        <f>VLOOKUP(A:A,[1]TDSheet!$A:$AC,29,0)</f>
        <v>0</v>
      </c>
      <c r="AD64" s="14" t="e">
        <f>VLOOKUP(A:A,[1]TDSheet!$A:$AD,30,0)</f>
        <v>#N/A</v>
      </c>
      <c r="AE64" s="14">
        <f t="shared" si="12"/>
        <v>392.00000000000006</v>
      </c>
      <c r="AF64" s="14"/>
      <c r="AG64" s="14"/>
    </row>
    <row r="65" spans="1:33" s="1" customFormat="1" ht="11.1" customHeight="1" outlineLevel="1" x14ac:dyDescent="0.2">
      <c r="A65" s="7" t="s">
        <v>65</v>
      </c>
      <c r="B65" s="7" t="s">
        <v>8</v>
      </c>
      <c r="C65" s="8">
        <v>1220</v>
      </c>
      <c r="D65" s="8">
        <v>7380</v>
      </c>
      <c r="E65" s="8">
        <v>5153</v>
      </c>
      <c r="F65" s="8">
        <v>2683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5218</v>
      </c>
      <c r="J65" s="14">
        <f t="shared" si="8"/>
        <v>-65</v>
      </c>
      <c r="K65" s="14">
        <f>VLOOKUP(A:A,[1]TDSheet!$A:$L,12,0)</f>
        <v>800</v>
      </c>
      <c r="L65" s="14">
        <f>VLOOKUP(A:A,[1]TDSheet!$A:$M,13,0)</f>
        <v>1400</v>
      </c>
      <c r="M65" s="14">
        <f>VLOOKUP(A:A,[1]TDSheet!$A:$T,20,0)</f>
        <v>400</v>
      </c>
      <c r="N65" s="14"/>
      <c r="O65" s="14"/>
      <c r="P65" s="14"/>
      <c r="Q65" s="14"/>
      <c r="R65" s="14"/>
      <c r="S65" s="14">
        <f t="shared" si="9"/>
        <v>1030.5999999999999</v>
      </c>
      <c r="T65" s="15">
        <v>2200</v>
      </c>
      <c r="U65" s="16">
        <f t="shared" si="10"/>
        <v>7.2608189404230554</v>
      </c>
      <c r="V65" s="14">
        <f t="shared" si="11"/>
        <v>2.6033378614399383</v>
      </c>
      <c r="W65" s="14"/>
      <c r="X65" s="14"/>
      <c r="Y65" s="14">
        <f>VLOOKUP(A:A,[1]TDSheet!$A:$Y,25,0)</f>
        <v>918.4</v>
      </c>
      <c r="Z65" s="14">
        <f>VLOOKUP(A:A,[1]TDSheet!$A:$Z,26,0)</f>
        <v>1016.2</v>
      </c>
      <c r="AA65" s="14">
        <f>VLOOKUP(A:A,[1]TDSheet!$A:$AA,27,0)</f>
        <v>1081.5999999999999</v>
      </c>
      <c r="AB65" s="14">
        <f>VLOOKUP(A:A,[3]TDSheet!$A:$D,4,0)</f>
        <v>783</v>
      </c>
      <c r="AC65" s="14">
        <f>VLOOKUP(A:A,[1]TDSheet!$A:$AC,29,0)</f>
        <v>0</v>
      </c>
      <c r="AD65" s="14" t="e">
        <f>VLOOKUP(A:A,[1]TDSheet!$A:$AD,30,0)</f>
        <v>#N/A</v>
      </c>
      <c r="AE65" s="14">
        <f t="shared" si="12"/>
        <v>770</v>
      </c>
      <c r="AF65" s="14"/>
      <c r="AG65" s="14"/>
    </row>
    <row r="66" spans="1:33" s="1" customFormat="1" ht="11.1" customHeight="1" outlineLevel="1" x14ac:dyDescent="0.2">
      <c r="A66" s="7" t="s">
        <v>66</v>
      </c>
      <c r="B66" s="7" t="s">
        <v>8</v>
      </c>
      <c r="C66" s="8">
        <v>73</v>
      </c>
      <c r="D66" s="8">
        <v>768</v>
      </c>
      <c r="E66" s="8">
        <v>582</v>
      </c>
      <c r="F66" s="8">
        <v>223</v>
      </c>
      <c r="G66" s="1">
        <f>VLOOKUP(A:A,[1]TDSheet!$A:$G,7,0)</f>
        <v>0.28000000000000003</v>
      </c>
      <c r="H66" s="1">
        <f>VLOOKUP(A:A,[1]TDSheet!$A:$H,8,0)</f>
        <v>45</v>
      </c>
      <c r="I66" s="14">
        <f>VLOOKUP(A:A,[2]TDSheet!$A:$F,6,0)</f>
        <v>590</v>
      </c>
      <c r="J66" s="14">
        <f t="shared" si="8"/>
        <v>-8</v>
      </c>
      <c r="K66" s="14">
        <f>VLOOKUP(A:A,[1]TDSheet!$A:$L,12,0)</f>
        <v>120</v>
      </c>
      <c r="L66" s="14">
        <f>VLOOKUP(A:A,[1]TDSheet!$A:$M,13,0)</f>
        <v>120</v>
      </c>
      <c r="M66" s="14">
        <f>VLOOKUP(A:A,[1]TDSheet!$A:$T,20,0)</f>
        <v>120</v>
      </c>
      <c r="N66" s="14"/>
      <c r="O66" s="14"/>
      <c r="P66" s="14"/>
      <c r="Q66" s="14"/>
      <c r="R66" s="14"/>
      <c r="S66" s="14">
        <f t="shared" si="9"/>
        <v>116.4</v>
      </c>
      <c r="T66" s="15">
        <v>280</v>
      </c>
      <c r="U66" s="16">
        <f t="shared" si="10"/>
        <v>7.4140893470790372</v>
      </c>
      <c r="V66" s="14">
        <f t="shared" si="11"/>
        <v>1.9158075601374569</v>
      </c>
      <c r="W66" s="14"/>
      <c r="X66" s="14"/>
      <c r="Y66" s="14">
        <f>VLOOKUP(A:A,[1]TDSheet!$A:$Y,25,0)</f>
        <v>107.2</v>
      </c>
      <c r="Z66" s="14">
        <f>VLOOKUP(A:A,[1]TDSheet!$A:$Z,26,0)</f>
        <v>107</v>
      </c>
      <c r="AA66" s="14">
        <f>VLOOKUP(A:A,[1]TDSheet!$A:$AA,27,0)</f>
        <v>116.4</v>
      </c>
      <c r="AB66" s="14">
        <f>VLOOKUP(A:A,[3]TDSheet!$A:$D,4,0)</f>
        <v>91</v>
      </c>
      <c r="AC66" s="14" t="str">
        <f>VLOOKUP(A:A,[1]TDSheet!$A:$AC,29,0)</f>
        <v>м20з</v>
      </c>
      <c r="AD66" s="14" t="e">
        <f>VLOOKUP(A:A,[1]TDSheet!$A:$AD,30,0)</f>
        <v>#N/A</v>
      </c>
      <c r="AE66" s="14">
        <f t="shared" si="12"/>
        <v>78.400000000000006</v>
      </c>
      <c r="AF66" s="14"/>
      <c r="AG66" s="14"/>
    </row>
    <row r="67" spans="1:33" s="1" customFormat="1" ht="11.1" customHeight="1" outlineLevel="1" x14ac:dyDescent="0.2">
      <c r="A67" s="7" t="s">
        <v>67</v>
      </c>
      <c r="B67" s="7" t="s">
        <v>8</v>
      </c>
      <c r="C67" s="8">
        <v>1728</v>
      </c>
      <c r="D67" s="8">
        <v>7878</v>
      </c>
      <c r="E67" s="8">
        <v>5813</v>
      </c>
      <c r="F67" s="8">
        <v>3005</v>
      </c>
      <c r="G67" s="1">
        <f>VLOOKUP(A:A,[1]TDSheet!$A:$G,7,0)</f>
        <v>0.35</v>
      </c>
      <c r="H67" s="1">
        <f>VLOOKUP(A:A,[1]TDSheet!$A:$H,8,0)</f>
        <v>45</v>
      </c>
      <c r="I67" s="14">
        <f>VLOOKUP(A:A,[2]TDSheet!$A:$F,6,0)</f>
        <v>5929</v>
      </c>
      <c r="J67" s="14">
        <f t="shared" si="8"/>
        <v>-116</v>
      </c>
      <c r="K67" s="14">
        <f>VLOOKUP(A:A,[1]TDSheet!$A:$L,12,0)</f>
        <v>800</v>
      </c>
      <c r="L67" s="14">
        <f>VLOOKUP(A:A,[1]TDSheet!$A:$M,13,0)</f>
        <v>1200</v>
      </c>
      <c r="M67" s="14">
        <f>VLOOKUP(A:A,[1]TDSheet!$A:$T,20,0)</f>
        <v>800</v>
      </c>
      <c r="N67" s="14"/>
      <c r="O67" s="14"/>
      <c r="P67" s="14"/>
      <c r="Q67" s="14"/>
      <c r="R67" s="14"/>
      <c r="S67" s="14">
        <f t="shared" si="9"/>
        <v>1162.5999999999999</v>
      </c>
      <c r="T67" s="15">
        <v>2600</v>
      </c>
      <c r="U67" s="16">
        <f t="shared" si="10"/>
        <v>7.2294856356442461</v>
      </c>
      <c r="V67" s="14">
        <f t="shared" si="11"/>
        <v>2.5847238947187341</v>
      </c>
      <c r="W67" s="14"/>
      <c r="X67" s="14"/>
      <c r="Y67" s="14">
        <f>VLOOKUP(A:A,[1]TDSheet!$A:$Y,25,0)</f>
        <v>1112</v>
      </c>
      <c r="Z67" s="14">
        <f>VLOOKUP(A:A,[1]TDSheet!$A:$Z,26,0)</f>
        <v>1085.8</v>
      </c>
      <c r="AA67" s="14">
        <f>VLOOKUP(A:A,[1]TDSheet!$A:$AA,27,0)</f>
        <v>1180.2</v>
      </c>
      <c r="AB67" s="14">
        <f>VLOOKUP(A:A,[3]TDSheet!$A:$D,4,0)</f>
        <v>910</v>
      </c>
      <c r="AC67" s="14">
        <f>VLOOKUP(A:A,[1]TDSheet!$A:$AC,29,0)</f>
        <v>0</v>
      </c>
      <c r="AD67" s="14" t="e">
        <f>VLOOKUP(A:A,[1]TDSheet!$A:$AD,30,0)</f>
        <v>#N/A</v>
      </c>
      <c r="AE67" s="14">
        <f t="shared" si="12"/>
        <v>909.99999999999989</v>
      </c>
      <c r="AF67" s="14"/>
      <c r="AG67" s="14"/>
    </row>
    <row r="68" spans="1:33" s="1" customFormat="1" ht="11.1" customHeight="1" outlineLevel="1" x14ac:dyDescent="0.2">
      <c r="A68" s="7" t="s">
        <v>68</v>
      </c>
      <c r="B68" s="7" t="s">
        <v>8</v>
      </c>
      <c r="C68" s="8">
        <v>255</v>
      </c>
      <c r="D68" s="8">
        <v>2183</v>
      </c>
      <c r="E68" s="8">
        <v>1695</v>
      </c>
      <c r="F68" s="8">
        <v>378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1736</v>
      </c>
      <c r="J68" s="14">
        <f t="shared" si="8"/>
        <v>-41</v>
      </c>
      <c r="K68" s="14">
        <f>VLOOKUP(A:A,[1]TDSheet!$A:$L,12,0)</f>
        <v>320</v>
      </c>
      <c r="L68" s="14">
        <f>VLOOKUP(A:A,[1]TDSheet!$A:$M,13,0)</f>
        <v>280</v>
      </c>
      <c r="M68" s="14">
        <f>VLOOKUP(A:A,[1]TDSheet!$A:$T,20,0)</f>
        <v>600</v>
      </c>
      <c r="N68" s="14"/>
      <c r="O68" s="14"/>
      <c r="P68" s="14"/>
      <c r="Q68" s="14"/>
      <c r="R68" s="14"/>
      <c r="S68" s="14">
        <f t="shared" si="9"/>
        <v>339</v>
      </c>
      <c r="T68" s="15">
        <v>880</v>
      </c>
      <c r="U68" s="16">
        <f t="shared" si="10"/>
        <v>7.2507374631268435</v>
      </c>
      <c r="V68" s="14">
        <f t="shared" si="11"/>
        <v>1.1150442477876106</v>
      </c>
      <c r="W68" s="14"/>
      <c r="X68" s="14"/>
      <c r="Y68" s="14">
        <f>VLOOKUP(A:A,[1]TDSheet!$A:$Y,25,0)</f>
        <v>285.60000000000002</v>
      </c>
      <c r="Z68" s="14">
        <f>VLOOKUP(A:A,[1]TDSheet!$A:$Z,26,0)</f>
        <v>298</v>
      </c>
      <c r="AA68" s="14">
        <f>VLOOKUP(A:A,[1]TDSheet!$A:$AA,27,0)</f>
        <v>294.60000000000002</v>
      </c>
      <c r="AB68" s="14">
        <f>VLOOKUP(A:A,[3]TDSheet!$A:$D,4,0)</f>
        <v>218</v>
      </c>
      <c r="AC68" s="14">
        <f>VLOOKUP(A:A,[1]TDSheet!$A:$AC,29,0)</f>
        <v>0</v>
      </c>
      <c r="AD68" s="14" t="e">
        <f>VLOOKUP(A:A,[1]TDSheet!$A:$AD,30,0)</f>
        <v>#N/A</v>
      </c>
      <c r="AE68" s="14">
        <f t="shared" si="12"/>
        <v>360.79999999999995</v>
      </c>
      <c r="AF68" s="14"/>
      <c r="AG68" s="14"/>
    </row>
    <row r="69" spans="1:33" s="1" customFormat="1" ht="11.1" customHeight="1" outlineLevel="1" x14ac:dyDescent="0.2">
      <c r="A69" s="7" t="s">
        <v>69</v>
      </c>
      <c r="B69" s="7" t="s">
        <v>8</v>
      </c>
      <c r="C69" s="8">
        <v>-51</v>
      </c>
      <c r="D69" s="8">
        <v>794</v>
      </c>
      <c r="E69" s="19">
        <v>511</v>
      </c>
      <c r="F69" s="19">
        <v>133</v>
      </c>
      <c r="G69" s="1">
        <f>VLOOKUP(A:A,[1]TDSheet!$A:$G,7,0)</f>
        <v>0.5</v>
      </c>
      <c r="H69" s="1">
        <f>VLOOKUP(A:A,[1]TDSheet!$A:$H,8,0)</f>
        <v>0.6</v>
      </c>
      <c r="I69" s="14">
        <f>VLOOKUP(A:A,[2]TDSheet!$A:$F,6,0)</f>
        <v>606</v>
      </c>
      <c r="J69" s="14">
        <f t="shared" si="8"/>
        <v>-95</v>
      </c>
      <c r="K69" s="14">
        <f>VLOOKUP(A:A,[1]TDSheet!$A:$L,12,0)</f>
        <v>280</v>
      </c>
      <c r="L69" s="14">
        <f>VLOOKUP(A:A,[1]TDSheet!$A:$M,13,0)</f>
        <v>160</v>
      </c>
      <c r="M69" s="14">
        <f>VLOOKUP(A:A,[1]TDSheet!$A:$T,20,0)</f>
        <v>0</v>
      </c>
      <c r="N69" s="14"/>
      <c r="O69" s="14"/>
      <c r="P69" s="14"/>
      <c r="Q69" s="14"/>
      <c r="R69" s="14"/>
      <c r="S69" s="14">
        <f t="shared" si="9"/>
        <v>102.2</v>
      </c>
      <c r="T69" s="15">
        <v>400</v>
      </c>
      <c r="U69" s="16">
        <f t="shared" si="10"/>
        <v>9.5205479452054789</v>
      </c>
      <c r="V69" s="14">
        <f t="shared" si="11"/>
        <v>1.3013698630136985</v>
      </c>
      <c r="W69" s="14"/>
      <c r="X69" s="14"/>
      <c r="Y69" s="14">
        <f>VLOOKUP(A:A,[1]TDSheet!$A:$Y,25,0)</f>
        <v>145.80000000000001</v>
      </c>
      <c r="Z69" s="14">
        <f>VLOOKUP(A:A,[1]TDSheet!$A:$Z,26,0)</f>
        <v>144.4</v>
      </c>
      <c r="AA69" s="14">
        <f>VLOOKUP(A:A,[1]TDSheet!$A:$AA,27,0)</f>
        <v>124.2</v>
      </c>
      <c r="AB69" s="14">
        <f>VLOOKUP(A:A,[3]TDSheet!$A:$D,4,0)</f>
        <v>169</v>
      </c>
      <c r="AC69" s="14" t="str">
        <f>VLOOKUP(A:A,[1]TDSheet!$A:$AC,29,0)</f>
        <v>м344</v>
      </c>
      <c r="AD69" s="14" t="str">
        <f>VLOOKUP(A:A,[1]TDSheet!$A:$AD,30,0)</f>
        <v>кост</v>
      </c>
      <c r="AE69" s="14">
        <f t="shared" si="12"/>
        <v>200</v>
      </c>
      <c r="AF69" s="14"/>
      <c r="AG69" s="14"/>
    </row>
    <row r="70" spans="1:33" s="1" customFormat="1" ht="11.1" customHeight="1" outlineLevel="1" x14ac:dyDescent="0.2">
      <c r="A70" s="7" t="s">
        <v>70</v>
      </c>
      <c r="B70" s="7" t="s">
        <v>8</v>
      </c>
      <c r="C70" s="8">
        <v>1720</v>
      </c>
      <c r="D70" s="8">
        <v>10026</v>
      </c>
      <c r="E70" s="19">
        <v>6824</v>
      </c>
      <c r="F70" s="19">
        <v>3373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5768</v>
      </c>
      <c r="J70" s="14">
        <f t="shared" si="8"/>
        <v>1056</v>
      </c>
      <c r="K70" s="14">
        <f>VLOOKUP(A:A,[1]TDSheet!$A:$L,12,0)</f>
        <v>900</v>
      </c>
      <c r="L70" s="14">
        <f>VLOOKUP(A:A,[1]TDSheet!$A:$M,13,0)</f>
        <v>1700</v>
      </c>
      <c r="M70" s="14">
        <f>VLOOKUP(A:A,[1]TDSheet!$A:$T,20,0)</f>
        <v>1050</v>
      </c>
      <c r="N70" s="14"/>
      <c r="O70" s="14"/>
      <c r="P70" s="14"/>
      <c r="Q70" s="14"/>
      <c r="R70" s="14"/>
      <c r="S70" s="14">
        <f t="shared" si="9"/>
        <v>1364.8</v>
      </c>
      <c r="T70" s="15">
        <v>3200</v>
      </c>
      <c r="U70" s="16">
        <f t="shared" si="10"/>
        <v>7.4904747948417354</v>
      </c>
      <c r="V70" s="14">
        <f t="shared" si="11"/>
        <v>2.4714243845252053</v>
      </c>
      <c r="W70" s="14"/>
      <c r="X70" s="14"/>
      <c r="Y70" s="14">
        <f>VLOOKUP(A:A,[1]TDSheet!$A:$Y,25,0)</f>
        <v>1250</v>
      </c>
      <c r="Z70" s="14">
        <f>VLOOKUP(A:A,[1]TDSheet!$A:$Z,26,0)</f>
        <v>1251.2</v>
      </c>
      <c r="AA70" s="14">
        <f>VLOOKUP(A:A,[1]TDSheet!$A:$AA,27,0)</f>
        <v>1312.8</v>
      </c>
      <c r="AB70" s="14">
        <f>VLOOKUP(A:A,[3]TDSheet!$A:$D,4,0)</f>
        <v>600</v>
      </c>
      <c r="AC70" s="14">
        <f>VLOOKUP(A:A,[1]TDSheet!$A:$AC,29,0)</f>
        <v>0</v>
      </c>
      <c r="AD70" s="14" t="e">
        <f>VLOOKUP(A:A,[1]TDSheet!$A:$AD,30,0)</f>
        <v>#N/A</v>
      </c>
      <c r="AE70" s="14">
        <f t="shared" si="12"/>
        <v>1312</v>
      </c>
      <c r="AF70" s="14"/>
      <c r="AG70" s="14"/>
    </row>
    <row r="71" spans="1:33" s="1" customFormat="1" ht="11.1" customHeight="1" outlineLevel="1" x14ac:dyDescent="0.2">
      <c r="A71" s="7" t="s">
        <v>71</v>
      </c>
      <c r="B71" s="7" t="s">
        <v>8</v>
      </c>
      <c r="C71" s="8">
        <v>727</v>
      </c>
      <c r="D71" s="8">
        <v>6477</v>
      </c>
      <c r="E71" s="8">
        <v>3609</v>
      </c>
      <c r="F71" s="8">
        <v>1775</v>
      </c>
      <c r="G71" s="1">
        <f>VLOOKUP(A:A,[1]TDSheet!$A:$G,7,0)</f>
        <v>0.41</v>
      </c>
      <c r="H71" s="1">
        <f>VLOOKUP(A:A,[1]TDSheet!$A:$H,8,0)</f>
        <v>45</v>
      </c>
      <c r="I71" s="14">
        <f>VLOOKUP(A:A,[2]TDSheet!$A:$F,6,0)</f>
        <v>3718</v>
      </c>
      <c r="J71" s="14">
        <f t="shared" si="8"/>
        <v>-109</v>
      </c>
      <c r="K71" s="14">
        <f>VLOOKUP(A:A,[1]TDSheet!$A:$L,12,0)</f>
        <v>600</v>
      </c>
      <c r="L71" s="14">
        <f>VLOOKUP(A:A,[1]TDSheet!$A:$M,13,0)</f>
        <v>900</v>
      </c>
      <c r="M71" s="14">
        <f>VLOOKUP(A:A,[1]TDSheet!$A:$T,20,0)</f>
        <v>240</v>
      </c>
      <c r="N71" s="14"/>
      <c r="O71" s="14"/>
      <c r="P71" s="14"/>
      <c r="Q71" s="14"/>
      <c r="R71" s="14"/>
      <c r="S71" s="14">
        <f t="shared" si="9"/>
        <v>721.8</v>
      </c>
      <c r="T71" s="15">
        <v>1800</v>
      </c>
      <c r="U71" s="16">
        <f t="shared" si="10"/>
        <v>7.3635356054308678</v>
      </c>
      <c r="V71" s="14">
        <f t="shared" si="11"/>
        <v>2.4591299528955393</v>
      </c>
      <c r="W71" s="14"/>
      <c r="X71" s="14"/>
      <c r="Y71" s="14">
        <f>VLOOKUP(A:A,[1]TDSheet!$A:$Y,25,0)</f>
        <v>645.4</v>
      </c>
      <c r="Z71" s="14">
        <f>VLOOKUP(A:A,[1]TDSheet!$A:$Z,26,0)</f>
        <v>632.6</v>
      </c>
      <c r="AA71" s="14">
        <f>VLOOKUP(A:A,[1]TDSheet!$A:$AA,27,0)</f>
        <v>721.8</v>
      </c>
      <c r="AB71" s="14">
        <f>VLOOKUP(A:A,[3]TDSheet!$A:$D,4,0)</f>
        <v>465</v>
      </c>
      <c r="AC71" s="14" t="str">
        <f>VLOOKUP(A:A,[1]TDSheet!$A:$AC,29,0)</f>
        <v>м700мл</v>
      </c>
      <c r="AD71" s="14" t="e">
        <f>VLOOKUP(A:A,[1]TDSheet!$A:$AD,30,0)</f>
        <v>#N/A</v>
      </c>
      <c r="AE71" s="14">
        <f t="shared" si="12"/>
        <v>738</v>
      </c>
      <c r="AF71" s="14"/>
      <c r="AG71" s="14"/>
    </row>
    <row r="72" spans="1:33" s="1" customFormat="1" ht="11.1" customHeight="1" outlineLevel="1" x14ac:dyDescent="0.2">
      <c r="A72" s="7" t="s">
        <v>72</v>
      </c>
      <c r="B72" s="7" t="s">
        <v>8</v>
      </c>
      <c r="C72" s="8">
        <v>38</v>
      </c>
      <c r="D72" s="8">
        <v>167</v>
      </c>
      <c r="E72" s="8">
        <v>165</v>
      </c>
      <c r="F72" s="8">
        <v>20</v>
      </c>
      <c r="G72" s="1">
        <f>VLOOKUP(A:A,[1]TDSheet!$A:$G,7,0)</f>
        <v>0.5</v>
      </c>
      <c r="H72" s="1">
        <f>VLOOKUP(A:A,[1]TDSheet!$A:$H,8,0)</f>
        <v>60</v>
      </c>
      <c r="I72" s="14">
        <f>VLOOKUP(A:A,[2]TDSheet!$A:$F,6,0)</f>
        <v>189</v>
      </c>
      <c r="J72" s="14">
        <f t="shared" ref="J72:J83" si="13">E72-I72</f>
        <v>-24</v>
      </c>
      <c r="K72" s="14">
        <f>VLOOKUP(A:A,[1]TDSheet!$A:$L,12,0)</f>
        <v>40</v>
      </c>
      <c r="L72" s="14">
        <f>VLOOKUP(A:A,[1]TDSheet!$A:$M,13,0)</f>
        <v>40</v>
      </c>
      <c r="M72" s="14">
        <f>VLOOKUP(A:A,[1]TDSheet!$A:$T,20,0)</f>
        <v>80</v>
      </c>
      <c r="N72" s="14"/>
      <c r="O72" s="14"/>
      <c r="P72" s="14"/>
      <c r="Q72" s="14"/>
      <c r="R72" s="14"/>
      <c r="S72" s="14">
        <f t="shared" ref="S72:S83" si="14">E72/5</f>
        <v>33</v>
      </c>
      <c r="T72" s="15">
        <v>80</v>
      </c>
      <c r="U72" s="16">
        <f t="shared" ref="U72:U83" si="15">(F72+K72+L72+M72+T72)/S72</f>
        <v>7.8787878787878789</v>
      </c>
      <c r="V72" s="14">
        <f t="shared" ref="V72:V83" si="16">F72/S72</f>
        <v>0.60606060606060608</v>
      </c>
      <c r="W72" s="14"/>
      <c r="X72" s="14"/>
      <c r="Y72" s="14">
        <f>VLOOKUP(A:A,[1]TDSheet!$A:$Y,25,0)</f>
        <v>41</v>
      </c>
      <c r="Z72" s="14">
        <f>VLOOKUP(A:A,[1]TDSheet!$A:$Z,26,0)</f>
        <v>37.200000000000003</v>
      </c>
      <c r="AA72" s="14">
        <f>VLOOKUP(A:A,[1]TDSheet!$A:$AA,27,0)</f>
        <v>28.2</v>
      </c>
      <c r="AB72" s="14">
        <f>VLOOKUP(A:A,[3]TDSheet!$A:$D,4,0)</f>
        <v>6</v>
      </c>
      <c r="AC72" s="14" t="str">
        <f>VLOOKUP(A:A,[1]TDSheet!$A:$AC,29,0)</f>
        <v>м80з</v>
      </c>
      <c r="AD72" s="14" t="str">
        <f>VLOOKUP(A:A,[1]TDSheet!$A:$AD,30,0)</f>
        <v>не зак</v>
      </c>
      <c r="AE72" s="14">
        <f t="shared" ref="AE72:AE83" si="17">T72*G72</f>
        <v>40</v>
      </c>
      <c r="AF72" s="14"/>
      <c r="AG72" s="14"/>
    </row>
    <row r="73" spans="1:33" s="1" customFormat="1" ht="11.1" customHeight="1" outlineLevel="1" x14ac:dyDescent="0.2">
      <c r="A73" s="7" t="s">
        <v>73</v>
      </c>
      <c r="B73" s="7" t="s">
        <v>9</v>
      </c>
      <c r="C73" s="8"/>
      <c r="D73" s="8">
        <v>141.47</v>
      </c>
      <c r="E73" s="8">
        <v>70.540000000000006</v>
      </c>
      <c r="F73" s="8">
        <v>70.930000000000007</v>
      </c>
      <c r="G73" s="1">
        <f>VLOOKUP(A:A,[1]TDSheet!$A:$G,7,0)</f>
        <v>1</v>
      </c>
      <c r="H73" s="1">
        <f>VLOOKUP(A:A,[1]TDSheet!$A:$H,8,0)</f>
        <v>30</v>
      </c>
      <c r="I73" s="14">
        <f>VLOOKUP(A:A,[2]TDSheet!$A:$F,6,0)</f>
        <v>73.599999999999994</v>
      </c>
      <c r="J73" s="14">
        <f t="shared" si="13"/>
        <v>-3.0599999999999881</v>
      </c>
      <c r="K73" s="14">
        <f>VLOOKUP(A:A,[1]TDSheet!$A:$L,12,0)</f>
        <v>0</v>
      </c>
      <c r="L73" s="14">
        <f>VLOOKUP(A:A,[1]TDSheet!$A:$M,13,0)</f>
        <v>0</v>
      </c>
      <c r="M73" s="14">
        <f>VLOOKUP(A:A,[1]TDSheet!$A:$T,20,0)</f>
        <v>0</v>
      </c>
      <c r="N73" s="14"/>
      <c r="O73" s="14"/>
      <c r="P73" s="14"/>
      <c r="Q73" s="14"/>
      <c r="R73" s="14"/>
      <c r="S73" s="14">
        <f t="shared" si="14"/>
        <v>14.108000000000001</v>
      </c>
      <c r="T73" s="15">
        <v>20</v>
      </c>
      <c r="U73" s="16">
        <f t="shared" si="15"/>
        <v>6.4452792741706837</v>
      </c>
      <c r="V73" s="14">
        <f t="shared" si="16"/>
        <v>5.0276438899914941</v>
      </c>
      <c r="W73" s="14"/>
      <c r="X73" s="14"/>
      <c r="Y73" s="14">
        <f>VLOOKUP(A:A,[1]TDSheet!$A:$Y,25,0)</f>
        <v>0</v>
      </c>
      <c r="Z73" s="14">
        <f>VLOOKUP(A:A,[1]TDSheet!$A:$Z,26,0)</f>
        <v>20.530999999999999</v>
      </c>
      <c r="AA73" s="14">
        <f>VLOOKUP(A:A,[1]TDSheet!$A:$AA,27,0)</f>
        <v>0</v>
      </c>
      <c r="AB73" s="14">
        <v>0</v>
      </c>
      <c r="AC73" s="14" t="str">
        <f>VLOOKUP(A:A,[1]TDSheet!$A:$AC,29,0)</f>
        <v>пл40</v>
      </c>
      <c r="AD73" s="14" t="e">
        <f>VLOOKUP(A:A,[1]TDSheet!$A:$AD,30,0)</f>
        <v>#N/A</v>
      </c>
      <c r="AE73" s="14">
        <f t="shared" si="17"/>
        <v>20</v>
      </c>
      <c r="AF73" s="14"/>
      <c r="AG73" s="14"/>
    </row>
    <row r="74" spans="1:33" s="1" customFormat="1" ht="11.1" customHeight="1" outlineLevel="1" x14ac:dyDescent="0.2">
      <c r="A74" s="7" t="s">
        <v>74</v>
      </c>
      <c r="B74" s="7" t="s">
        <v>9</v>
      </c>
      <c r="C74" s="8">
        <v>1.415</v>
      </c>
      <c r="D74" s="8">
        <v>396.05399999999997</v>
      </c>
      <c r="E74" s="8">
        <v>171.345</v>
      </c>
      <c r="F74" s="8">
        <v>174.87200000000001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173.4</v>
      </c>
      <c r="J74" s="14">
        <f t="shared" si="13"/>
        <v>-2.0550000000000068</v>
      </c>
      <c r="K74" s="14">
        <f>VLOOKUP(A:A,[1]TDSheet!$A:$L,12,0)</f>
        <v>0</v>
      </c>
      <c r="L74" s="14">
        <f>VLOOKUP(A:A,[1]TDSheet!$A:$M,13,0)</f>
        <v>50</v>
      </c>
      <c r="M74" s="14">
        <f>VLOOKUP(A:A,[1]TDSheet!$A:$T,20,0)</f>
        <v>30</v>
      </c>
      <c r="N74" s="14"/>
      <c r="O74" s="14"/>
      <c r="P74" s="14"/>
      <c r="Q74" s="14"/>
      <c r="R74" s="14"/>
      <c r="S74" s="14">
        <f t="shared" si="14"/>
        <v>34.268999999999998</v>
      </c>
      <c r="T74" s="15">
        <v>50</v>
      </c>
      <c r="U74" s="16">
        <f t="shared" si="15"/>
        <v>8.8964370130438599</v>
      </c>
      <c r="V74" s="14">
        <f t="shared" si="16"/>
        <v>5.1029210073244045</v>
      </c>
      <c r="W74" s="14"/>
      <c r="X74" s="14"/>
      <c r="Y74" s="14">
        <f>VLOOKUP(A:A,[1]TDSheet!$A:$Y,25,0)</f>
        <v>37.038799999999995</v>
      </c>
      <c r="Z74" s="14">
        <f>VLOOKUP(A:A,[1]TDSheet!$A:$Z,26,0)</f>
        <v>33.21</v>
      </c>
      <c r="AA74" s="14">
        <f>VLOOKUP(A:A,[1]TDSheet!$A:$AA,27,0)</f>
        <v>36.994399999999999</v>
      </c>
      <c r="AB74" s="14">
        <f>VLOOKUP(A:A,[3]TDSheet!$A:$D,4,0)</f>
        <v>22.78</v>
      </c>
      <c r="AC74" s="14">
        <f>VLOOKUP(A:A,[1]TDSheet!$A:$AC,29,0)</f>
        <v>0</v>
      </c>
      <c r="AD74" s="14" t="e">
        <f>VLOOKUP(A:A,[1]TDSheet!$A:$AD,30,0)</f>
        <v>#N/A</v>
      </c>
      <c r="AE74" s="14">
        <f t="shared" si="17"/>
        <v>50</v>
      </c>
      <c r="AF74" s="14"/>
      <c r="AG74" s="14"/>
    </row>
    <row r="75" spans="1:33" s="1" customFormat="1" ht="11.1" customHeight="1" outlineLevel="1" x14ac:dyDescent="0.2">
      <c r="A75" s="7" t="s">
        <v>81</v>
      </c>
      <c r="B75" s="7" t="s">
        <v>9</v>
      </c>
      <c r="C75" s="8"/>
      <c r="D75" s="8">
        <v>96.974999999999994</v>
      </c>
      <c r="E75" s="8">
        <v>17.46</v>
      </c>
      <c r="F75" s="8">
        <v>79.515000000000001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17.600000000000001</v>
      </c>
      <c r="J75" s="14">
        <f t="shared" si="13"/>
        <v>-0.14000000000000057</v>
      </c>
      <c r="K75" s="14">
        <f>VLOOKUP(A:A,[1]TDSheet!$A:$L,12,0)</f>
        <v>0</v>
      </c>
      <c r="L75" s="14">
        <f>VLOOKUP(A:A,[1]TDSheet!$A:$M,13,0)</f>
        <v>0</v>
      </c>
      <c r="M75" s="14">
        <f>VLOOKUP(A:A,[1]TDSheet!$A:$T,20,0)</f>
        <v>0</v>
      </c>
      <c r="N75" s="14"/>
      <c r="O75" s="14"/>
      <c r="P75" s="14"/>
      <c r="Q75" s="14"/>
      <c r="R75" s="14"/>
      <c r="S75" s="14">
        <f t="shared" si="14"/>
        <v>3.492</v>
      </c>
      <c r="T75" s="15"/>
      <c r="U75" s="16">
        <f t="shared" si="15"/>
        <v>22.770618556701031</v>
      </c>
      <c r="V75" s="14">
        <f t="shared" si="16"/>
        <v>22.770618556701031</v>
      </c>
      <c r="W75" s="14"/>
      <c r="X75" s="14"/>
      <c r="Y75" s="14">
        <f>VLOOKUP(A:A,[1]TDSheet!$A:$Y,25,0)</f>
        <v>0</v>
      </c>
      <c r="Z75" s="14">
        <f>VLOOKUP(A:A,[1]TDSheet!$A:$Z,26,0)</f>
        <v>0</v>
      </c>
      <c r="AA75" s="14">
        <f>VLOOKUP(A:A,[1]TDSheet!$A:$AA,27,0)</f>
        <v>0</v>
      </c>
      <c r="AB75" s="14">
        <f>VLOOKUP(A:A,[3]TDSheet!$A:$D,4,0)</f>
        <v>9.359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17"/>
        <v>0</v>
      </c>
      <c r="AF75" s="14"/>
      <c r="AG75" s="14"/>
    </row>
    <row r="76" spans="1:33" s="1" customFormat="1" ht="11.1" customHeight="1" outlineLevel="1" x14ac:dyDescent="0.2">
      <c r="A76" s="7" t="s">
        <v>75</v>
      </c>
      <c r="B76" s="7" t="s">
        <v>8</v>
      </c>
      <c r="C76" s="8">
        <v>274</v>
      </c>
      <c r="D76" s="8">
        <v>996</v>
      </c>
      <c r="E76" s="8">
        <v>355</v>
      </c>
      <c r="F76" s="8">
        <v>532</v>
      </c>
      <c r="G76" s="1">
        <f>VLOOKUP(A:A,[1]TDSheet!$A:$G,7,0)</f>
        <v>0.35</v>
      </c>
      <c r="H76" s="1" t="e">
        <f>VLOOKUP(A:A,[1]TDSheet!$A:$H,8,0)</f>
        <v>#N/A</v>
      </c>
      <c r="I76" s="14">
        <f>VLOOKUP(A:A,[2]TDSheet!$A:$F,6,0)</f>
        <v>377</v>
      </c>
      <c r="J76" s="14">
        <f t="shared" si="13"/>
        <v>-22</v>
      </c>
      <c r="K76" s="14">
        <f>VLOOKUP(A:A,[1]TDSheet!$A:$L,12,0)</f>
        <v>40</v>
      </c>
      <c r="L76" s="14">
        <f>VLOOKUP(A:A,[1]TDSheet!$A:$M,13,0)</f>
        <v>80</v>
      </c>
      <c r="M76" s="14">
        <f>VLOOKUP(A:A,[1]TDSheet!$A:$T,20,0)</f>
        <v>0</v>
      </c>
      <c r="N76" s="14"/>
      <c r="O76" s="14"/>
      <c r="P76" s="14"/>
      <c r="Q76" s="14"/>
      <c r="R76" s="14"/>
      <c r="S76" s="14">
        <f t="shared" si="14"/>
        <v>71</v>
      </c>
      <c r="T76" s="15"/>
      <c r="U76" s="16">
        <f t="shared" si="15"/>
        <v>9.183098591549296</v>
      </c>
      <c r="V76" s="14">
        <f t="shared" si="16"/>
        <v>7.492957746478873</v>
      </c>
      <c r="W76" s="14"/>
      <c r="X76" s="14"/>
      <c r="Y76" s="14">
        <f>VLOOKUP(A:A,[1]TDSheet!$A:$Y,25,0)</f>
        <v>54.2</v>
      </c>
      <c r="Z76" s="14">
        <f>VLOOKUP(A:A,[1]TDSheet!$A:$Z,26,0)</f>
        <v>157.4</v>
      </c>
      <c r="AA76" s="14">
        <f>VLOOKUP(A:A,[1]TDSheet!$A:$AA,27,0)</f>
        <v>85</v>
      </c>
      <c r="AB76" s="14">
        <f>VLOOKUP(A:A,[3]TDSheet!$A:$D,4,0)</f>
        <v>83</v>
      </c>
      <c r="AC76" s="14" t="str">
        <f>VLOOKUP(A:A,[1]TDSheet!$A:$AC,29,0)</f>
        <v>костик</v>
      </c>
      <c r="AD76" s="14" t="e">
        <f>VLOOKUP(A:A,[1]TDSheet!$A:$AD,30,0)</f>
        <v>#N/A</v>
      </c>
      <c r="AE76" s="14">
        <f t="shared" si="17"/>
        <v>0</v>
      </c>
      <c r="AF76" s="14"/>
      <c r="AG76" s="14"/>
    </row>
    <row r="77" spans="1:33" s="1" customFormat="1" ht="11.1" customHeight="1" outlineLevel="1" x14ac:dyDescent="0.2">
      <c r="A77" s="7" t="s">
        <v>76</v>
      </c>
      <c r="B77" s="7" t="s">
        <v>8</v>
      </c>
      <c r="C77" s="8">
        <v>616</v>
      </c>
      <c r="D77" s="8">
        <v>1376</v>
      </c>
      <c r="E77" s="8">
        <v>846</v>
      </c>
      <c r="F77" s="8">
        <v>956</v>
      </c>
      <c r="G77" s="1">
        <f>VLOOKUP(A:A,[1]TDSheet!$A:$G,7,0)</f>
        <v>0.4</v>
      </c>
      <c r="H77" s="1" t="e">
        <f>VLOOKUP(A:A,[1]TDSheet!$A:$H,8,0)</f>
        <v>#N/A</v>
      </c>
      <c r="I77" s="14">
        <f>VLOOKUP(A:A,[2]TDSheet!$A:$F,6,0)</f>
        <v>859</v>
      </c>
      <c r="J77" s="14">
        <f t="shared" si="13"/>
        <v>-13</v>
      </c>
      <c r="K77" s="14">
        <f>VLOOKUP(A:A,[1]TDSheet!$A:$L,12,0)</f>
        <v>0</v>
      </c>
      <c r="L77" s="14">
        <f>VLOOKUP(A:A,[1]TDSheet!$A:$M,13,0)</f>
        <v>0</v>
      </c>
      <c r="M77" s="14">
        <f>VLOOKUP(A:A,[1]TDSheet!$A:$T,20,0)</f>
        <v>0</v>
      </c>
      <c r="N77" s="14"/>
      <c r="O77" s="14"/>
      <c r="P77" s="14"/>
      <c r="Q77" s="14"/>
      <c r="R77" s="14"/>
      <c r="S77" s="14">
        <f t="shared" si="14"/>
        <v>169.2</v>
      </c>
      <c r="T77" s="15">
        <v>320</v>
      </c>
      <c r="U77" s="16">
        <f t="shared" si="15"/>
        <v>7.5413711583924359</v>
      </c>
      <c r="V77" s="14">
        <f t="shared" si="16"/>
        <v>5.6501182033096926</v>
      </c>
      <c r="W77" s="14"/>
      <c r="X77" s="14"/>
      <c r="Y77" s="14">
        <f>VLOOKUP(A:A,[1]TDSheet!$A:$Y,25,0)</f>
        <v>97.2</v>
      </c>
      <c r="Z77" s="14">
        <f>VLOOKUP(A:A,[1]TDSheet!$A:$Z,26,0)</f>
        <v>317.39999999999998</v>
      </c>
      <c r="AA77" s="14">
        <f>VLOOKUP(A:A,[1]TDSheet!$A:$AA,27,0)</f>
        <v>168.4</v>
      </c>
      <c r="AB77" s="14">
        <f>VLOOKUP(A:A,[3]TDSheet!$A:$D,4,0)</f>
        <v>161</v>
      </c>
      <c r="AC77" s="14" t="str">
        <f>VLOOKUP(A:A,[1]TDSheet!$A:$AC,29,0)</f>
        <v>костик</v>
      </c>
      <c r="AD77" s="14" t="e">
        <f>VLOOKUP(A:A,[1]TDSheet!$A:$AD,30,0)</f>
        <v>#N/A</v>
      </c>
      <c r="AE77" s="14">
        <f t="shared" si="17"/>
        <v>128</v>
      </c>
      <c r="AF77" s="14"/>
      <c r="AG77" s="14"/>
    </row>
    <row r="78" spans="1:33" s="1" customFormat="1" ht="11.1" customHeight="1" outlineLevel="1" x14ac:dyDescent="0.2">
      <c r="A78" s="7" t="s">
        <v>82</v>
      </c>
      <c r="B78" s="7" t="s">
        <v>8</v>
      </c>
      <c r="C78" s="8">
        <v>43</v>
      </c>
      <c r="D78" s="8">
        <v>86</v>
      </c>
      <c r="E78" s="8">
        <v>57</v>
      </c>
      <c r="F78" s="8">
        <v>71</v>
      </c>
      <c r="G78" s="1">
        <f>VLOOKUP(A:A,[1]TDSheet!$A:$G,7,0)</f>
        <v>0.4</v>
      </c>
      <c r="H78" s="1" t="e">
        <f>VLOOKUP(A:A,[1]TDSheet!$A:$H,8,0)</f>
        <v>#N/A</v>
      </c>
      <c r="I78" s="14">
        <f>VLOOKUP(A:A,[2]TDSheet!$A:$F,6,0)</f>
        <v>65</v>
      </c>
      <c r="J78" s="14">
        <f t="shared" si="13"/>
        <v>-8</v>
      </c>
      <c r="K78" s="14">
        <f>VLOOKUP(A:A,[1]TDSheet!$A:$L,12,0)</f>
        <v>80</v>
      </c>
      <c r="L78" s="14">
        <f>VLOOKUP(A:A,[1]TDSheet!$A:$M,13,0)</f>
        <v>40</v>
      </c>
      <c r="M78" s="14">
        <f>VLOOKUP(A:A,[1]TDSheet!$A:$T,20,0)</f>
        <v>0</v>
      </c>
      <c r="N78" s="14"/>
      <c r="O78" s="14"/>
      <c r="P78" s="14"/>
      <c r="Q78" s="14"/>
      <c r="R78" s="14"/>
      <c r="S78" s="14">
        <f t="shared" si="14"/>
        <v>11.4</v>
      </c>
      <c r="T78" s="15"/>
      <c r="U78" s="16">
        <f t="shared" si="15"/>
        <v>16.754385964912281</v>
      </c>
      <c r="V78" s="14">
        <f t="shared" si="16"/>
        <v>6.2280701754385959</v>
      </c>
      <c r="W78" s="14"/>
      <c r="X78" s="14"/>
      <c r="Y78" s="14">
        <f>VLOOKUP(A:A,[1]TDSheet!$A:$Y,25,0)</f>
        <v>0</v>
      </c>
      <c r="Z78" s="14">
        <f>VLOOKUP(A:A,[1]TDSheet!$A:$Z,26,0)</f>
        <v>0</v>
      </c>
      <c r="AA78" s="14">
        <f>VLOOKUP(A:A,[1]TDSheet!$A:$AA,27,0)</f>
        <v>26.8</v>
      </c>
      <c r="AB78" s="14">
        <f>VLOOKUP(A:A,[3]TDSheet!$A:$D,4,0)</f>
        <v>9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17"/>
        <v>0</v>
      </c>
      <c r="AF78" s="14"/>
      <c r="AG78" s="14"/>
    </row>
    <row r="79" spans="1:33" s="1" customFormat="1" ht="11.1" customHeight="1" outlineLevel="1" x14ac:dyDescent="0.2">
      <c r="A79" s="7" t="s">
        <v>83</v>
      </c>
      <c r="B79" s="7" t="s">
        <v>8</v>
      </c>
      <c r="C79" s="8">
        <v>204</v>
      </c>
      <c r="D79" s="8">
        <v>100</v>
      </c>
      <c r="E79" s="8">
        <v>252</v>
      </c>
      <c r="F79" s="8">
        <v>46</v>
      </c>
      <c r="G79" s="1">
        <f>VLOOKUP(A:A,[1]TDSheet!$A:$G,7,0)</f>
        <v>0.36</v>
      </c>
      <c r="H79" s="1" t="e">
        <f>VLOOKUP(A:A,[1]TDSheet!$A:$H,8,0)</f>
        <v>#N/A</v>
      </c>
      <c r="I79" s="14">
        <f>VLOOKUP(A:A,[2]TDSheet!$A:$F,6,0)</f>
        <v>258</v>
      </c>
      <c r="J79" s="14">
        <f t="shared" si="13"/>
        <v>-6</v>
      </c>
      <c r="K79" s="14">
        <f>VLOOKUP(A:A,[1]TDSheet!$A:$L,12,0)</f>
        <v>80</v>
      </c>
      <c r="L79" s="14">
        <f>VLOOKUP(A:A,[1]TDSheet!$A:$M,13,0)</f>
        <v>40</v>
      </c>
      <c r="M79" s="14">
        <f>VLOOKUP(A:A,[1]TDSheet!$A:$T,20,0)</f>
        <v>80</v>
      </c>
      <c r="N79" s="14"/>
      <c r="O79" s="14"/>
      <c r="P79" s="14"/>
      <c r="Q79" s="14"/>
      <c r="R79" s="14"/>
      <c r="S79" s="14">
        <f t="shared" si="14"/>
        <v>50.4</v>
      </c>
      <c r="T79" s="15">
        <v>120</v>
      </c>
      <c r="U79" s="16">
        <f t="shared" si="15"/>
        <v>7.2619047619047619</v>
      </c>
      <c r="V79" s="14">
        <f t="shared" si="16"/>
        <v>0.91269841269841268</v>
      </c>
      <c r="W79" s="14"/>
      <c r="X79" s="14"/>
      <c r="Y79" s="14">
        <f>VLOOKUP(A:A,[1]TDSheet!$A:$Y,25,0)</f>
        <v>19.2</v>
      </c>
      <c r="Z79" s="14">
        <f>VLOOKUP(A:A,[1]TDSheet!$A:$Z,26,0)</f>
        <v>8.6</v>
      </c>
      <c r="AA79" s="14">
        <f>VLOOKUP(A:A,[1]TDSheet!$A:$AA,27,0)</f>
        <v>43.8</v>
      </c>
      <c r="AB79" s="14">
        <f>VLOOKUP(A:A,[3]TDSheet!$A:$D,4,0)</f>
        <v>67</v>
      </c>
      <c r="AC79" s="14" t="str">
        <f>VLOOKUP(A:A,[1]TDSheet!$A:$AC,29,0)</f>
        <v>?</v>
      </c>
      <c r="AD79" s="14" t="str">
        <f>VLOOKUP(A:A,[1]TDSheet!$A:$AD,30,0)</f>
        <v>костик</v>
      </c>
      <c r="AE79" s="14">
        <f t="shared" si="17"/>
        <v>43.199999999999996</v>
      </c>
      <c r="AF79" s="14"/>
      <c r="AG79" s="14"/>
    </row>
    <row r="80" spans="1:33" s="1" customFormat="1" ht="11.1" customHeight="1" outlineLevel="1" x14ac:dyDescent="0.2">
      <c r="A80" s="7" t="s">
        <v>84</v>
      </c>
      <c r="B80" s="7" t="s">
        <v>9</v>
      </c>
      <c r="C80" s="8">
        <v>26.78</v>
      </c>
      <c r="D80" s="8">
        <v>51.942</v>
      </c>
      <c r="E80" s="19">
        <v>33.488999999999997</v>
      </c>
      <c r="F80" s="19">
        <v>43.290999999999997</v>
      </c>
      <c r="G80" s="1">
        <f>VLOOKUP(A:A,[1]TDSheet!$A:$G,7,0)</f>
        <v>0</v>
      </c>
      <c r="H80" s="1" t="e">
        <f>VLOOKUP(A:A,[1]TDSheet!$A:$H,8,0)</f>
        <v>#N/A</v>
      </c>
      <c r="I80" s="14">
        <f>VLOOKUP(A:A,[2]TDSheet!$A:$F,6,0)</f>
        <v>36</v>
      </c>
      <c r="J80" s="14">
        <f t="shared" si="13"/>
        <v>-2.5110000000000028</v>
      </c>
      <c r="K80" s="14">
        <f>VLOOKUP(A:A,[1]TDSheet!$A:$L,12,0)</f>
        <v>0</v>
      </c>
      <c r="L80" s="14">
        <f>VLOOKUP(A:A,[1]TDSheet!$A:$M,13,0)</f>
        <v>0</v>
      </c>
      <c r="M80" s="14">
        <f>VLOOKUP(A:A,[1]TDSheet!$A:$T,20,0)</f>
        <v>0</v>
      </c>
      <c r="N80" s="14"/>
      <c r="O80" s="14"/>
      <c r="P80" s="14"/>
      <c r="Q80" s="14"/>
      <c r="R80" s="14"/>
      <c r="S80" s="14">
        <f t="shared" si="14"/>
        <v>6.6977999999999991</v>
      </c>
      <c r="T80" s="15"/>
      <c r="U80" s="16">
        <f t="shared" si="15"/>
        <v>6.4634656155752639</v>
      </c>
      <c r="V80" s="14">
        <f t="shared" si="16"/>
        <v>6.4634656155752639</v>
      </c>
      <c r="W80" s="14"/>
      <c r="X80" s="14"/>
      <c r="Y80" s="14">
        <f>VLOOKUP(A:A,[1]TDSheet!$A:$Y,25,0)</f>
        <v>4.7536000000000005</v>
      </c>
      <c r="Z80" s="14">
        <f>VLOOKUP(A:A,[1]TDSheet!$A:$Z,26,0)</f>
        <v>6.2642000000000007</v>
      </c>
      <c r="AA80" s="14">
        <f>VLOOKUP(A:A,[1]TDSheet!$A:$AA,27,0)</f>
        <v>6.2911999999999999</v>
      </c>
      <c r="AB80" s="14">
        <f>VLOOKUP(A:A,[3]TDSheet!$A:$D,4,0)</f>
        <v>1.976</v>
      </c>
      <c r="AC80" s="14" t="str">
        <f>VLOOKUP(A:A,[1]TDSheet!$A:$AC,29,0)</f>
        <v>акция</v>
      </c>
      <c r="AD80" s="14" t="e">
        <f>VLOOKUP(A:A,[1]TDSheet!$A:$AD,30,0)</f>
        <v>#N/A</v>
      </c>
      <c r="AE80" s="14">
        <f t="shared" si="17"/>
        <v>0</v>
      </c>
      <c r="AF80" s="14"/>
      <c r="AG80" s="14"/>
    </row>
    <row r="81" spans="1:33" s="1" customFormat="1" ht="11.1" customHeight="1" outlineLevel="1" x14ac:dyDescent="0.2">
      <c r="A81" s="7" t="s">
        <v>85</v>
      </c>
      <c r="B81" s="7" t="s">
        <v>8</v>
      </c>
      <c r="C81" s="8">
        <v>99</v>
      </c>
      <c r="D81" s="8"/>
      <c r="E81" s="19">
        <v>23</v>
      </c>
      <c r="F81" s="19">
        <v>76</v>
      </c>
      <c r="G81" s="1">
        <f>VLOOKUP(A:A,[1]TDSheet!$A:$G,7,0)</f>
        <v>0</v>
      </c>
      <c r="H81" s="1" t="e">
        <f>VLOOKUP(A:A,[1]TDSheet!$A:$H,8,0)</f>
        <v>#N/A</v>
      </c>
      <c r="I81" s="14">
        <f>VLOOKUP(A:A,[2]TDSheet!$A:$F,6,0)</f>
        <v>24</v>
      </c>
      <c r="J81" s="14">
        <f t="shared" si="13"/>
        <v>-1</v>
      </c>
      <c r="K81" s="14">
        <f>VLOOKUP(A:A,[1]TDSheet!$A:$L,12,0)</f>
        <v>0</v>
      </c>
      <c r="L81" s="14">
        <f>VLOOKUP(A:A,[1]TDSheet!$A:$M,13,0)</f>
        <v>0</v>
      </c>
      <c r="M81" s="14">
        <f>VLOOKUP(A:A,[1]TDSheet!$A:$T,20,0)</f>
        <v>0</v>
      </c>
      <c r="N81" s="14"/>
      <c r="O81" s="14"/>
      <c r="P81" s="14"/>
      <c r="Q81" s="14"/>
      <c r="R81" s="14"/>
      <c r="S81" s="14">
        <f t="shared" si="14"/>
        <v>4.5999999999999996</v>
      </c>
      <c r="T81" s="15"/>
      <c r="U81" s="16">
        <f t="shared" si="15"/>
        <v>16.521739130434785</v>
      </c>
      <c r="V81" s="14">
        <f t="shared" si="16"/>
        <v>16.521739130434785</v>
      </c>
      <c r="W81" s="14"/>
      <c r="X81" s="14"/>
      <c r="Y81" s="14">
        <f>VLOOKUP(A:A,[1]TDSheet!$A:$Y,25,0)</f>
        <v>5.6</v>
      </c>
      <c r="Z81" s="14">
        <f>VLOOKUP(A:A,[1]TDSheet!$A:$Z,26,0)</f>
        <v>3.6</v>
      </c>
      <c r="AA81" s="14">
        <f>VLOOKUP(A:A,[1]TDSheet!$A:$AA,27,0)</f>
        <v>2.6</v>
      </c>
      <c r="AB81" s="14">
        <f>VLOOKUP(A:A,[3]TDSheet!$A:$D,4,0)</f>
        <v>6</v>
      </c>
      <c r="AC81" s="14" t="str">
        <f>VLOOKUP(A:A,[1]TDSheet!$A:$AC,29,0)</f>
        <v>акция</v>
      </c>
      <c r="AD81" s="14" t="e">
        <f>VLOOKUP(A:A,[1]TDSheet!$A:$AD,30,0)</f>
        <v>#N/A</v>
      </c>
      <c r="AE81" s="14">
        <f t="shared" si="17"/>
        <v>0</v>
      </c>
      <c r="AF81" s="14"/>
      <c r="AG81" s="14"/>
    </row>
    <row r="82" spans="1:33" s="1" customFormat="1" ht="11.1" customHeight="1" outlineLevel="1" x14ac:dyDescent="0.2">
      <c r="A82" s="7" t="s">
        <v>77</v>
      </c>
      <c r="B82" s="7" t="s">
        <v>8</v>
      </c>
      <c r="C82" s="8">
        <v>502</v>
      </c>
      <c r="D82" s="8">
        <v>1042</v>
      </c>
      <c r="E82" s="19">
        <v>1135</v>
      </c>
      <c r="F82" s="19">
        <v>383</v>
      </c>
      <c r="G82" s="1">
        <f>VLOOKUP(A:A,[1]TDSheet!$A:$G,7,0)</f>
        <v>0</v>
      </c>
      <c r="H82" s="1">
        <f>VLOOKUP(A:A,[1]TDSheet!$A:$H,8,0)</f>
        <v>0</v>
      </c>
      <c r="I82" s="14">
        <f>VLOOKUP(A:A,[2]TDSheet!$A:$F,6,0)</f>
        <v>1163</v>
      </c>
      <c r="J82" s="14">
        <f t="shared" si="13"/>
        <v>-28</v>
      </c>
      <c r="K82" s="14">
        <f>VLOOKUP(A:A,[1]TDSheet!$A:$L,12,0)</f>
        <v>0</v>
      </c>
      <c r="L82" s="14">
        <f>VLOOKUP(A:A,[1]TDSheet!$A:$M,13,0)</f>
        <v>0</v>
      </c>
      <c r="M82" s="14">
        <f>VLOOKUP(A:A,[1]TDSheet!$A:$T,20,0)</f>
        <v>0</v>
      </c>
      <c r="N82" s="14"/>
      <c r="O82" s="14"/>
      <c r="P82" s="14"/>
      <c r="Q82" s="14"/>
      <c r="R82" s="14"/>
      <c r="S82" s="14">
        <f t="shared" si="14"/>
        <v>227</v>
      </c>
      <c r="T82" s="15"/>
      <c r="U82" s="16">
        <f t="shared" si="15"/>
        <v>1.6872246696035242</v>
      </c>
      <c r="V82" s="14">
        <f t="shared" si="16"/>
        <v>1.6872246696035242</v>
      </c>
      <c r="W82" s="14"/>
      <c r="X82" s="14"/>
      <c r="Y82" s="14">
        <f>VLOOKUP(A:A,[1]TDSheet!$A:$Y,25,0)</f>
        <v>206.6</v>
      </c>
      <c r="Z82" s="14">
        <f>VLOOKUP(A:A,[1]TDSheet!$A:$Z,26,0)</f>
        <v>198.2</v>
      </c>
      <c r="AA82" s="14">
        <f>VLOOKUP(A:A,[1]TDSheet!$A:$AA,27,0)</f>
        <v>204.8</v>
      </c>
      <c r="AB82" s="14">
        <f>VLOOKUP(A:A,[3]TDSheet!$A:$D,4,0)</f>
        <v>261</v>
      </c>
      <c r="AC82" s="14">
        <f>VLOOKUP(A:A,[1]TDSheet!$A:$AC,29,0)</f>
        <v>0</v>
      </c>
      <c r="AD82" s="14" t="e">
        <f>VLOOKUP(A:A,[1]TDSheet!$A:$AD,30,0)</f>
        <v>#N/A</v>
      </c>
      <c r="AE82" s="14">
        <f t="shared" si="17"/>
        <v>0</v>
      </c>
      <c r="AF82" s="14"/>
      <c r="AG82" s="14"/>
    </row>
    <row r="83" spans="1:33" s="1" customFormat="1" ht="11.1" customHeight="1" outlineLevel="1" x14ac:dyDescent="0.2">
      <c r="A83" s="7" t="s">
        <v>86</v>
      </c>
      <c r="B83" s="7" t="s">
        <v>9</v>
      </c>
      <c r="C83" s="8">
        <v>132.27699999999999</v>
      </c>
      <c r="D83" s="8">
        <v>555.36400000000003</v>
      </c>
      <c r="E83" s="19">
        <v>517.70299999999997</v>
      </c>
      <c r="F83" s="19">
        <v>164.57400000000001</v>
      </c>
      <c r="G83" s="1">
        <f>VLOOKUP(A:A,[1]TDSheet!$A:$G,7,0)</f>
        <v>0</v>
      </c>
      <c r="H83" s="1">
        <f>VLOOKUP(A:A,[1]TDSheet!$A:$H,8,0)</f>
        <v>0</v>
      </c>
      <c r="I83" s="14">
        <f>VLOOKUP(A:A,[2]TDSheet!$A:$F,6,0)</f>
        <v>498</v>
      </c>
      <c r="J83" s="14">
        <f t="shared" si="13"/>
        <v>19.702999999999975</v>
      </c>
      <c r="K83" s="14">
        <f>VLOOKUP(A:A,[1]TDSheet!$A:$L,12,0)</f>
        <v>0</v>
      </c>
      <c r="L83" s="14">
        <f>VLOOKUP(A:A,[1]TDSheet!$A:$M,13,0)</f>
        <v>0</v>
      </c>
      <c r="M83" s="14">
        <f>VLOOKUP(A:A,[1]TDSheet!$A:$T,20,0)</f>
        <v>0</v>
      </c>
      <c r="N83" s="14"/>
      <c r="O83" s="14"/>
      <c r="P83" s="14"/>
      <c r="Q83" s="14"/>
      <c r="R83" s="14"/>
      <c r="S83" s="14">
        <f t="shared" si="14"/>
        <v>103.5406</v>
      </c>
      <c r="T83" s="15"/>
      <c r="U83" s="16">
        <f t="shared" si="15"/>
        <v>1.5894634568468795</v>
      </c>
      <c r="V83" s="14">
        <f t="shared" si="16"/>
        <v>1.5894634568468795</v>
      </c>
      <c r="W83" s="14"/>
      <c r="X83" s="14"/>
      <c r="Y83" s="14">
        <f>VLOOKUP(A:A,[1]TDSheet!$A:$Y,25,0)</f>
        <v>71.571400000000011</v>
      </c>
      <c r="Z83" s="14">
        <f>VLOOKUP(A:A,[1]TDSheet!$A:$Z,26,0)</f>
        <v>79.333399999999997</v>
      </c>
      <c r="AA83" s="14">
        <f>VLOOKUP(A:A,[1]TDSheet!$A:$AA,27,0)</f>
        <v>99.110399999999998</v>
      </c>
      <c r="AB83" s="14">
        <f>VLOOKUP(A:A,[3]TDSheet!$A:$D,4,0)</f>
        <v>42.415999999999997</v>
      </c>
      <c r="AC83" s="14">
        <f>VLOOKUP(A:A,[1]TDSheet!$A:$AC,29,0)</f>
        <v>0</v>
      </c>
      <c r="AD83" s="14" t="e">
        <f>VLOOKUP(A:A,[1]TDSheet!$A:$AD,30,0)</f>
        <v>#N/A</v>
      </c>
      <c r="AE83" s="14">
        <f t="shared" si="17"/>
        <v>0</v>
      </c>
      <c r="AF83" s="14"/>
      <c r="AG8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2024-05-02T10:54:17Z</dcterms:modified>
</cp:coreProperties>
</file>