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5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45410</v>
      </c>
      <c r="E3" s="7" t="inlineStr">
        <is>
          <t xml:space="preserve">Доставка: </t>
        </is>
      </c>
      <c r="F3" s="104" t="n"/>
      <c r="G3" s="104" t="n">
        <v>45413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RIGHT(D11:D130,4)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RIGHT(D12:D131,4)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120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RIGHT(D13:D132,4)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RIGHT(D14:D133,4)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RIGHT(D15:D133,4)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RIGHT(D16:D134,4)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RIGHT(D17:D135,4)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RIGHT(D18:D136,4)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RIGHT(D19:D137,4)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RIGHT(D20:D138,4)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RIGHT(D21:D137,4)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900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RIGHT(D22:D138,4)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RIGHT(D23:D139,4)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RIGHT(D24:D140,4)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RIGHT(D25:D141,4)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RIGHT(D26:D143,4)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RIGHT(D27:D144,4)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RIGHT(D28:D145,4)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RIGHT(D29:D146,4)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RIGHT(D30:D147,4)</f>
        <v/>
      </c>
      <c r="B30" s="27" t="inlineStr">
        <is>
          <t xml:space="preserve">С ИНДЕЙКОЙ Папа может вар п/о 0,4кг 8шт. </t>
        </is>
      </c>
      <c r="C30" s="34" t="inlineStr">
        <is>
          <t>ШТ</t>
        </is>
      </c>
      <c r="D30" s="28" t="n">
        <v>1001015026797</v>
      </c>
      <c r="E30" s="24" t="n"/>
      <c r="F30" s="23" t="n"/>
      <c r="G30" s="23">
        <f>E30*0.4</f>
        <v/>
      </c>
      <c r="H30" s="14" t="n"/>
      <c r="I30" s="14" t="n"/>
      <c r="J30" s="40" t="n"/>
      <c r="K30" s="83" t="n"/>
    </row>
    <row r="31" ht="16.5" customHeight="1" s="95">
      <c r="A31" s="98">
        <f>RIGHT(D31:D148,4)</f>
        <v/>
      </c>
      <c r="B31" s="27" t="inlineStr">
        <is>
          <t>ФИЛЕЙНАЯ Папа может вар п/о</t>
        </is>
      </c>
      <c r="C31" s="31" t="inlineStr">
        <is>
          <t>КГ</t>
        </is>
      </c>
      <c r="D31" s="28" t="n">
        <v>1001012564813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ФИЛЕЙНАЯ Папа может вар п/о 0.4кг 8шт.</t>
        </is>
      </c>
      <c r="C32" s="34" t="inlineStr">
        <is>
          <t>ШТ</t>
        </is>
      </c>
      <c r="D32" s="28" t="n">
        <v>1001012566392</v>
      </c>
      <c r="E32" s="24" t="n">
        <v>1000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s="95">
      <c r="A33" s="98">
        <f>RIGHT(D33:D151,4)</f>
        <v/>
      </c>
      <c r="B33" s="27" t="inlineStr">
        <is>
          <t>ЭКСТРА Папа может вар п/о.</t>
        </is>
      </c>
      <c r="C33" s="31" t="inlineStr">
        <is>
          <t>КГ</t>
        </is>
      </c>
      <c r="D33" s="28" t="n">
        <v>1001012505851</v>
      </c>
      <c r="E33" s="24" t="n">
        <v>100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40" t="n"/>
    </row>
    <row r="34" ht="16.5" customHeight="1" s="95">
      <c r="A34" s="98">
        <f>RIGHT(D34:D152,4)</f>
        <v/>
      </c>
      <c r="B34" s="27" t="inlineStr">
        <is>
          <t>ВРЕМЯ ОЛИВЬЕ Папа может вар п/о 0.4кг</t>
        </is>
      </c>
      <c r="C34" s="34" t="inlineStr">
        <is>
          <t>ШТ</t>
        </is>
      </c>
      <c r="D34" s="28" t="n">
        <v>1001014486158</v>
      </c>
      <c r="E34" s="24" t="n"/>
      <c r="F34" s="23" t="n">
        <v>0.4</v>
      </c>
      <c r="G34" s="23">
        <f>E34*0.4</f>
        <v/>
      </c>
      <c r="H34" s="14" t="n"/>
      <c r="I34" s="14" t="n">
        <v>60</v>
      </c>
      <c r="J34" s="40" t="n"/>
    </row>
    <row r="35" ht="16.5" customHeight="1" s="95">
      <c r="A35" s="98">
        <f>RIGHT(D35:D153,4)</f>
        <v/>
      </c>
      <c r="B35" s="27" t="inlineStr">
        <is>
          <t>К ЧАЮ Советское наследие вар н/о мгс</t>
        </is>
      </c>
      <c r="C35" s="31" t="inlineStr">
        <is>
          <t>КГ</t>
        </is>
      </c>
      <c r="D35" s="28" t="n">
        <v>1001015356259</v>
      </c>
      <c r="E35" s="24" t="n"/>
      <c r="F35" s="23" t="n">
        <v>0.5</v>
      </c>
      <c r="G35" s="23">
        <f>E35</f>
        <v/>
      </c>
      <c r="H35" s="14" t="n"/>
      <c r="I35" s="14" t="n">
        <v>30</v>
      </c>
      <c r="J35" s="40" t="n"/>
    </row>
    <row r="36" ht="16.5" customHeight="1" s="95">
      <c r="A36" s="98">
        <f>RIGHT(D36:D154,4)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200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8">
        <f>RIGHT(D37:D152,4)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600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8">
        <f>RIGHT(D38:D153,4)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8">
        <f>RIGHT(D39:D155,4)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30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8">
        <f>RIGHT(D40:D156,4)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120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8">
        <f>RIGHT(D41:D155,4)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8">
        <f>RIGHT(D42:D156,4)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RIGHT(D43:D157,4)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>
        <v>40</v>
      </c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8">
        <f>RIGHT(D44:D158,4)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8">
        <f>RIGHT(D45:D163,4)</f>
        <v/>
      </c>
      <c r="B45" s="27" t="inlineStr">
        <is>
          <t>МОЛОЧНЫЕ КЛАССИЧЕСКИЕ ПМ сос п/о мгс 2*4</t>
        </is>
      </c>
      <c r="C45" s="32" t="inlineStr">
        <is>
          <t>КГ</t>
        </is>
      </c>
      <c r="D45" s="28" t="n">
        <v>1001024976123</v>
      </c>
      <c r="E45" s="24" t="n">
        <v>200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8">
        <f>RIGHT(D46:D164,4)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8">
        <f>RIGHT(D47:D168,4)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80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8">
        <f>RIGHT(D48:D169,4)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400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8">
        <f>RIGHT(D49:D169,4)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30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8">
        <f>RIGHT(D50:D170,4)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80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8">
        <f>RIGHT(D51:D171,4)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200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8">
        <f>RIGHT(D52:D171,4)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800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8">
        <f>RIGHT(D53:D172,4)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20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8">
        <f>RIGHT(D54:D173,4)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8">
        <f>RIGHT(D55:D174,4)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8">
        <f>RIGHT(D56:D175,4)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8">
        <f>RIGHT(D57:D176,4)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8">
        <f>RIGHT(D58:D177,4)</f>
        <v/>
      </c>
      <c r="B58" s="46" t="inlineStr">
        <is>
          <t>СОЧНЫЕ ПМ сос п/о мгс 0,41кг 10шт</t>
        </is>
      </c>
      <c r="C58" s="34" t="inlineStr">
        <is>
          <t>ШТ</t>
        </is>
      </c>
      <c r="D58" s="28" t="n">
        <v>1001022376722</v>
      </c>
      <c r="E58" s="24" t="n">
        <v>2000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40" t="n"/>
    </row>
    <row r="59" ht="16.5" customHeight="1" s="95">
      <c r="A59" s="98">
        <f>RIGHT(D59:D178,4)</f>
        <v/>
      </c>
      <c r="B59" s="46" t="inlineStr">
        <is>
          <t>СОЧНЫЕ сос п/о мгс 2*2</t>
        </is>
      </c>
      <c r="C59" s="31" t="inlineStr">
        <is>
          <t>КГ</t>
        </is>
      </c>
      <c r="D59" s="28" t="n">
        <v>1001022373812</v>
      </c>
      <c r="E59" s="24" t="n">
        <v>400</v>
      </c>
      <c r="F59" s="23" t="n">
        <v>2.125</v>
      </c>
      <c r="G59" s="23">
        <f>E59*1</f>
        <v/>
      </c>
      <c r="H59" s="14" t="n">
        <v>4.25</v>
      </c>
      <c r="I59" s="14" t="n">
        <v>45</v>
      </c>
      <c r="J59" s="40" t="n"/>
    </row>
    <row r="60" ht="16.5" customFormat="1" customHeight="1" s="15">
      <c r="A60" s="98">
        <f>RIGHT(D60:D179,4)</f>
        <v/>
      </c>
      <c r="B60" s="27" t="inlineStr">
        <is>
          <t>СОЧНЫЕ сос п/о мгс 1*6</t>
        </is>
      </c>
      <c r="C60" s="31" t="inlineStr">
        <is>
          <t>КГ</t>
        </is>
      </c>
      <c r="D60" s="28" t="n">
        <v>1001022376113</v>
      </c>
      <c r="E60" s="24" t="n">
        <v>900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40" t="n"/>
      <c r="K60" s="83" t="n"/>
    </row>
    <row r="61" ht="16.5" customFormat="1" customHeight="1" s="15">
      <c r="A61" s="98">
        <f>RIGHT(D61:D180,4)</f>
        <v/>
      </c>
      <c r="B61" s="27" t="inlineStr">
        <is>
          <t>СОЧНЫЙ ГРИЛЬ ПМ сос п/о мгс 1.5*4_Маяк</t>
        </is>
      </c>
      <c r="C61" s="31" t="inlineStr">
        <is>
          <t>КГ</t>
        </is>
      </c>
      <c r="D61" s="28" t="n">
        <v>1001022246661</v>
      </c>
      <c r="E61" s="24" t="n"/>
      <c r="F61" s="23" t="n"/>
      <c r="G61" s="23">
        <f>E61*1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RIGHT(D62:D181,4)</f>
        <v/>
      </c>
      <c r="B62" s="27" t="inlineStr">
        <is>
          <t>СОЧНЫЙ ГРИЛЬ ПМ сос п/о мгс 0,41кг 8шт.</t>
        </is>
      </c>
      <c r="C62" s="36" t="inlineStr">
        <is>
          <t>ШТ</t>
        </is>
      </c>
      <c r="D62" s="28" t="n">
        <v>1001022246713</v>
      </c>
      <c r="E62" s="24" t="n">
        <v>400</v>
      </c>
      <c r="F62" s="23" t="n"/>
      <c r="G62" s="23">
        <f>E62*0.41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RIGHT(D63:D182,4)</f>
        <v/>
      </c>
      <c r="B63" s="27" t="inlineStr">
        <is>
          <t>С СЫРОМ Папа может сос ц/о мгс 0.4кг 6шт</t>
        </is>
      </c>
      <c r="C63" s="36" t="inlineStr">
        <is>
          <t>ШТ</t>
        </is>
      </c>
      <c r="D63" s="28" t="n">
        <v>1001025176475</v>
      </c>
      <c r="E63" s="24" t="n">
        <v>60</v>
      </c>
      <c r="F63" s="23" t="n"/>
      <c r="G63" s="23">
        <f>E63*0.4</f>
        <v/>
      </c>
      <c r="H63" s="14" t="n"/>
      <c r="I63" s="14" t="n"/>
      <c r="J63" s="40" t="n"/>
      <c r="K63" s="83" t="n"/>
    </row>
    <row r="64" ht="16.5" customFormat="1" customHeight="1" s="15">
      <c r="A64" s="98">
        <f>RIGHT(D64:D183,4)</f>
        <v/>
      </c>
      <c r="B64" s="27" t="inlineStr">
        <is>
          <t>ХОТ-ДОГ Папа может сос п/о мгс 0.35кг</t>
        </is>
      </c>
      <c r="C64" s="36" t="inlineStr">
        <is>
          <t>ШТ</t>
        </is>
      </c>
      <c r="D64" s="28" t="n">
        <v>1001025166776</v>
      </c>
      <c r="E64" s="24" t="n">
        <v>80</v>
      </c>
      <c r="F64" s="23" t="n"/>
      <c r="G64" s="23">
        <f>E64*0.35</f>
        <v/>
      </c>
      <c r="H64" s="14" t="n"/>
      <c r="I64" s="14" t="n"/>
      <c r="J64" s="40" t="n"/>
      <c r="K64" s="83" t="n"/>
    </row>
    <row r="65" ht="16.5" customHeight="1" s="95" thickBot="1">
      <c r="A65" s="98">
        <f>RIGHT(D65:D184,4)</f>
        <v/>
      </c>
      <c r="B65" s="47" t="inlineStr">
        <is>
          <t>ФИЛЕЙНЫЕ сос ц/о в/у 1/270 12шт_45с</t>
        </is>
      </c>
      <c r="C65" s="36" t="inlineStr">
        <is>
          <t>ШТ</t>
        </is>
      </c>
      <c r="D65" s="28" t="n">
        <v>1001022556297</v>
      </c>
      <c r="E65" s="24" t="n">
        <v>480</v>
      </c>
      <c r="F65" s="23" t="n"/>
      <c r="G65" s="23">
        <f>E65*0.27</f>
        <v/>
      </c>
      <c r="H65" s="14" t="n">
        <v>3.24</v>
      </c>
      <c r="I65" s="14" t="n">
        <v>45</v>
      </c>
      <c r="J65" s="40" t="n"/>
    </row>
    <row r="66" ht="16.5" customHeight="1" s="95" thickBot="1" thickTop="1">
      <c r="A66" s="98">
        <f>RIGHT(D66:D177,4)</f>
        <v/>
      </c>
      <c r="B66" s="75" t="inlineStr">
        <is>
          <t>Сардельки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5" thickTop="1">
      <c r="A67" s="98">
        <f>RIGHT(D67:D178,4)</f>
        <v/>
      </c>
      <c r="B67" s="47" t="inlineStr">
        <is>
          <t>СЫТНЫЕ Папа может сар б/о мгс 1*3 СНГ</t>
        </is>
      </c>
      <c r="C67" s="31" t="inlineStr">
        <is>
          <t>КГ</t>
        </is>
      </c>
      <c r="D67" s="28" t="n">
        <v>1001034063297</v>
      </c>
      <c r="E67" s="24" t="n">
        <v>50</v>
      </c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40" t="n"/>
    </row>
    <row r="68" ht="16.5" customHeight="1" s="95">
      <c r="A68" s="98">
        <f>RIGHT(D68:D181,4)</f>
        <v/>
      </c>
      <c r="B68" s="47" t="inlineStr">
        <is>
          <t>ШПИКАЧКИ ДОМАШНИЕ СН п/о мгс 0.4кг 8шт.</t>
        </is>
      </c>
      <c r="C68" s="34" t="inlineStr">
        <is>
          <t>ШТ</t>
        </is>
      </c>
      <c r="D68" s="28" t="n">
        <v>1001035326217</v>
      </c>
      <c r="E68" s="24" t="n"/>
      <c r="F68" s="23" t="n"/>
      <c r="G68" s="23">
        <f>E68*0.4</f>
        <v/>
      </c>
      <c r="H68" s="14" t="n"/>
      <c r="I68" s="14" t="n"/>
      <c r="J68" s="40" t="n"/>
    </row>
    <row r="69" ht="16.5" customHeight="1" s="95" thickBot="1">
      <c r="A69" s="98">
        <f>RIGHT(D69:D183,4)</f>
        <v/>
      </c>
      <c r="B69" s="47" t="inlineStr">
        <is>
          <t>ШПИКАЧКИ СОЧНЫЕ ПМ САР Б/О МГС 1*3 45с</t>
        </is>
      </c>
      <c r="C69" s="31" t="inlineStr">
        <is>
          <t>КГ</t>
        </is>
      </c>
      <c r="D69" s="28" t="n">
        <v>1001031076527</v>
      </c>
      <c r="E69" s="24" t="n">
        <v>100</v>
      </c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40" t="n"/>
    </row>
    <row r="70" ht="16.5" customHeight="1" s="95" thickBot="1" thickTop="1">
      <c r="A70" s="98">
        <f>RIGHT(D70:D184,4)</f>
        <v/>
      </c>
      <c r="B70" s="75" t="inlineStr">
        <is>
          <t>Полукопченые колбасы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8">
        <f>RIGHT(D71:D185,4)</f>
        <v/>
      </c>
      <c r="B71" s="27" t="inlineStr">
        <is>
          <t>БОЯNСКАЯ Папа может п/к в/у 0.28кг 8шт.</t>
        </is>
      </c>
      <c r="C71" s="34" t="inlineStr">
        <is>
          <t>ШТ</t>
        </is>
      </c>
      <c r="D71" s="28" t="n">
        <v>1001302276666</v>
      </c>
      <c r="E71" s="24" t="n">
        <v>200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>
      <c r="A72" s="98">
        <f>RIGHT(D72:D186,4)</f>
        <v/>
      </c>
      <c r="B72" s="27" t="inlineStr">
        <is>
          <t xml:space="preserve"> АРОМАТНАЯ С ЧЕСНОЧКОМ СН в/к мтс 0.330кг</t>
        </is>
      </c>
      <c r="C72" s="34" t="inlineStr">
        <is>
          <t>ШТ</t>
        </is>
      </c>
      <c r="D72" s="28" t="n">
        <v>1001305256658</v>
      </c>
      <c r="E72" s="24" t="n"/>
      <c r="F72" s="23" t="n"/>
      <c r="G72" s="23">
        <f>E72*0.33</f>
        <v/>
      </c>
      <c r="H72" s="14" t="n"/>
      <c r="I72" s="14" t="n"/>
      <c r="J72" s="40" t="n"/>
    </row>
    <row r="73" ht="16.5" customHeight="1" s="95">
      <c r="A73" s="98">
        <f>RIGHT(D73:D186,4)</f>
        <v/>
      </c>
      <c r="B73" s="27" t="inlineStr">
        <is>
          <t>ВЕНСКАЯ САЛЯМИ п/к в/у 0.28кг 8шт.</t>
        </is>
      </c>
      <c r="C73" s="34" t="inlineStr">
        <is>
          <t>ШТ</t>
        </is>
      </c>
      <c r="D73" s="28" t="n">
        <v>1001300516669</v>
      </c>
      <c r="E73" s="24" t="n">
        <v>120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 thickBot="1">
      <c r="A74" s="98">
        <f>RIGHT(D74:D187,4)</f>
        <v/>
      </c>
      <c r="B74" s="27" t="inlineStr">
        <is>
          <t>САЛЯМИ ФИНСКАЯ п/к в/у</t>
        </is>
      </c>
      <c r="C74" s="31" t="inlineStr">
        <is>
          <t>КГ</t>
        </is>
      </c>
      <c r="D74" s="28" t="n">
        <v>1001043094342</v>
      </c>
      <c r="E74" s="24" t="n"/>
      <c r="F74" s="23" t="n">
        <v>0.61875</v>
      </c>
      <c r="G74" s="23">
        <f>E74*1</f>
        <v/>
      </c>
      <c r="H74" s="14" t="n">
        <v>4.95</v>
      </c>
      <c r="I74" s="14" t="n">
        <v>45</v>
      </c>
      <c r="J74" s="40" t="n"/>
    </row>
    <row r="75" ht="16.5" customHeight="1" s="95" thickBot="1" thickTop="1">
      <c r="A75" s="98">
        <f>RIGHT(D75:D189,4)</f>
        <v/>
      </c>
      <c r="B75" s="75" t="inlineStr">
        <is>
          <t>Варенокопченые колбасы</t>
        </is>
      </c>
      <c r="C75" s="75" t="n"/>
      <c r="D75" s="75" t="n"/>
      <c r="E75" s="75" t="n"/>
      <c r="F75" s="74" t="n"/>
      <c r="G75" s="75" t="n"/>
      <c r="H75" s="75" t="n"/>
      <c r="I75" s="75" t="n"/>
      <c r="J75" s="76" t="n"/>
    </row>
    <row r="76" ht="16.5" customHeight="1" s="95" thickTop="1">
      <c r="A76" s="98">
        <f>RIGHT(D76:D190,4)</f>
        <v/>
      </c>
      <c r="B76" s="27" t="inlineStr">
        <is>
          <t>СЕРВЕЛАТ ЗЕРНИСТЫЙ ПМ в/к в/у срез 1/350</t>
        </is>
      </c>
      <c r="C76" s="34" t="inlineStr">
        <is>
          <t>ШТ</t>
        </is>
      </c>
      <c r="D76" s="28" t="n">
        <v>1001300386683</v>
      </c>
      <c r="E76" s="24" t="n">
        <v>1000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0" t="n"/>
    </row>
    <row r="77" ht="16.5" customHeight="1" s="95">
      <c r="A77" s="98">
        <f>RIGHT(D77:D191,4)</f>
        <v/>
      </c>
      <c r="B77" s="27" t="inlineStr">
        <is>
          <t>БАЛЫКОВАЯ СН в/к в/у</t>
        </is>
      </c>
      <c r="C77" s="31" t="inlineStr">
        <is>
          <t>КГ</t>
        </is>
      </c>
      <c r="D77" s="28" t="n">
        <v>1001303636301</v>
      </c>
      <c r="E77" s="24" t="n"/>
      <c r="F77" s="23" t="n">
        <v>0.7</v>
      </c>
      <c r="G77" s="23">
        <f>E77</f>
        <v/>
      </c>
      <c r="H77" s="14" t="n"/>
      <c r="I77" s="14" t="n">
        <v>45</v>
      </c>
      <c r="J77" s="40" t="n"/>
    </row>
    <row r="78" ht="16.5" customHeight="1" s="95">
      <c r="A78" s="98">
        <f>RIGHT(D78:D192,4)</f>
        <v/>
      </c>
      <c r="B78" s="27" t="inlineStr">
        <is>
          <t>БАЛЫКОВАЯ СН в/к п/о 0.35кг 8шт</t>
        </is>
      </c>
      <c r="C78" s="34" t="inlineStr">
        <is>
          <t>ШТ</t>
        </is>
      </c>
      <c r="D78" s="28" t="n">
        <v>1001303636302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5">
      <c r="A79" s="98">
        <f>RIGHT(D79:D193,4)</f>
        <v/>
      </c>
      <c r="B79" s="27" t="inlineStr">
        <is>
          <t>СЕРВЕЛАТ КАРЕЛЬСКИЙ ПМ в/к в/у 0.28кг</t>
        </is>
      </c>
      <c r="C79" s="34" t="inlineStr">
        <is>
          <t>ШТ</t>
        </is>
      </c>
      <c r="D79" s="28" t="n">
        <v>1001304506684</v>
      </c>
      <c r="E79" s="24" t="n">
        <v>800</v>
      </c>
      <c r="F79" s="23" t="n">
        <v>0.28</v>
      </c>
      <c r="G79" s="23">
        <f>E79*0.28</f>
        <v/>
      </c>
      <c r="H79" s="14" t="n">
        <v>2.24</v>
      </c>
      <c r="I79" s="14" t="n">
        <v>45</v>
      </c>
      <c r="J79" s="40" t="n"/>
    </row>
    <row r="80" ht="16.5" customHeight="1" s="95">
      <c r="A80" s="98">
        <f>RIGHT(D80:D194,4)</f>
        <v/>
      </c>
      <c r="B80" s="27" t="inlineStr">
        <is>
          <t>СЕРВЕЛАТ КАРЕЛЬСКИЙ СН в/к в/у 0.28к</t>
        </is>
      </c>
      <c r="C80" s="34" t="inlineStr">
        <is>
          <t>ШТ</t>
        </is>
      </c>
      <c r="D80" s="28" t="n">
        <v>1001304506562</v>
      </c>
      <c r="E80" s="24" t="n"/>
      <c r="F80" s="23" t="n"/>
      <c r="G80" s="23">
        <f>E80*0.28</f>
        <v/>
      </c>
      <c r="H80" s="14" t="n"/>
      <c r="I80" s="14" t="n"/>
      <c r="J80" s="40" t="n"/>
    </row>
    <row r="81" ht="16.5" customHeight="1" s="95">
      <c r="A81" s="98">
        <f>RIGHT(D81:D195,4)</f>
        <v/>
      </c>
      <c r="B81" s="27" t="inlineStr">
        <is>
          <t>СЕРВЕЛАТ ОРЕХОВЫЙ СН в/к п/о 0,35кг 8шт</t>
        </is>
      </c>
      <c r="C81" s="34" t="inlineStr">
        <is>
          <t>ШТ</t>
        </is>
      </c>
      <c r="D81" s="28" t="n">
        <v>1001305196215</v>
      </c>
      <c r="E81" s="24" t="n"/>
      <c r="F81" s="23" t="n"/>
      <c r="G81" s="23">
        <f>E81*0.35</f>
        <v/>
      </c>
      <c r="H81" s="14" t="n"/>
      <c r="I81" s="14" t="n"/>
      <c r="J81" s="40" t="n"/>
    </row>
    <row r="82" ht="16.5" customHeight="1" s="95">
      <c r="A82" s="98">
        <f>RIGHT(D82:D196,4)</f>
        <v/>
      </c>
      <c r="B82" s="65" t="inlineStr">
        <is>
          <t>СЕРВЕЛАТ ОХОТНИЧИЙ в/к в/у срез 0.35кг</t>
        </is>
      </c>
      <c r="C82" s="34" t="inlineStr">
        <is>
          <t>ШТ</t>
        </is>
      </c>
      <c r="D82" s="28" t="n">
        <v>1001303986689</v>
      </c>
      <c r="E82" s="24" t="n">
        <v>1200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s="95">
      <c r="A83" s="98">
        <f>RIGHT(D83:D197,4)</f>
        <v/>
      </c>
      <c r="B83" s="65" t="inlineStr">
        <is>
          <t>СЕРВЕЛАТ ФИНСКИЙ СН в/к в/у</t>
        </is>
      </c>
      <c r="C83" s="31" t="inlineStr">
        <is>
          <t>КГ</t>
        </is>
      </c>
      <c r="D83" s="28" t="n">
        <v>1001301876212</v>
      </c>
      <c r="E83" s="24" t="n"/>
      <c r="F83" s="23" t="n">
        <v>0.68</v>
      </c>
      <c r="G83" s="23">
        <f>E83*1</f>
        <v/>
      </c>
      <c r="H83" s="14" t="n"/>
      <c r="I83" s="14" t="n">
        <v>45</v>
      </c>
      <c r="J83" s="40" t="n"/>
    </row>
    <row r="84" ht="16.5" customHeight="1" s="95">
      <c r="A84" s="98">
        <f>RIGHT(D84:D198,4)</f>
        <v/>
      </c>
      <c r="B84" s="65" t="inlineStr">
        <is>
          <t>СЕРВЕЛАТ ОХОТНИЧИЙ в/к в/у</t>
        </is>
      </c>
      <c r="C84" s="31" t="inlineStr">
        <is>
          <t>КГ</t>
        </is>
      </c>
      <c r="D84" s="28" t="n">
        <v>1001053985341</v>
      </c>
      <c r="E84" s="24" t="n">
        <v>100</v>
      </c>
      <c r="F84" s="23" t="n">
        <v>0.7125</v>
      </c>
      <c r="G84" s="23">
        <f>E84*1</f>
        <v/>
      </c>
      <c r="H84" s="14" t="n">
        <v>5.7</v>
      </c>
      <c r="I84" s="14" t="n">
        <v>45</v>
      </c>
      <c r="J84" s="40" t="n"/>
    </row>
    <row r="85" ht="16.5" customHeight="1" s="95">
      <c r="A85" s="98">
        <f>RIGHT(D85:D199,4)</f>
        <v/>
      </c>
      <c r="B85" s="65" t="inlineStr">
        <is>
          <t>СЕРВЕЛАТ ПРИМА в/к в/у 0.28кг 8шт.</t>
        </is>
      </c>
      <c r="C85" s="34" t="inlineStr">
        <is>
          <t>ШТ</t>
        </is>
      </c>
      <c r="D85" s="28" t="n">
        <v>1001303056692</v>
      </c>
      <c r="E85" s="24" t="n">
        <v>120</v>
      </c>
      <c r="F85" s="23" t="n">
        <v>0.28</v>
      </c>
      <c r="G85" s="23">
        <f>E85*0.28</f>
        <v/>
      </c>
      <c r="H85" s="14" t="n">
        <v>2.24</v>
      </c>
      <c r="I85" s="14" t="n">
        <v>45</v>
      </c>
      <c r="J85" s="40" t="n"/>
    </row>
    <row r="86" ht="16.5" customHeight="1" s="95">
      <c r="A86" s="98">
        <f>RIGHT(D86:D200,4)</f>
        <v/>
      </c>
      <c r="B86" s="65" t="inlineStr">
        <is>
          <t>МРАМОРНАЯ И БАЛЫКОВАЯ в/к с/н мгс 1/90</t>
        </is>
      </c>
      <c r="C86" s="34" t="inlineStr">
        <is>
          <t>ШТ</t>
        </is>
      </c>
      <c r="D86" s="28" t="n">
        <v>1001215576586</v>
      </c>
      <c r="E86" s="24" t="n"/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RIGHT(D87:D198,4)</f>
        <v/>
      </c>
      <c r="B87" s="65" t="inlineStr">
        <is>
          <t>МЯСНОЕ АССОРТИ к/з с/н мгс 1/90 10шт.</t>
        </is>
      </c>
      <c r="C87" s="34" t="inlineStr">
        <is>
          <t>ШТ</t>
        </is>
      </c>
      <c r="D87" s="28" t="n">
        <v>1001225416228</v>
      </c>
      <c r="E87" s="24" t="n">
        <v>80</v>
      </c>
      <c r="F87" s="23" t="n"/>
      <c r="G87" s="23">
        <f>E87*0.09</f>
        <v/>
      </c>
      <c r="H87" s="14" t="n"/>
      <c r="I87" s="14" t="n"/>
      <c r="J87" s="40" t="n"/>
    </row>
    <row r="88" ht="16.5" customHeight="1" s="95">
      <c r="A88" s="98">
        <f>RIGHT(D88:D198,4)</f>
        <v/>
      </c>
      <c r="B88" s="27" t="inlineStr">
        <is>
          <t>СЕРВЕЛАТ ФИНСКИЙ в/к в/у_45с</t>
        </is>
      </c>
      <c r="C88" s="31" t="inlineStr">
        <is>
          <t>КГ</t>
        </is>
      </c>
      <c r="D88" s="28" t="n">
        <v>1001051875544</v>
      </c>
      <c r="E88" s="24" t="n">
        <v>250</v>
      </c>
      <c r="F88" s="23" t="n">
        <v>0.85</v>
      </c>
      <c r="G88" s="23">
        <f>E88*1</f>
        <v/>
      </c>
      <c r="H88" s="14" t="n">
        <v>5.1</v>
      </c>
      <c r="I88" s="14" t="n">
        <v>45</v>
      </c>
      <c r="J88" s="40" t="n"/>
    </row>
    <row r="89" ht="16.5" customHeight="1" s="95">
      <c r="A89" s="98">
        <f>RIGHT(D89:D199,4)</f>
        <v/>
      </c>
      <c r="B89" s="27" t="inlineStr">
        <is>
          <t>СЕРВЕЛАТ ФИНСКИЙ СН в/к п/о 0.35кг 8шт</t>
        </is>
      </c>
      <c r="C89" s="34" t="inlineStr">
        <is>
          <t>ШТ</t>
        </is>
      </c>
      <c r="D89" s="28" t="n">
        <v>1001301876213</v>
      </c>
      <c r="E89" s="24" t="n"/>
      <c r="F89" s="23" t="n"/>
      <c r="G89" s="23">
        <f>E89*0.35</f>
        <v/>
      </c>
      <c r="H89" s="14" t="n"/>
      <c r="I89" s="14" t="n"/>
      <c r="J89" s="40" t="n"/>
    </row>
    <row r="90" ht="15.75" customHeight="1" s="95" thickBot="1">
      <c r="A90" s="98">
        <f>RIGHT(D90:D200,4)</f>
        <v/>
      </c>
      <c r="B90" s="27" t="inlineStr">
        <is>
          <t>СЕРВЕЛАТ ФИНСКИЙ в/к в/у срез 0.35кг_45c</t>
        </is>
      </c>
      <c r="C90" s="37" t="inlineStr">
        <is>
          <t>ШТ</t>
        </is>
      </c>
      <c r="D90" s="28" t="n">
        <v>1001301876697</v>
      </c>
      <c r="E90" s="24" t="n">
        <v>1400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40" t="n"/>
    </row>
    <row r="91" ht="16.5" customHeight="1" s="95" thickBot="1" thickTop="1">
      <c r="A91" s="98">
        <f>RIGHT(D91:D201,4)</f>
        <v/>
      </c>
      <c r="B91" s="75" t="inlineStr">
        <is>
          <t>Сырокопченые колбасы</t>
        </is>
      </c>
      <c r="C91" s="75" t="n"/>
      <c r="D91" s="75" t="n"/>
      <c r="E91" s="75" t="n"/>
      <c r="F91" s="74" t="n"/>
      <c r="G91" s="75" t="n"/>
      <c r="H91" s="75" t="n"/>
      <c r="I91" s="75" t="n"/>
      <c r="J91" s="76" t="n"/>
    </row>
    <row r="92" ht="16.5" customHeight="1" s="95" thickTop="1">
      <c r="A92" s="98">
        <f>RIGHT(D92:D202,4)</f>
        <v/>
      </c>
      <c r="B92" s="27" t="inlineStr">
        <is>
          <t>АРОМАТНАЯ Папа может с/к в/у 1/250 8шт.</t>
        </is>
      </c>
      <c r="C92" s="34" t="inlineStr">
        <is>
          <t>ШТ</t>
        </is>
      </c>
      <c r="D92" s="28" t="n">
        <v>1001061975706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95">
      <c r="A93" s="98">
        <f>RIGHT(D93:D203,4)</f>
        <v/>
      </c>
      <c r="B93" s="27" t="inlineStr">
        <is>
          <t>АРОМАТНАЯ с/к с/н в/у 1/100*8_60с</t>
        </is>
      </c>
      <c r="C93" s="34" t="inlineStr">
        <is>
          <t>ШТ</t>
        </is>
      </c>
      <c r="D93" s="28" t="n">
        <v>1001201976454</v>
      </c>
      <c r="E93" s="24" t="n">
        <v>280</v>
      </c>
      <c r="F93" s="23" t="n">
        <v>0.1</v>
      </c>
      <c r="G93" s="23">
        <f>E93*0.1</f>
        <v/>
      </c>
      <c r="H93" s="14" t="n">
        <v>0.8</v>
      </c>
      <c r="I93" s="14" t="n">
        <v>60</v>
      </c>
      <c r="J93" s="40" t="n"/>
    </row>
    <row r="94" ht="16.5" customHeight="1" s="95">
      <c r="A94" s="98">
        <f>RIGHT(D94:D204,4)</f>
        <v/>
      </c>
      <c r="B94" s="27" t="inlineStr">
        <is>
          <t xml:space="preserve"> ИТАЛЬЯНСКОЕ АССОРТИ с/в с/н мгс 1/90</t>
        </is>
      </c>
      <c r="C94" s="34" t="inlineStr">
        <is>
          <t>ШТ</t>
        </is>
      </c>
      <c r="D94" s="28" t="n">
        <v>1001205386222</v>
      </c>
      <c r="E94" s="24" t="n"/>
      <c r="F94" s="23" t="n"/>
      <c r="G94" s="23">
        <f>E94*0.09</f>
        <v/>
      </c>
      <c r="H94" s="14" t="n"/>
      <c r="I94" s="14" t="n"/>
      <c r="J94" s="40" t="n"/>
      <c r="K94" s="83" t="n"/>
    </row>
    <row r="95" ht="16.5" customHeight="1" s="95">
      <c r="A95" s="98">
        <f>RIGHT(D95:D205,4)</f>
        <v/>
      </c>
      <c r="B95" s="27" t="inlineStr">
        <is>
          <t xml:space="preserve"> ОХОТНИЧЬЯ Папа может с/к в/у 1/220 8шт.</t>
        </is>
      </c>
      <c r="C95" s="34" t="inlineStr">
        <is>
          <t>ШТ</t>
        </is>
      </c>
      <c r="D95" s="28" t="n">
        <v>1001060755931</v>
      </c>
      <c r="E95" s="24" t="n">
        <v>200</v>
      </c>
      <c r="F95" s="23" t="n">
        <v>0.22</v>
      </c>
      <c r="G95" s="23">
        <f>E95*0.22</f>
        <v/>
      </c>
      <c r="H95" s="14" t="n">
        <v>1.76</v>
      </c>
      <c r="I95" s="14" t="n">
        <v>120</v>
      </c>
      <c r="J95" s="40" t="n"/>
    </row>
    <row r="96" ht="16.5" customHeight="1" s="95">
      <c r="A96" s="98">
        <f>RIGHT(D96:D207,4)</f>
        <v/>
      </c>
      <c r="B96" s="27" t="inlineStr">
        <is>
          <t>ПОСОЛЬСКАЯ Папа может с/к в/у</t>
        </is>
      </c>
      <c r="C96" s="31" t="inlineStr">
        <is>
          <t>КГ</t>
        </is>
      </c>
      <c r="D96" s="28" t="n">
        <v>1001063145708</v>
      </c>
      <c r="E96" s="24" t="n"/>
      <c r="F96" s="23" t="n">
        <v>0.5125</v>
      </c>
      <c r="G96" s="23">
        <f>E96*1</f>
        <v/>
      </c>
      <c r="H96" s="14" t="n">
        <v>4.1</v>
      </c>
      <c r="I96" s="14" t="n">
        <v>120</v>
      </c>
      <c r="J96" s="40" t="n"/>
    </row>
    <row r="97" ht="16.5" customHeight="1" s="95">
      <c r="A97" s="98">
        <f>RIGHT(D97:D208,4)</f>
        <v/>
      </c>
      <c r="B97" s="27" t="inlineStr">
        <is>
          <t>ПОСОЛЬСКАЯ с/к с/н в/у 1/100 10шт.</t>
        </is>
      </c>
      <c r="C97" s="34" t="inlineStr">
        <is>
          <t>ШТ</t>
        </is>
      </c>
      <c r="D97" s="28" t="n">
        <v>1001203146555</v>
      </c>
      <c r="E97" s="24" t="n">
        <v>50</v>
      </c>
      <c r="F97" s="23" t="n"/>
      <c r="G97" s="23">
        <f>E97*0.1</f>
        <v/>
      </c>
      <c r="H97" s="14" t="n"/>
      <c r="I97" s="14" t="n"/>
      <c r="J97" s="40" t="n"/>
    </row>
    <row r="98" ht="16.5" customHeight="1" s="95">
      <c r="A98" s="98">
        <f>RIGHT(D98:D212,4)</f>
        <v/>
      </c>
      <c r="B98" s="27" t="inlineStr">
        <is>
          <t>САЛЯМИ ИТАЛЬЯНСКАЯ с/к в/у 1/250*8_120c</t>
        </is>
      </c>
      <c r="C98" s="34" t="inlineStr">
        <is>
          <t>ШТ</t>
        </is>
      </c>
      <c r="D98" s="28" t="n">
        <v>1001060764993</v>
      </c>
      <c r="E98" s="24" t="n">
        <v>400</v>
      </c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5">
      <c r="A99" s="98">
        <f>RIGHT(D99:D213,4)</f>
        <v/>
      </c>
      <c r="B99" s="27" t="inlineStr">
        <is>
          <t>САЛЯМИ МЕЛКОЗЕРНЕНАЯ с/к в/у 1/120_60с</t>
        </is>
      </c>
      <c r="C99" s="34" t="inlineStr">
        <is>
          <t>ШТ</t>
        </is>
      </c>
      <c r="D99" s="28" t="n">
        <v>1001193115682</v>
      </c>
      <c r="E99" s="24" t="n">
        <v>600</v>
      </c>
      <c r="F99" s="23" t="n">
        <v>0.12</v>
      </c>
      <c r="G99" s="23">
        <f>E99*0.12</f>
        <v/>
      </c>
      <c r="H99" s="14" t="n">
        <v>0.96</v>
      </c>
      <c r="I99" s="14" t="n">
        <v>60</v>
      </c>
      <c r="J99" s="40" t="n"/>
    </row>
    <row r="100" ht="16.5" customHeight="1" s="95">
      <c r="A100" s="98">
        <f>RIGHT(D100:D214,4)</f>
        <v/>
      </c>
      <c r="B100" s="27" t="inlineStr">
        <is>
          <t>НЕАПОЛИТАНСКИЙ ДУЭТ с/к с/н мгс 1/90</t>
        </is>
      </c>
      <c r="C100" s="34" t="inlineStr">
        <is>
          <t>ШТ</t>
        </is>
      </c>
      <c r="D100" s="28" t="n">
        <v>1001205376221</v>
      </c>
      <c r="E100" s="24" t="n"/>
      <c r="F100" s="23" t="n"/>
      <c r="G100" s="23">
        <f>E100*0.09</f>
        <v/>
      </c>
      <c r="H100" s="14" t="n"/>
      <c r="I100" s="14" t="n"/>
      <c r="J100" s="40" t="n"/>
    </row>
    <row r="101" ht="16.5" customHeight="1" s="95">
      <c r="A101" s="98">
        <f>RIGHT(D101:D216,4)</f>
        <v/>
      </c>
      <c r="B101" s="27" t="inlineStr">
        <is>
          <t>ЭКСТРА Папа может с/к в/у_Л</t>
        </is>
      </c>
      <c r="C101" s="31" t="inlineStr">
        <is>
          <t>КГ</t>
        </is>
      </c>
      <c r="D101" s="28" t="n">
        <v>1001062504117</v>
      </c>
      <c r="E101" s="24" t="n">
        <v>50</v>
      </c>
      <c r="F101" s="23" t="n">
        <v>0.4875</v>
      </c>
      <c r="G101" s="23">
        <f>E101*1</f>
        <v/>
      </c>
      <c r="H101" s="14" t="n">
        <v>3.9</v>
      </c>
      <c r="I101" s="14" t="n">
        <v>120</v>
      </c>
      <c r="J101" s="40" t="n"/>
    </row>
    <row r="102" ht="16.5" customHeight="1" s="95">
      <c r="A102" s="98">
        <f>RIGHT(D102:D217,4)</f>
        <v/>
      </c>
      <c r="B102" s="27" t="inlineStr">
        <is>
          <t>ЭКСТРА Папа может с/к в/у 1/250 8шт.</t>
        </is>
      </c>
      <c r="C102" s="34" t="inlineStr">
        <is>
          <t>ШТ</t>
        </is>
      </c>
      <c r="D102" s="28" t="n">
        <v>1001062505483</v>
      </c>
      <c r="E102" s="24" t="n">
        <v>800</v>
      </c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 thickBot="1">
      <c r="A103" s="98">
        <f>RIGHT(D103:D218,4)</f>
        <v/>
      </c>
      <c r="B103" s="27" t="inlineStr">
        <is>
          <t>ЭКСТРА Папа может с/к с/н в/у 1/100_60с</t>
        </is>
      </c>
      <c r="C103" s="34" t="inlineStr">
        <is>
          <t>ШТ</t>
        </is>
      </c>
      <c r="D103" s="28" t="n">
        <v>1001202506453</v>
      </c>
      <c r="E103" s="24" t="n">
        <v>140</v>
      </c>
      <c r="F103" s="23" t="n">
        <v>0.1</v>
      </c>
      <c r="G103" s="23">
        <f>E103*0.1</f>
        <v/>
      </c>
      <c r="H103" s="14" t="n">
        <v>0.8</v>
      </c>
      <c r="I103" s="14" t="n">
        <v>60</v>
      </c>
      <c r="J103" s="40" t="n"/>
    </row>
    <row r="104" ht="16.5" customHeight="1" s="95" thickBot="1" thickTop="1">
      <c r="A104" s="98">
        <f>RIGHT(D104:D219,4)</f>
        <v/>
      </c>
      <c r="B104" s="75" t="inlineStr">
        <is>
          <t>Ветчины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5" thickTop="1">
      <c r="A105" s="98">
        <f>RIGHT(D105:D220,4)</f>
        <v/>
      </c>
      <c r="B105" s="29" t="inlineStr">
        <is>
          <t>ВЕТЧ.ЛЮБИТЕЛЬСКАЯ п/о</t>
        </is>
      </c>
      <c r="C105" s="33" t="inlineStr">
        <is>
          <t>КГ</t>
        </is>
      </c>
      <c r="D105" s="30" t="n">
        <v>1001092446756</v>
      </c>
      <c r="E105" s="24" t="n">
        <v>50</v>
      </c>
      <c r="F105" s="23" t="n">
        <v>1.525</v>
      </c>
      <c r="G105" s="23">
        <f>E105*1</f>
        <v/>
      </c>
      <c r="H105" s="14" t="n">
        <v>6.1</v>
      </c>
      <c r="I105" s="14" t="n">
        <v>60</v>
      </c>
      <c r="J105" s="40" t="n"/>
    </row>
    <row r="106" ht="16.5" customHeight="1" s="95">
      <c r="A106" s="98">
        <f>RIGHT(D106:D221,4)</f>
        <v/>
      </c>
      <c r="B106" s="29" t="inlineStr">
        <is>
          <t>ВЕТЧ.ЛЮБИТЕЛЬСКАЯ п/о 0.4кг</t>
        </is>
      </c>
      <c r="C106" s="38" t="inlineStr">
        <is>
          <t>ШТ</t>
        </is>
      </c>
      <c r="D106" s="81" t="n">
        <v>1001092444611</v>
      </c>
      <c r="E106" s="24" t="n"/>
      <c r="F106" s="23" t="n"/>
      <c r="G106" s="23">
        <f>E106*0.4</f>
        <v/>
      </c>
      <c r="H106" s="14" t="n"/>
      <c r="I106" s="14" t="n"/>
      <c r="J106" s="40" t="n"/>
    </row>
    <row r="107" ht="16.5" customHeight="1" s="95">
      <c r="A107" s="98">
        <f>RIGHT(D107:D222,4)</f>
        <v/>
      </c>
      <c r="B107" s="29" t="inlineStr">
        <is>
          <t>ВЕТЧ.КЛАССИЧЕСКАЯ СН п/о 0.8кг 4шт.</t>
        </is>
      </c>
      <c r="C107" s="38" t="inlineStr">
        <is>
          <t>ШТ</t>
        </is>
      </c>
      <c r="D107" s="81" t="n">
        <v>1001093956645</v>
      </c>
      <c r="E107" s="24" t="n"/>
      <c r="F107" s="23" t="n"/>
      <c r="G107" s="23">
        <f>E107*0.8</f>
        <v/>
      </c>
      <c r="H107" s="14" t="n"/>
      <c r="I107" s="14" t="n"/>
      <c r="J107" s="40" t="n"/>
    </row>
    <row r="108" ht="16.5" customHeight="1" s="95">
      <c r="A108" s="98">
        <f>RIGHT(D108:D223,4)</f>
        <v/>
      </c>
      <c r="B108" s="29" t="inlineStr">
        <is>
          <t xml:space="preserve">ВЕТЧ.МРАМОРНАЯ в/у_45с </t>
        </is>
      </c>
      <c r="C108" s="33" t="inlineStr">
        <is>
          <t>КГ</t>
        </is>
      </c>
      <c r="D108" s="81" t="n">
        <v>1001092436470</v>
      </c>
      <c r="E108" s="24" t="n">
        <v>10</v>
      </c>
      <c r="F108" s="23" t="n"/>
      <c r="G108" s="23">
        <f>E108*1</f>
        <v/>
      </c>
      <c r="H108" s="14" t="n"/>
      <c r="I108" s="14" t="n"/>
      <c r="J108" s="40" t="n"/>
    </row>
    <row r="109" ht="16.5" customHeight="1" s="95">
      <c r="A109" s="98">
        <f>RIGHT(D109:D223,4)</f>
        <v/>
      </c>
      <c r="B109" s="29" t="inlineStr">
        <is>
          <t>ВЕТЧ.ФИРМЕННАЯ С ИНДЕЙКОЙ п/о</t>
        </is>
      </c>
      <c r="C109" s="33" t="inlineStr">
        <is>
          <t>КГ</t>
        </is>
      </c>
      <c r="D109" s="81" t="n">
        <v>1001094966025</v>
      </c>
      <c r="E109" s="24" t="n"/>
      <c r="F109" s="23" t="n"/>
      <c r="G109" s="23">
        <f>E109*1</f>
        <v/>
      </c>
      <c r="H109" s="14" t="n"/>
      <c r="I109" s="14" t="n"/>
      <c r="J109" s="40" t="n"/>
    </row>
    <row r="110" ht="16.5" customHeight="1" s="95" thickBot="1">
      <c r="A110" s="98">
        <f>RIGHT(D110:D221,4)</f>
        <v/>
      </c>
      <c r="B110" s="27" t="inlineStr">
        <is>
          <t>ВЕТЧ.МЯСНАЯ Папа может п/о 0.4кг 8шт.</t>
        </is>
      </c>
      <c r="C110" s="38" t="inlineStr">
        <is>
          <t>ШТ</t>
        </is>
      </c>
      <c r="D110" s="52" t="n">
        <v>1001094053215</v>
      </c>
      <c r="E110" s="24" t="n">
        <v>80</v>
      </c>
      <c r="F110" s="23" t="n">
        <v>0.4</v>
      </c>
      <c r="G110" s="23">
        <f>E110*0.4</f>
        <v/>
      </c>
      <c r="H110" s="14" t="n">
        <v>3.2</v>
      </c>
      <c r="I110" s="14" t="n">
        <v>60</v>
      </c>
      <c r="J110" s="40" t="n"/>
    </row>
    <row r="111" ht="16.5" customHeight="1" s="95" thickBot="1" thickTop="1">
      <c r="A111" s="98">
        <f>RIGHT(D111:D224,4)</f>
        <v/>
      </c>
      <c r="B111" s="75" t="inlineStr">
        <is>
          <t>Копчености варенокопченые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5" thickTop="1">
      <c r="A112" s="98">
        <f>RIGHT(D112:D227,4)</f>
        <v/>
      </c>
      <c r="B112" s="48" t="inlineStr">
        <is>
          <t>СВИНИНА ДЕЛИКАТЕСНАЯ к/в мл/к в/у 0.3кг</t>
        </is>
      </c>
      <c r="C112" s="36" t="inlineStr">
        <is>
          <t>ШТ</t>
        </is>
      </c>
      <c r="D112" s="28" t="n">
        <v>1001082576281</v>
      </c>
      <c r="E112" s="24" t="n">
        <v>120</v>
      </c>
      <c r="F112" s="23" t="n">
        <v>0.3</v>
      </c>
      <c r="G112" s="23">
        <f>E112*0.3</f>
        <v/>
      </c>
      <c r="H112" s="14" t="n">
        <v>1.8</v>
      </c>
      <c r="I112" s="14" t="n">
        <v>30</v>
      </c>
      <c r="J112" s="40" t="n"/>
    </row>
    <row r="113" ht="16.5" customHeight="1" s="95" thickBot="1">
      <c r="A113" s="98">
        <f>RIGHT(D113:D228,4)</f>
        <v/>
      </c>
      <c r="B113" s="48" t="inlineStr">
        <is>
          <t xml:space="preserve">БЕКОН с/к с/н в/у 1/180 10шт. </t>
        </is>
      </c>
      <c r="C113" s="36" t="inlineStr">
        <is>
          <t>ШТ</t>
        </is>
      </c>
      <c r="D113" s="28" t="n">
        <v>1001233296445</v>
      </c>
      <c r="E113" s="24" t="n">
        <v>80</v>
      </c>
      <c r="F113" s="23" t="n"/>
      <c r="G113" s="23">
        <f>E113*0.18</f>
        <v/>
      </c>
      <c r="H113" s="97" t="n"/>
      <c r="I113" s="97" t="n"/>
      <c r="J113" s="96" t="n"/>
    </row>
    <row r="114" ht="16.5" customHeight="1" s="95" thickBot="1" thickTop="1">
      <c r="A114" s="98">
        <f>RIGHT(D114:D229,4)</f>
        <v/>
      </c>
      <c r="B114" s="75" t="inlineStr">
        <is>
          <t>Паштеты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Bot="1" thickTop="1">
      <c r="A115" s="98">
        <f>RIGHT(D115:D232,4)</f>
        <v/>
      </c>
      <c r="B115" s="75" t="inlineStr">
        <is>
          <t>Пельмени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8">
        <f>RIGHT(D116:D233,4)</f>
        <v/>
      </c>
      <c r="B116" s="48" t="inlineStr">
        <is>
          <t>ОСТАН.ТРАДИЦ. пельм кор.0.5кг зам._120с</t>
        </is>
      </c>
      <c r="C116" s="34" t="inlineStr">
        <is>
          <t>ШТ</t>
        </is>
      </c>
      <c r="D116" s="28" t="n">
        <v>1002112606314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5">
      <c r="A117" s="98">
        <f>RIGHT(D117:D234,4)</f>
        <v/>
      </c>
      <c r="B117" s="48" t="inlineStr">
        <is>
          <t xml:space="preserve">ПЕЛЬМ.С АДЖИКОЙ пл.0.45кг зам. </t>
        </is>
      </c>
      <c r="C117" s="34" t="inlineStr">
        <is>
          <t>ШТ</t>
        </is>
      </c>
      <c r="D117" s="28" t="n">
        <v>1002115036155</v>
      </c>
      <c r="E117" s="24" t="n"/>
      <c r="F117" s="23" t="n"/>
      <c r="G117" s="23">
        <f>E117*0.45</f>
        <v/>
      </c>
      <c r="H117" s="14" t="n"/>
      <c r="I117" s="73" t="n"/>
      <c r="J117" s="40" t="n"/>
    </row>
    <row r="118" ht="16.5" customHeight="1" s="95">
      <c r="A118" s="98">
        <f>RIGHT(D118:D235,4)</f>
        <v/>
      </c>
      <c r="B118" s="48" t="inlineStr">
        <is>
          <t xml:space="preserve">ПЕЛЬМ.С БЕЛ.ГРИБАМИ пл.0.45кг зам. </t>
        </is>
      </c>
      <c r="C118" s="34" t="inlineStr">
        <is>
          <t>ШТ</t>
        </is>
      </c>
      <c r="D118" s="28" t="n">
        <v>1002115056157</v>
      </c>
      <c r="E118" s="24" t="n"/>
      <c r="F118" s="23" t="n"/>
      <c r="G118" s="23">
        <f>E118*0.45</f>
        <v/>
      </c>
      <c r="H118" s="14" t="n"/>
      <c r="I118" s="73" t="n"/>
      <c r="J118" s="40" t="n"/>
    </row>
    <row r="119" ht="16.5" customHeight="1" s="95" thickBot="1">
      <c r="A119" s="98">
        <f>RIGHT(D119:D234,4)</f>
        <v/>
      </c>
      <c r="B119" s="48" t="inlineStr">
        <is>
          <t>ОСТАН.ТРАДИЦ.пельм пл.0.9кг зам._120с</t>
        </is>
      </c>
      <c r="C119" s="37" t="inlineStr">
        <is>
          <t>ШТ</t>
        </is>
      </c>
      <c r="D119" s="28" t="n">
        <v>1002112606313</v>
      </c>
      <c r="E119" s="24" t="n"/>
      <c r="F119" s="23" t="n">
        <v>0.9</v>
      </c>
      <c r="G119" s="23">
        <f>E119*0.9</f>
        <v/>
      </c>
      <c r="H119" s="14" t="n">
        <v>9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Полуфабрикаты с картофелем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Bot="1" thickTop="1">
      <c r="A121" s="98">
        <f>RIGHT(D121:D236,4)</f>
        <v/>
      </c>
      <c r="B121" s="48" t="inlineStr">
        <is>
          <t>С КАРТОФЕЛЕМ вареники кор.0.5кг зам_120</t>
        </is>
      </c>
      <c r="C121" s="37" t="inlineStr">
        <is>
          <t>ШТ</t>
        </is>
      </c>
      <c r="D121" s="28" t="n">
        <v>1002151784945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Блины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Format="1" customHeight="1" s="91" thickBot="1" thickTop="1">
      <c r="A123" s="98">
        <f>RIGHT(D123:D238,4)</f>
        <v/>
      </c>
      <c r="B123" s="92" t="inlineStr">
        <is>
          <t>С КУРИЦЕЙ И ГРИБАМИ 1/420 10шт.зам.</t>
        </is>
      </c>
      <c r="C123" s="93" t="inlineStr">
        <is>
          <t>ШТ</t>
        </is>
      </c>
      <c r="D123" s="86" t="n">
        <v>1002133974956</v>
      </c>
      <c r="E123" s="87" t="n"/>
      <c r="F123" s="88" t="n">
        <v>0.42</v>
      </c>
      <c r="G123" s="88">
        <f>E123*0.42</f>
        <v/>
      </c>
      <c r="H123" s="89" t="n">
        <v>4.2</v>
      </c>
      <c r="I123" s="94" t="n">
        <v>120</v>
      </c>
      <c r="J123" s="89" t="n"/>
      <c r="K123" s="90" t="n"/>
    </row>
    <row r="124" ht="16.5" customHeight="1" s="95" thickTop="1">
      <c r="A124" s="98">
        <f>RIGHT(D124:D239,4)</f>
        <v/>
      </c>
      <c r="B124" s="48" t="inlineStr">
        <is>
          <t>БЛИНЧ.С МЯСОМ пл.1/420 10шт.зам.</t>
        </is>
      </c>
      <c r="C124" s="34" t="inlineStr">
        <is>
          <t>ШТ</t>
        </is>
      </c>
      <c r="D124" s="28" t="n">
        <v>1002131151762</v>
      </c>
      <c r="E124" s="24" t="n"/>
      <c r="F124" s="23" t="n">
        <v>0.42</v>
      </c>
      <c r="G124" s="23">
        <f>E124*0.42</f>
        <v/>
      </c>
      <c r="H124" s="14" t="n">
        <v>4.2</v>
      </c>
      <c r="I124" s="73" t="n">
        <v>120</v>
      </c>
      <c r="J124" s="40" t="n"/>
    </row>
    <row r="125" ht="16.5" customHeight="1" s="95" thickBot="1">
      <c r="A125" s="98">
        <f>RIGHT(D125:D240,4)</f>
        <v/>
      </c>
      <c r="B125" s="48" t="inlineStr">
        <is>
          <t>БЛИНЧ. С ТВОРОГОМ 1/420 12шт.зам.</t>
        </is>
      </c>
      <c r="C125" s="37" t="inlineStr">
        <is>
          <t>ШТ</t>
        </is>
      </c>
      <c r="D125" s="28" t="n">
        <v>1002131181764</v>
      </c>
      <c r="E125" s="24" t="n"/>
      <c r="F125" s="23" t="n">
        <v>0.42</v>
      </c>
      <c r="G125" s="23">
        <f>E125*0.42</f>
        <v/>
      </c>
      <c r="H125" s="14" t="n">
        <v>4.2</v>
      </c>
      <c r="I125" s="73" t="n">
        <v>120</v>
      </c>
      <c r="J125" s="40" t="n"/>
    </row>
    <row r="126" ht="16.5" customHeight="1" s="95" thickBot="1" thickTop="1">
      <c r="A126" s="98">
        <f>RIGHT(D126:D241,4)</f>
        <v/>
      </c>
      <c r="B126" s="75" t="inlineStr">
        <is>
          <t>Консервы мясные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Height="1" s="95" thickBot="1" thickTop="1">
      <c r="A127" s="98">
        <f>RIGHT(D127:D242,4)</f>
        <v/>
      </c>
      <c r="B127" s="75" t="inlineStr">
        <is>
          <t>Мясокостные замороженные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Height="1" s="95" thickBot="1" thickTop="1">
      <c r="A128" s="98">
        <f>RIGHT(D128:D243,4)</f>
        <v/>
      </c>
      <c r="B128" s="48" t="inlineStr">
        <is>
          <t xml:space="preserve"> РАГУ СВИНОЕ 1кг 8шт.зам_120с </t>
        </is>
      </c>
      <c r="C128" s="37" t="inlineStr">
        <is>
          <t>ШТ</t>
        </is>
      </c>
      <c r="D128" s="69" t="inlineStr">
        <is>
          <t>1002162156004</t>
        </is>
      </c>
      <c r="E128" s="24" t="n"/>
      <c r="F128" s="23" t="n">
        <v>1</v>
      </c>
      <c r="G128" s="23">
        <f>E128*1</f>
        <v/>
      </c>
      <c r="H128" s="14" t="n">
        <v>8</v>
      </c>
      <c r="I128" s="73" t="n">
        <v>120</v>
      </c>
      <c r="J128" s="40" t="n"/>
    </row>
    <row r="129" ht="15.75" customHeight="1" s="95" thickTop="1">
      <c r="A129" s="98">
        <f>RIGHT(D129:D244,4)</f>
        <v/>
      </c>
      <c r="B129" s="48" t="inlineStr">
        <is>
          <t>ШАШЛЫК ИЗ СВИНИНЫ зам.</t>
        </is>
      </c>
      <c r="C129" s="31" t="inlineStr">
        <is>
          <t>КГ</t>
        </is>
      </c>
      <c r="D129" s="69" t="inlineStr">
        <is>
          <t>1002162215417</t>
        </is>
      </c>
      <c r="E129" s="24" t="n"/>
      <c r="F129" s="23" t="n">
        <v>2</v>
      </c>
      <c r="G129" s="23">
        <f>E129*1</f>
        <v/>
      </c>
      <c r="H129" s="14" t="n">
        <v>6</v>
      </c>
      <c r="I129" s="73" t="n">
        <v>90</v>
      </c>
      <c r="J129" s="40" t="n"/>
    </row>
    <row r="130" ht="15.75" customHeight="1" s="95" thickBot="1">
      <c r="A130" s="98">
        <f>RIGHT(D130:D245,4)</f>
        <v/>
      </c>
      <c r="B130" s="48" t="inlineStr">
        <is>
          <t>РЕБРЫШКИ ОБЫКНОВЕННЫЕ 1кг 12шт.зам.</t>
        </is>
      </c>
      <c r="C130" s="37" t="inlineStr">
        <is>
          <t>ШТ</t>
        </is>
      </c>
      <c r="D130" s="70" t="inlineStr">
        <is>
          <t>1002162166019</t>
        </is>
      </c>
      <c r="E130" s="24" t="n"/>
      <c r="F130" s="23" t="n">
        <v>1</v>
      </c>
      <c r="G130" s="23">
        <f>E130*1</f>
        <v/>
      </c>
      <c r="H130" s="14" t="n">
        <v>12</v>
      </c>
      <c r="I130" s="73" t="n">
        <v>120</v>
      </c>
      <c r="J130" s="40" t="n"/>
    </row>
    <row r="131" ht="16.5" customHeight="1" s="95" thickBot="1" thickTop="1">
      <c r="A131" s="78" t="n"/>
      <c r="B131" s="78" t="inlineStr">
        <is>
          <t>ВСЕГО:</t>
        </is>
      </c>
      <c r="C131" s="16" t="n"/>
      <c r="D131" s="49" t="n"/>
      <c r="E131" s="17">
        <f>SUM(E5:E130)</f>
        <v/>
      </c>
      <c r="F131" s="17">
        <f>SUM(F10:F130)</f>
        <v/>
      </c>
      <c r="G131" s="17">
        <f>SUM(G11:G130)</f>
        <v/>
      </c>
      <c r="H131" s="17">
        <f>SUM(H10:H127)</f>
        <v/>
      </c>
      <c r="I131" s="17" t="n"/>
      <c r="J131" s="17" t="n"/>
    </row>
    <row r="132" ht="15.75" customHeight="1" s="95" thickTop="1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dataValidations disablePrompts="1" count="2">
    <dataValidation sqref="B124" showDropDown="0" showInputMessage="1" showErrorMessage="1" allowBlank="0" type="textLength" operator="lessThanOrEqual">
      <formula1>40</formula1>
    </dataValidation>
    <dataValidation sqref="D128:D1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2024-05-03T12:25:46Z</dcterms:modified>
  <cp:lastModifiedBy>Uaer4</cp:lastModifiedBy>
  <cp:lastPrinted>2023-11-08T08:22:20Z</cp:lastPrinted>
</cp:coreProperties>
</file>