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4,24 Ост КИ\"/>
    </mc:Choice>
  </mc:AlternateContent>
  <xr:revisionPtr revIDLastSave="0" documentId="13_ncr:1_{349C15EA-8418-4AC6-A153-0391A027109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Sheet!$A$3:$AB$86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6" i="1" l="1"/>
  <c r="Q81" i="1"/>
  <c r="Q80" i="1"/>
  <c r="AB80" i="1" s="1"/>
  <c r="Q79" i="1"/>
  <c r="Q77" i="1"/>
  <c r="Q76" i="1"/>
  <c r="AB76" i="1" s="1"/>
  <c r="Q74" i="1"/>
  <c r="AB74" i="1" s="1"/>
  <c r="Q73" i="1"/>
  <c r="AB73" i="1" s="1"/>
  <c r="Q72" i="1"/>
  <c r="Q63" i="1"/>
  <c r="AB63" i="1" s="1"/>
  <c r="Q57" i="1"/>
  <c r="AB57" i="1" s="1"/>
  <c r="Q56" i="1"/>
  <c r="Q54" i="1"/>
  <c r="Q52" i="1"/>
  <c r="AB52" i="1" s="1"/>
  <c r="Q51" i="1"/>
  <c r="Q50" i="1"/>
  <c r="AB50" i="1" s="1"/>
  <c r="Q46" i="1"/>
  <c r="AB46" i="1" s="1"/>
  <c r="Q45" i="1"/>
  <c r="AB45" i="1" s="1"/>
  <c r="Q44" i="1"/>
  <c r="AB44" i="1" s="1"/>
  <c r="Q43" i="1"/>
  <c r="Q36" i="1"/>
  <c r="Q35" i="1"/>
  <c r="AB35" i="1" s="1"/>
  <c r="Q34" i="1"/>
  <c r="AB34" i="1" s="1"/>
  <c r="Q32" i="1"/>
  <c r="Q28" i="1"/>
  <c r="Q25" i="1"/>
  <c r="AB25" i="1" s="1"/>
  <c r="Q20" i="1"/>
  <c r="Q19" i="1"/>
  <c r="AB19" i="1" s="1"/>
  <c r="Q18" i="1"/>
  <c r="AB18" i="1" s="1"/>
  <c r="Q17" i="1"/>
  <c r="AB17" i="1" s="1"/>
  <c r="Q13" i="1"/>
  <c r="Q6" i="1"/>
  <c r="AB81" i="1" l="1"/>
  <c r="AB13" i="1"/>
  <c r="AB54" i="1"/>
  <c r="AB79" i="1"/>
  <c r="AB6" i="1"/>
  <c r="AB20" i="1"/>
  <c r="AB28" i="1"/>
  <c r="AB32" i="1"/>
  <c r="AB36" i="1"/>
  <c r="AB43" i="1"/>
  <c r="AB51" i="1"/>
  <c r="AB56" i="1"/>
  <c r="AB72" i="1"/>
  <c r="AB77" i="1"/>
  <c r="E72" i="1"/>
  <c r="L72" i="1" s="1"/>
  <c r="O72" i="1" s="1"/>
  <c r="U72" i="1" s="1"/>
  <c r="E36" i="1"/>
  <c r="L7" i="1"/>
  <c r="O7" i="1" s="1"/>
  <c r="U7" i="1" s="1"/>
  <c r="L8" i="1"/>
  <c r="O8" i="1" s="1"/>
  <c r="U8" i="1" s="1"/>
  <c r="L9" i="1"/>
  <c r="O9" i="1" s="1"/>
  <c r="P9" i="1" s="1"/>
  <c r="L10" i="1"/>
  <c r="O10" i="1" s="1"/>
  <c r="P10" i="1" s="1"/>
  <c r="L11" i="1"/>
  <c r="O11" i="1" s="1"/>
  <c r="P11" i="1" s="1"/>
  <c r="L12" i="1"/>
  <c r="L13" i="1"/>
  <c r="O13" i="1" s="1"/>
  <c r="U13" i="1" s="1"/>
  <c r="L14" i="1"/>
  <c r="O14" i="1" s="1"/>
  <c r="P14" i="1" s="1"/>
  <c r="L15" i="1"/>
  <c r="O15" i="1" s="1"/>
  <c r="P15" i="1" s="1"/>
  <c r="L16" i="1"/>
  <c r="O16" i="1" s="1"/>
  <c r="U16" i="1" s="1"/>
  <c r="L17" i="1"/>
  <c r="O17" i="1" s="1"/>
  <c r="L18" i="1"/>
  <c r="O18" i="1" s="1"/>
  <c r="U18" i="1" s="1"/>
  <c r="L19" i="1"/>
  <c r="O19" i="1" s="1"/>
  <c r="L20" i="1"/>
  <c r="O20" i="1" s="1"/>
  <c r="U20" i="1" s="1"/>
  <c r="L21" i="1"/>
  <c r="O21" i="1" s="1"/>
  <c r="U21" i="1" s="1"/>
  <c r="L22" i="1"/>
  <c r="O22" i="1" s="1"/>
  <c r="U22" i="1" s="1"/>
  <c r="L23" i="1"/>
  <c r="O23" i="1" s="1"/>
  <c r="P23" i="1" s="1"/>
  <c r="L24" i="1"/>
  <c r="O24" i="1" s="1"/>
  <c r="U24" i="1" s="1"/>
  <c r="L25" i="1"/>
  <c r="O25" i="1" s="1"/>
  <c r="L26" i="1"/>
  <c r="O26" i="1" s="1"/>
  <c r="P26" i="1" s="1"/>
  <c r="L27" i="1"/>
  <c r="O27" i="1" s="1"/>
  <c r="P27" i="1" s="1"/>
  <c r="L28" i="1"/>
  <c r="O28" i="1" s="1"/>
  <c r="L29" i="1"/>
  <c r="O29" i="1" s="1"/>
  <c r="U29" i="1" s="1"/>
  <c r="L30" i="1"/>
  <c r="O30" i="1" s="1"/>
  <c r="P30" i="1" s="1"/>
  <c r="L31" i="1"/>
  <c r="O31" i="1" s="1"/>
  <c r="P31" i="1" s="1"/>
  <c r="L32" i="1"/>
  <c r="O32" i="1" s="1"/>
  <c r="U32" i="1" s="1"/>
  <c r="L33" i="1"/>
  <c r="O33" i="1" s="1"/>
  <c r="U33" i="1" s="1"/>
  <c r="L34" i="1"/>
  <c r="O34" i="1" s="1"/>
  <c r="U34" i="1" s="1"/>
  <c r="L35" i="1"/>
  <c r="O35" i="1" s="1"/>
  <c r="L36" i="1"/>
  <c r="O36" i="1" s="1"/>
  <c r="U36" i="1" s="1"/>
  <c r="L37" i="1"/>
  <c r="O37" i="1" s="1"/>
  <c r="U37" i="1" s="1"/>
  <c r="L38" i="1"/>
  <c r="O38" i="1" s="1"/>
  <c r="U38" i="1" s="1"/>
  <c r="L39" i="1"/>
  <c r="O39" i="1" s="1"/>
  <c r="U39" i="1" s="1"/>
  <c r="L40" i="1"/>
  <c r="O40" i="1" s="1"/>
  <c r="P40" i="1" s="1"/>
  <c r="L41" i="1"/>
  <c r="O41" i="1" s="1"/>
  <c r="U41" i="1" s="1"/>
  <c r="L42" i="1"/>
  <c r="O42" i="1" s="1"/>
  <c r="U42" i="1" s="1"/>
  <c r="L43" i="1"/>
  <c r="O43" i="1" s="1"/>
  <c r="U43" i="1" s="1"/>
  <c r="L44" i="1"/>
  <c r="O44" i="1" s="1"/>
  <c r="L45" i="1"/>
  <c r="O45" i="1" s="1"/>
  <c r="L46" i="1"/>
  <c r="O46" i="1" s="1"/>
  <c r="L47" i="1"/>
  <c r="O47" i="1" s="1"/>
  <c r="U47" i="1" s="1"/>
  <c r="L48" i="1"/>
  <c r="O48" i="1" s="1"/>
  <c r="P48" i="1" s="1"/>
  <c r="L49" i="1"/>
  <c r="O49" i="1" s="1"/>
  <c r="P49" i="1" s="1"/>
  <c r="L50" i="1"/>
  <c r="O50" i="1" s="1"/>
  <c r="L51" i="1"/>
  <c r="O51" i="1" s="1"/>
  <c r="U51" i="1" s="1"/>
  <c r="L52" i="1"/>
  <c r="O52" i="1" s="1"/>
  <c r="L53" i="1"/>
  <c r="O53" i="1" s="1"/>
  <c r="U53" i="1" s="1"/>
  <c r="L54" i="1"/>
  <c r="O54" i="1" s="1"/>
  <c r="U54" i="1" s="1"/>
  <c r="L55" i="1"/>
  <c r="O55" i="1" s="1"/>
  <c r="P55" i="1" s="1"/>
  <c r="L56" i="1"/>
  <c r="O56" i="1" s="1"/>
  <c r="U56" i="1" s="1"/>
  <c r="L57" i="1"/>
  <c r="O57" i="1" s="1"/>
  <c r="L58" i="1"/>
  <c r="O58" i="1" s="1"/>
  <c r="U58" i="1" s="1"/>
  <c r="L59" i="1"/>
  <c r="O59" i="1" s="1"/>
  <c r="U59" i="1" s="1"/>
  <c r="L60" i="1"/>
  <c r="O60" i="1" s="1"/>
  <c r="U60" i="1" s="1"/>
  <c r="L61" i="1"/>
  <c r="O61" i="1" s="1"/>
  <c r="U61" i="1" s="1"/>
  <c r="L62" i="1"/>
  <c r="O62" i="1" s="1"/>
  <c r="U62" i="1" s="1"/>
  <c r="L63" i="1"/>
  <c r="O63" i="1" s="1"/>
  <c r="L64" i="1"/>
  <c r="O64" i="1" s="1"/>
  <c r="P64" i="1" s="1"/>
  <c r="L65" i="1"/>
  <c r="O65" i="1" s="1"/>
  <c r="U65" i="1" s="1"/>
  <c r="L66" i="1"/>
  <c r="O66" i="1" s="1"/>
  <c r="P66" i="1" s="1"/>
  <c r="L67" i="1"/>
  <c r="O67" i="1" s="1"/>
  <c r="P67" i="1" s="1"/>
  <c r="L68" i="1"/>
  <c r="O68" i="1" s="1"/>
  <c r="P68" i="1" s="1"/>
  <c r="L69" i="1"/>
  <c r="O69" i="1" s="1"/>
  <c r="U69" i="1" s="1"/>
  <c r="L70" i="1"/>
  <c r="O70" i="1" s="1"/>
  <c r="P70" i="1" s="1"/>
  <c r="L71" i="1"/>
  <c r="O71" i="1" s="1"/>
  <c r="U71" i="1" s="1"/>
  <c r="L73" i="1"/>
  <c r="O73" i="1" s="1"/>
  <c r="L74" i="1"/>
  <c r="O74" i="1" s="1"/>
  <c r="U74" i="1" s="1"/>
  <c r="L75" i="1"/>
  <c r="O75" i="1" s="1"/>
  <c r="U75" i="1" s="1"/>
  <c r="L76" i="1"/>
  <c r="O76" i="1" s="1"/>
  <c r="L77" i="1"/>
  <c r="O77" i="1" s="1"/>
  <c r="U77" i="1" s="1"/>
  <c r="L78" i="1"/>
  <c r="O78" i="1" s="1"/>
  <c r="P78" i="1" s="1"/>
  <c r="L79" i="1"/>
  <c r="O79" i="1" s="1"/>
  <c r="U79" i="1" s="1"/>
  <c r="L80" i="1"/>
  <c r="O80" i="1" s="1"/>
  <c r="L81" i="1"/>
  <c r="O81" i="1" s="1"/>
  <c r="U81" i="1" s="1"/>
  <c r="L82" i="1"/>
  <c r="O82" i="1" s="1"/>
  <c r="U82" i="1" s="1"/>
  <c r="L83" i="1"/>
  <c r="O83" i="1" s="1"/>
  <c r="U83" i="1" s="1"/>
  <c r="L84" i="1"/>
  <c r="O84" i="1" s="1"/>
  <c r="U84" i="1" s="1"/>
  <c r="L85" i="1"/>
  <c r="O85" i="1" s="1"/>
  <c r="U85" i="1" s="1"/>
  <c r="L6" i="1"/>
  <c r="O6" i="1" s="1"/>
  <c r="U6" i="1" s="1"/>
  <c r="AB7" i="1"/>
  <c r="AB16" i="1"/>
  <c r="AB37" i="1"/>
  <c r="AB38" i="1"/>
  <c r="AB42" i="1"/>
  <c r="AB53" i="1"/>
  <c r="AB59" i="1"/>
  <c r="AB60" i="1"/>
  <c r="AB61" i="1"/>
  <c r="AB62" i="1"/>
  <c r="AB75" i="1"/>
  <c r="AB82" i="1"/>
  <c r="AB83" i="1"/>
  <c r="AB84" i="1"/>
  <c r="AB85" i="1"/>
  <c r="U78" i="1" l="1"/>
  <c r="U67" i="1"/>
  <c r="U55" i="1"/>
  <c r="U49" i="1"/>
  <c r="U45" i="1"/>
  <c r="U31" i="1"/>
  <c r="U27" i="1"/>
  <c r="U23" i="1"/>
  <c r="U15" i="1"/>
  <c r="U11" i="1"/>
  <c r="U9" i="1"/>
  <c r="U70" i="1"/>
  <c r="U68" i="1"/>
  <c r="U66" i="1"/>
  <c r="U64" i="1"/>
  <c r="U48" i="1"/>
  <c r="U40" i="1"/>
  <c r="U30" i="1"/>
  <c r="U28" i="1"/>
  <c r="U26" i="1"/>
  <c r="U14" i="1"/>
  <c r="U10" i="1"/>
  <c r="T56" i="1"/>
  <c r="T18" i="1"/>
  <c r="T28" i="1"/>
  <c r="T34" i="1"/>
  <c r="T79" i="1"/>
  <c r="U80" i="1"/>
  <c r="T80" i="1"/>
  <c r="U76" i="1"/>
  <c r="T76" i="1"/>
  <c r="U63" i="1"/>
  <c r="T63" i="1"/>
  <c r="U57" i="1"/>
  <c r="T57" i="1"/>
  <c r="U35" i="1"/>
  <c r="T35" i="1"/>
  <c r="U25" i="1"/>
  <c r="T25" i="1"/>
  <c r="U19" i="1"/>
  <c r="T19" i="1"/>
  <c r="U17" i="1"/>
  <c r="T17" i="1"/>
  <c r="T74" i="1"/>
  <c r="T43" i="1"/>
  <c r="T51" i="1"/>
  <c r="U73" i="1"/>
  <c r="T73" i="1"/>
  <c r="U52" i="1"/>
  <c r="T52" i="1"/>
  <c r="U50" i="1"/>
  <c r="T50" i="1"/>
  <c r="U46" i="1"/>
  <c r="T46" i="1"/>
  <c r="U44" i="1"/>
  <c r="T44" i="1"/>
  <c r="T77" i="1"/>
  <c r="T72" i="1"/>
  <c r="T45" i="1"/>
  <c r="T36" i="1"/>
  <c r="T20" i="1"/>
  <c r="T6" i="1"/>
  <c r="T81" i="1"/>
  <c r="T54" i="1"/>
  <c r="T32" i="1"/>
  <c r="T13" i="1"/>
  <c r="P22" i="1"/>
  <c r="Q22" i="1" s="1"/>
  <c r="P58" i="1"/>
  <c r="Q58" i="1" s="1"/>
  <c r="Q30" i="1"/>
  <c r="P8" i="1"/>
  <c r="Q8" i="1" s="1"/>
  <c r="P24" i="1"/>
  <c r="Q24" i="1" s="1"/>
  <c r="Q40" i="1"/>
  <c r="P33" i="1"/>
  <c r="Q33" i="1" s="1"/>
  <c r="Q15" i="1"/>
  <c r="Q27" i="1"/>
  <c r="P47" i="1"/>
  <c r="Q47" i="1" s="1"/>
  <c r="Q49" i="1"/>
  <c r="P65" i="1"/>
  <c r="Q65" i="1" s="1"/>
  <c r="Q67" i="1"/>
  <c r="P69" i="1"/>
  <c r="Q69" i="1" s="1"/>
  <c r="P71" i="1"/>
  <c r="Q71" i="1" s="1"/>
  <c r="Q9" i="1"/>
  <c r="P21" i="1"/>
  <c r="Q21" i="1" s="1"/>
  <c r="Q23" i="1"/>
  <c r="Q26" i="1"/>
  <c r="P29" i="1"/>
  <c r="Q29" i="1" s="1"/>
  <c r="Q31" i="1"/>
  <c r="P39" i="1"/>
  <c r="Q39" i="1" s="1"/>
  <c r="P41" i="1"/>
  <c r="Q41" i="1" s="1"/>
  <c r="Q48" i="1"/>
  <c r="Q55" i="1"/>
  <c r="Q64" i="1"/>
  <c r="Q66" i="1"/>
  <c r="Q68" i="1"/>
  <c r="Q70" i="1"/>
  <c r="Q78" i="1"/>
  <c r="O12" i="1"/>
  <c r="T82" i="1"/>
  <c r="T62" i="1"/>
  <c r="T42" i="1"/>
  <c r="T38" i="1"/>
  <c r="T84" i="1"/>
  <c r="T60" i="1"/>
  <c r="T16" i="1"/>
  <c r="T85" i="1"/>
  <c r="T83" i="1"/>
  <c r="T75" i="1"/>
  <c r="T61" i="1"/>
  <c r="T59" i="1"/>
  <c r="T53" i="1"/>
  <c r="T37" i="1"/>
  <c r="T7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AB78" i="1" l="1"/>
  <c r="T78" i="1"/>
  <c r="T68" i="1"/>
  <c r="AB68" i="1"/>
  <c r="T64" i="1"/>
  <c r="AB64" i="1"/>
  <c r="AB48" i="1"/>
  <c r="T48" i="1"/>
  <c r="AB39" i="1"/>
  <c r="T39" i="1"/>
  <c r="AB29" i="1"/>
  <c r="T29" i="1"/>
  <c r="AB23" i="1"/>
  <c r="T23" i="1"/>
  <c r="AB14" i="1"/>
  <c r="T14" i="1"/>
  <c r="T9" i="1"/>
  <c r="AB9" i="1"/>
  <c r="AB69" i="1"/>
  <c r="T69" i="1"/>
  <c r="AB65" i="1"/>
  <c r="T65" i="1"/>
  <c r="T47" i="1"/>
  <c r="AB47" i="1"/>
  <c r="T15" i="1"/>
  <c r="AB15" i="1"/>
  <c r="T40" i="1"/>
  <c r="AB40" i="1"/>
  <c r="AB10" i="1"/>
  <c r="T10" i="1"/>
  <c r="T30" i="1"/>
  <c r="AB30" i="1"/>
  <c r="T22" i="1"/>
  <c r="AB22" i="1"/>
  <c r="T70" i="1"/>
  <c r="AB70" i="1"/>
  <c r="T66" i="1"/>
  <c r="AB66" i="1"/>
  <c r="AB55" i="1"/>
  <c r="T55" i="1"/>
  <c r="AB41" i="1"/>
  <c r="T41" i="1"/>
  <c r="AB31" i="1"/>
  <c r="T31" i="1"/>
  <c r="T26" i="1"/>
  <c r="AB26" i="1"/>
  <c r="AB21" i="1"/>
  <c r="T21" i="1"/>
  <c r="T11" i="1"/>
  <c r="AB11" i="1"/>
  <c r="AB71" i="1"/>
  <c r="T71" i="1"/>
  <c r="AB67" i="1"/>
  <c r="T67" i="1"/>
  <c r="T49" i="1"/>
  <c r="AB49" i="1"/>
  <c r="AB27" i="1"/>
  <c r="T27" i="1"/>
  <c r="AB33" i="1"/>
  <c r="T33" i="1"/>
  <c r="T24" i="1"/>
  <c r="AB24" i="1"/>
  <c r="AB8" i="1"/>
  <c r="T8" i="1"/>
  <c r="T58" i="1"/>
  <c r="AB58" i="1"/>
  <c r="P12" i="1"/>
  <c r="Q12" i="1" s="1"/>
  <c r="Q5" i="1" s="1"/>
  <c r="O5" i="1"/>
  <c r="U12" i="1"/>
  <c r="K5" i="1"/>
  <c r="P5" i="1" l="1"/>
  <c r="AB12" i="1"/>
  <c r="T12" i="1"/>
  <c r="AB5" i="1"/>
</calcChain>
</file>

<file path=xl/sharedStrings.xml><?xml version="1.0" encoding="utf-8"?>
<sst xmlns="http://schemas.openxmlformats.org/spreadsheetml/2006/main" count="226" uniqueCount="124">
  <si>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</si>
  <si>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</si>
  <si>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</si>
  <si>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</si>
  <si>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</si>
  <si>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</si>
  <si>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</si>
  <si>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</si>
  <si>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</si>
  <si>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</si>
  <si>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</si>
  <si>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</si>
  <si>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</si>
  <si>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</si>
  <si>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</si>
  <si>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</si>
  <si>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</si>
  <si>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</si>
  <si>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</si>
  <si>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</si>
  <si>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</si>
  <si>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</si>
  <si>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</si>
  <si>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16,04,</t>
  </si>
  <si>
    <t>09,04,</t>
  </si>
  <si>
    <t>02,04,</t>
  </si>
  <si>
    <t>26,03,</t>
  </si>
  <si>
    <t>19,03,</t>
  </si>
  <si>
    <t>12,03,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</si>
  <si>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</si>
  <si>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</si>
  <si>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</si>
  <si>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</si>
  <si>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не в матрице (на замену)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</si>
  <si>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</si>
  <si>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</si>
  <si>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</si>
  <si>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</si>
  <si>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</si>
  <si>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</si>
  <si>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</si>
  <si>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</si>
  <si>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</si>
  <si>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не в матрице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</si>
  <si>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</si>
  <si>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</si>
  <si>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</si>
  <si>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</si>
  <si>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</si>
  <si>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</si>
  <si>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</si>
  <si>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</si>
  <si>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</si>
  <si>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</si>
  <si>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</si>
  <si>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</si>
  <si>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</si>
  <si>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</si>
  <si>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</si>
  <si>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</si>
  <si>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</si>
  <si>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</si>
  <si>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</si>
  <si>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</si>
  <si>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6042 МОЛОЧНЫЕ К ЗАВТРАКУ сос п/о в/у 0.4кг   ОСТАНКИНО</t>
  </si>
  <si>
    <t>завод вывел из производства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</si>
  <si>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</si>
  <si>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</si>
  <si>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</si>
  <si>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</si>
  <si>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</si>
  <si>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</si>
  <si>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</si>
  <si>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</si>
  <si>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</si>
  <si>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</si>
  <si>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</si>
  <si>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</si>
  <si>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</si>
  <si>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</si>
  <si>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</si>
  <si>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</si>
  <si>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</si>
  <si>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</si>
  <si>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</si>
  <si>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</si>
  <si>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</si>
  <si>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</si>
  <si>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</si>
  <si>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6596 РУССКАЯ СН вар п/о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</si>
  <si>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</si>
  <si>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</si>
  <si>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</si>
  <si>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</si>
  <si>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</si>
  <si>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</si>
  <si>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</si>
  <si>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</si>
  <si>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</si>
  <si>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</si>
  <si>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</si>
  <si>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</si>
  <si>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</si>
  <si>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</si>
  <si>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</si>
  <si>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</si>
  <si>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</si>
  <si>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</si>
  <si>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</si>
  <si>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</si>
  <si>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</si>
  <si>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</si>
  <si>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</si>
  <si>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</si>
  <si>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15,04,(2)</t>
  </si>
  <si>
    <t>новинка</t>
  </si>
  <si>
    <t>нужно увеличить продажи</t>
  </si>
  <si>
    <t>не в матрице (вывел Зверев)</t>
  </si>
  <si>
    <t>6822ИЗ ОТБОРНОГО МЯСА ПМ сос п/о мгс 0.36кг</t>
  </si>
  <si>
    <t>заказ</t>
  </si>
  <si>
    <t>20,04,</t>
  </si>
  <si>
    <t>+50</t>
  </si>
  <si>
    <t>+35</t>
  </si>
  <si>
    <t>дифицит на заводе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</si>
</sst>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4" fillId="4" borderId="1" xfId="1" applyNumberFormat="1" applyFont="1" applyFill="1"/>
    <xf numFmtId="164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 applyAlignment="1">
      <alignment wrapText="1"/>
    </xf>
    <xf numFmtId="0" fontId="0" fillId="7" borderId="0" xfId="0" applyFill="1"/>
    <xf numFmtId="164" fontId="1" fillId="7" borderId="1" xfId="1" applyNumberFormat="1" applyFill="1"/>
    <xf numFmtId="2" fontId="1" fillId="7" borderId="1" xfId="1" applyNumberFormat="1" applyFill="1"/>
    <xf numFmtId="49" fontId="1" fillId="0" borderId="1" xfId="1" applyNumberFormat="1"/>
    <xf numFmtId="49" fontId="2" fillId="4" borderId="1" xfId="1" applyNumberFormat="1" applyFont="1" applyFill="1"/>
    <xf numFmtId="49" fontId="1" fillId="5" borderId="1" xfId="1" applyNumberFormat="1" applyFill="1"/>
    <xf numFmtId="49" fontId="1" fillId="7" borderId="1" xfId="1" applyNumberFormat="1" applyFill="1"/>
    <xf numFmtId="49" fontId="0" fillId="0" borderId="0" xfId="0" applyNumberFormat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88"/>
  <sheetViews>
    <sheetView tabSelected="1" zoomScale="85" zoomScaleNormal="85" workbookViewId="0">
      <pane xSplit="2" ySplit="5" topLeftCell="C33" activePane="bottomRight" state="frozen"/>
      <selection pane="topRight" activeCell="C1" sqref="C1"/>
      <selection pane="bottomLeft" activeCell="A6" sqref="A6"/>
      <selection pane="bottomRight" activeCell="AA48" sqref="AA48"/>
    </sheetView>
  </sheetViews>
  <sheetFormatPr defaultRowHeight="15" x14ac:dyDescent="0.25"/>
  <cols>
    <col min="1" max="1" width="60" customWidth="1"/>
    <col min="2" max="2" width="3.28515625" customWidth="1"/>
    <col min="3" max="6" width="7.28515625" customWidth="1"/>
    <col min="7" max="7" width="6" style="8" customWidth="1"/>
    <col min="8" max="8" width="6" customWidth="1"/>
    <col min="9" max="9" width="1.28515625" customWidth="1"/>
    <col min="10" max="18" width="7.140625" customWidth="1"/>
    <col min="19" max="19" width="22" style="26" customWidth="1"/>
    <col min="20" max="21" width="5.28515625" customWidth="1"/>
    <col min="22" max="26" width="6.85546875" customWidth="1"/>
    <col min="27" max="27" width="26.7109375" customWidth="1"/>
    <col min="28" max="44" width="8" customWidth="1"/>
  </cols>
  <sheetData>
    <row r="1" spans="1:44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119</v>
      </c>
      <c r="R3" s="10" t="s">
        <v>16</v>
      </c>
      <c r="S3" s="23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9" t="s">
        <v>114</v>
      </c>
      <c r="O4" s="1" t="s">
        <v>23</v>
      </c>
      <c r="P4" s="1"/>
      <c r="Q4" s="1" t="s">
        <v>120</v>
      </c>
      <c r="R4" s="1"/>
      <c r="S4" s="22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25">
      <c r="A5" s="1"/>
      <c r="B5" s="1"/>
      <c r="C5" s="1"/>
      <c r="D5" s="1"/>
      <c r="E5" s="4">
        <f>SUM(E6:E488)</f>
        <v>18894.154999999995</v>
      </c>
      <c r="F5" s="4">
        <f>SUM(F6:F488)</f>
        <v>14829.14</v>
      </c>
      <c r="G5" s="6"/>
      <c r="H5" s="1"/>
      <c r="I5" s="1"/>
      <c r="J5" s="4">
        <f t="shared" ref="J5:R5" si="0">SUM(J6:J488)</f>
        <v>19188.923000000006</v>
      </c>
      <c r="K5" s="4">
        <f t="shared" si="0"/>
        <v>-294.76799999999992</v>
      </c>
      <c r="L5" s="4">
        <f t="shared" si="0"/>
        <v>13812.331999999999</v>
      </c>
      <c r="M5" s="4">
        <f t="shared" si="0"/>
        <v>5081.8230000000003</v>
      </c>
      <c r="N5" s="4">
        <f t="shared" si="0"/>
        <v>10600</v>
      </c>
      <c r="O5" s="4">
        <f t="shared" si="0"/>
        <v>2762.4664000000007</v>
      </c>
      <c r="P5" s="4">
        <f t="shared" si="0"/>
        <v>11480</v>
      </c>
      <c r="Q5" s="4">
        <f t="shared" si="0"/>
        <v>11648</v>
      </c>
      <c r="R5" s="4">
        <f t="shared" si="0"/>
        <v>100</v>
      </c>
      <c r="S5" s="22"/>
      <c r="T5" s="1"/>
      <c r="U5" s="1"/>
      <c r="V5" s="4">
        <f>SUM(V6:V488)</f>
        <v>3088.3951999999995</v>
      </c>
      <c r="W5" s="4">
        <f>SUM(W6:W488)</f>
        <v>2405.1916000000001</v>
      </c>
      <c r="X5" s="4">
        <f>SUM(X6:X488)</f>
        <v>3304.4832000000006</v>
      </c>
      <c r="Y5" s="4">
        <f>SUM(Y6:Y488)</f>
        <v>3086.9812000000002</v>
      </c>
      <c r="Z5" s="4">
        <f>SUM(Z6:Z488)</f>
        <v>3080.4785999999999</v>
      </c>
      <c r="AA5" s="1"/>
      <c r="AB5" s="4">
        <f>SUM(AB6:AB488)</f>
        <v>8404.880000000001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x14ac:dyDescent="0.25">
      <c r="A6" s="1" t="s">
        <v>29</v>
      </c>
      <c r="B6" s="1" t="s">
        <v>30</v>
      </c>
      <c r="C6" s="1">
        <v>300</v>
      </c>
      <c r="D6" s="1">
        <v>216</v>
      </c>
      <c r="E6" s="1">
        <v>155</v>
      </c>
      <c r="F6" s="1">
        <v>296</v>
      </c>
      <c r="G6" s="6">
        <v>0.4</v>
      </c>
      <c r="H6" s="1">
        <v>60</v>
      </c>
      <c r="I6" s="1"/>
      <c r="J6" s="1">
        <v>149</v>
      </c>
      <c r="K6" s="1">
        <f t="shared" ref="K6:K35" si="1">E6-J6</f>
        <v>6</v>
      </c>
      <c r="L6" s="1">
        <f>E6-M6</f>
        <v>155</v>
      </c>
      <c r="M6" s="1"/>
      <c r="N6" s="1">
        <v>350</v>
      </c>
      <c r="O6" s="1">
        <f>L6/5</f>
        <v>31</v>
      </c>
      <c r="P6" s="5"/>
      <c r="Q6" s="5">
        <f>P6</f>
        <v>0</v>
      </c>
      <c r="R6" s="5"/>
      <c r="S6" s="22"/>
      <c r="T6" s="1">
        <f>(F6+N6+Q6)/O6</f>
        <v>20.838709677419356</v>
      </c>
      <c r="U6" s="1">
        <f>(F6+N6)/O6</f>
        <v>20.838709677419356</v>
      </c>
      <c r="V6" s="1">
        <v>62</v>
      </c>
      <c r="W6" s="1">
        <v>38.6</v>
      </c>
      <c r="X6" s="1">
        <v>57.2</v>
      </c>
      <c r="Y6" s="1">
        <v>55</v>
      </c>
      <c r="Z6" s="1">
        <v>46.6</v>
      </c>
      <c r="AA6" s="1"/>
      <c r="AB6" s="1">
        <f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x14ac:dyDescent="0.25">
      <c r="A7" s="13" t="s">
        <v>31</v>
      </c>
      <c r="B7" s="13" t="s">
        <v>32</v>
      </c>
      <c r="C7" s="13">
        <v>19.77</v>
      </c>
      <c r="D7" s="13">
        <v>10.795999999999999</v>
      </c>
      <c r="E7" s="13">
        <v>4.0659999999999998</v>
      </c>
      <c r="F7" s="13">
        <v>26.5</v>
      </c>
      <c r="G7" s="14">
        <v>0</v>
      </c>
      <c r="H7" s="13">
        <v>60</v>
      </c>
      <c r="I7" s="13"/>
      <c r="J7" s="13">
        <v>4.5</v>
      </c>
      <c r="K7" s="13">
        <f t="shared" si="1"/>
        <v>-0.43400000000000016</v>
      </c>
      <c r="L7" s="13">
        <f t="shared" ref="L7:L70" si="2">E7-M7</f>
        <v>4.0659999999999998</v>
      </c>
      <c r="M7" s="13"/>
      <c r="N7" s="13"/>
      <c r="O7" s="13">
        <f t="shared" ref="O7:O70" si="3">L7/5</f>
        <v>0.81319999999999992</v>
      </c>
      <c r="P7" s="15"/>
      <c r="Q7" s="15"/>
      <c r="R7" s="15"/>
      <c r="S7" s="24"/>
      <c r="T7" s="13">
        <f t="shared" ref="T7:T62" si="4">(F7+N7+P7)/O7</f>
        <v>32.587309394982789</v>
      </c>
      <c r="U7" s="13">
        <f t="shared" ref="U7:U70" si="5">(F7+N7)/O7</f>
        <v>32.587309394982789</v>
      </c>
      <c r="V7" s="13">
        <v>1.62</v>
      </c>
      <c r="W7" s="13">
        <v>2.6934</v>
      </c>
      <c r="X7" s="13">
        <v>2.6779999999999999</v>
      </c>
      <c r="Y7" s="13">
        <v>2.9860000000000002</v>
      </c>
      <c r="Z7" s="13">
        <v>3.7888000000000002</v>
      </c>
      <c r="AA7" s="13" t="s">
        <v>33</v>
      </c>
      <c r="AB7" s="13">
        <f t="shared" ref="AB7:AB62" si="6">P7*G7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x14ac:dyDescent="0.25">
      <c r="A8" s="1" t="s">
        <v>34</v>
      </c>
      <c r="B8" s="1" t="s">
        <v>32</v>
      </c>
      <c r="C8" s="1">
        <v>66.727000000000004</v>
      </c>
      <c r="D8" s="1">
        <v>1.4330000000000001</v>
      </c>
      <c r="E8" s="1">
        <v>35.860999999999997</v>
      </c>
      <c r="F8" s="1">
        <v>23.718</v>
      </c>
      <c r="G8" s="6">
        <v>1</v>
      </c>
      <c r="H8" s="1">
        <v>120</v>
      </c>
      <c r="I8" s="1"/>
      <c r="J8" s="1">
        <v>35.1</v>
      </c>
      <c r="K8" s="1">
        <f t="shared" si="1"/>
        <v>0.76099999999999568</v>
      </c>
      <c r="L8" s="1">
        <f t="shared" si="2"/>
        <v>35.860999999999997</v>
      </c>
      <c r="M8" s="1"/>
      <c r="N8" s="1"/>
      <c r="O8" s="1">
        <f t="shared" si="3"/>
        <v>7.1721999999999992</v>
      </c>
      <c r="P8" s="5">
        <f>ROUND(12*O8-N8-F8,0)</f>
        <v>62</v>
      </c>
      <c r="Q8" s="5">
        <f t="shared" ref="Q8:Q15" si="7">P8</f>
        <v>62</v>
      </c>
      <c r="R8" s="5"/>
      <c r="S8" s="22"/>
      <c r="T8" s="1">
        <f t="shared" ref="T8:T15" si="8">(F8+N8+Q8)/O8</f>
        <v>11.951423552048189</v>
      </c>
      <c r="U8" s="1">
        <f t="shared" si="5"/>
        <v>3.3069351105657963</v>
      </c>
      <c r="V8" s="1">
        <v>4.1201999999999996</v>
      </c>
      <c r="W8" s="1">
        <v>4.3499999999999996</v>
      </c>
      <c r="X8" s="1">
        <v>7.9010000000000007</v>
      </c>
      <c r="Y8" s="1">
        <v>5.2951999999999986</v>
      </c>
      <c r="Z8" s="1">
        <v>9.1650000000000009</v>
      </c>
      <c r="AA8" s="1"/>
      <c r="AB8" s="1">
        <f t="shared" ref="AB8:AB15" si="9">Q8*G8</f>
        <v>62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x14ac:dyDescent="0.25">
      <c r="A9" s="1" t="s">
        <v>35</v>
      </c>
      <c r="B9" s="1" t="s">
        <v>32</v>
      </c>
      <c r="C9" s="1">
        <v>554.16399999999999</v>
      </c>
      <c r="D9" s="1">
        <v>163.75</v>
      </c>
      <c r="E9" s="1">
        <v>371.16</v>
      </c>
      <c r="F9" s="1">
        <v>248.62100000000001</v>
      </c>
      <c r="G9" s="6">
        <v>1</v>
      </c>
      <c r="H9" s="1">
        <v>45</v>
      </c>
      <c r="I9" s="1"/>
      <c r="J9" s="1">
        <v>362</v>
      </c>
      <c r="K9" s="1">
        <f t="shared" si="1"/>
        <v>9.160000000000025</v>
      </c>
      <c r="L9" s="1">
        <f t="shared" si="2"/>
        <v>371.16</v>
      </c>
      <c r="M9" s="1"/>
      <c r="N9" s="1">
        <v>300</v>
      </c>
      <c r="O9" s="1">
        <f t="shared" si="3"/>
        <v>74.231999999999999</v>
      </c>
      <c r="P9" s="5">
        <f>ROUND(13.5*O9-N9-F9,0)</f>
        <v>454</v>
      </c>
      <c r="Q9" s="5">
        <f t="shared" si="7"/>
        <v>454</v>
      </c>
      <c r="R9" s="5"/>
      <c r="S9" s="22"/>
      <c r="T9" s="1">
        <f t="shared" si="8"/>
        <v>13.506587455544778</v>
      </c>
      <c r="U9" s="1">
        <f t="shared" si="5"/>
        <v>7.390626683909904</v>
      </c>
      <c r="V9" s="1">
        <v>70.671000000000006</v>
      </c>
      <c r="W9" s="1">
        <v>36.616</v>
      </c>
      <c r="X9" s="1">
        <v>76.477800000000002</v>
      </c>
      <c r="Y9" s="1">
        <v>67.524000000000001</v>
      </c>
      <c r="Z9" s="1">
        <v>59.914200000000008</v>
      </c>
      <c r="AA9" s="1"/>
      <c r="AB9" s="1">
        <f t="shared" si="9"/>
        <v>454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x14ac:dyDescent="0.25">
      <c r="A10" s="1" t="s">
        <v>36</v>
      </c>
      <c r="B10" s="1" t="s">
        <v>32</v>
      </c>
      <c r="C10" s="1">
        <v>377.84800000000001</v>
      </c>
      <c r="D10" s="1">
        <v>1156.655</v>
      </c>
      <c r="E10" s="1">
        <v>1120.5709999999999</v>
      </c>
      <c r="F10" s="1">
        <v>264.93</v>
      </c>
      <c r="G10" s="6">
        <v>1</v>
      </c>
      <c r="H10" s="1">
        <v>45</v>
      </c>
      <c r="I10" s="1"/>
      <c r="J10" s="1">
        <v>1088.1379999999999</v>
      </c>
      <c r="K10" s="1">
        <f t="shared" si="1"/>
        <v>32.432999999999993</v>
      </c>
      <c r="L10" s="1">
        <f t="shared" si="2"/>
        <v>564.89999999999986</v>
      </c>
      <c r="M10" s="1">
        <v>555.67100000000005</v>
      </c>
      <c r="N10" s="1">
        <v>400</v>
      </c>
      <c r="O10" s="1">
        <f t="shared" si="3"/>
        <v>112.97999999999998</v>
      </c>
      <c r="P10" s="5">
        <f>ROUND(14*O10-N10-F10,0)</f>
        <v>917</v>
      </c>
      <c r="Q10" s="5">
        <v>950</v>
      </c>
      <c r="R10" s="5"/>
      <c r="S10" s="22" t="s">
        <v>121</v>
      </c>
      <c r="T10" s="1">
        <f t="shared" si="8"/>
        <v>14.293945831120556</v>
      </c>
      <c r="U10" s="1">
        <f t="shared" si="5"/>
        <v>5.8853779429987627</v>
      </c>
      <c r="V10" s="1">
        <v>106.7004</v>
      </c>
      <c r="W10" s="1">
        <v>95.148200000000003</v>
      </c>
      <c r="X10" s="1">
        <v>53.385599999999997</v>
      </c>
      <c r="Y10" s="1">
        <v>110.9974</v>
      </c>
      <c r="Z10" s="1">
        <v>81.405999999999992</v>
      </c>
      <c r="AA10" s="1"/>
      <c r="AB10" s="1">
        <f t="shared" si="9"/>
        <v>950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x14ac:dyDescent="0.25">
      <c r="A11" s="1" t="s">
        <v>37</v>
      </c>
      <c r="B11" s="1" t="s">
        <v>32</v>
      </c>
      <c r="C11" s="1">
        <v>1069.518</v>
      </c>
      <c r="D11" s="1">
        <v>349.94799999999998</v>
      </c>
      <c r="E11" s="1">
        <v>752.75099999999998</v>
      </c>
      <c r="F11" s="1">
        <v>579.60400000000004</v>
      </c>
      <c r="G11" s="6">
        <v>1</v>
      </c>
      <c r="H11" s="1">
        <v>60</v>
      </c>
      <c r="I11" s="1"/>
      <c r="J11" s="1">
        <v>780.89400000000001</v>
      </c>
      <c r="K11" s="1">
        <f t="shared" si="1"/>
        <v>-28.143000000000029</v>
      </c>
      <c r="L11" s="1">
        <f t="shared" si="2"/>
        <v>485.26799999999997</v>
      </c>
      <c r="M11" s="1">
        <v>267.483</v>
      </c>
      <c r="N11" s="1">
        <v>200</v>
      </c>
      <c r="O11" s="1">
        <f t="shared" si="3"/>
        <v>97.053599999999989</v>
      </c>
      <c r="P11" s="5">
        <f t="shared" ref="P11" si="10">ROUND(13.5*O11-N11-F11,0)</f>
        <v>531</v>
      </c>
      <c r="Q11" s="5">
        <v>550</v>
      </c>
      <c r="R11" s="5"/>
      <c r="S11" s="22"/>
      <c r="T11" s="1">
        <f t="shared" si="8"/>
        <v>13.699687595308161</v>
      </c>
      <c r="U11" s="1">
        <f t="shared" si="5"/>
        <v>8.0327159425307268</v>
      </c>
      <c r="V11" s="1">
        <v>101.2792</v>
      </c>
      <c r="W11" s="1">
        <v>61.407600000000002</v>
      </c>
      <c r="X11" s="1">
        <v>104.467</v>
      </c>
      <c r="Y11" s="1">
        <v>113.119</v>
      </c>
      <c r="Z11" s="1">
        <v>87.9178</v>
      </c>
      <c r="AA11" s="1"/>
      <c r="AB11" s="1">
        <f t="shared" si="9"/>
        <v>550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x14ac:dyDescent="0.25">
      <c r="A12" s="1" t="s">
        <v>38</v>
      </c>
      <c r="B12" s="1" t="s">
        <v>32</v>
      </c>
      <c r="C12" s="1">
        <v>107.18600000000001</v>
      </c>
      <c r="D12" s="1">
        <v>0.372</v>
      </c>
      <c r="E12" s="1">
        <v>30.530999999999999</v>
      </c>
      <c r="F12" s="1">
        <v>72.387</v>
      </c>
      <c r="G12" s="6">
        <v>1</v>
      </c>
      <c r="H12" s="1">
        <v>120</v>
      </c>
      <c r="I12" s="1"/>
      <c r="J12" s="1">
        <v>31.2</v>
      </c>
      <c r="K12" s="1">
        <f t="shared" si="1"/>
        <v>-0.66900000000000048</v>
      </c>
      <c r="L12" s="1">
        <f t="shared" si="2"/>
        <v>30.530999999999999</v>
      </c>
      <c r="M12" s="1"/>
      <c r="N12" s="1"/>
      <c r="O12" s="1">
        <f>L12/5</f>
        <v>6.1061999999999994</v>
      </c>
      <c r="P12" s="5">
        <f t="shared" ref="P12" si="11">ROUND(13*O12-N12-F12,0)</f>
        <v>7</v>
      </c>
      <c r="Q12" s="5">
        <f t="shared" si="7"/>
        <v>7</v>
      </c>
      <c r="R12" s="5"/>
      <c r="S12" s="22"/>
      <c r="T12" s="1">
        <f t="shared" si="8"/>
        <v>13.001048115030626</v>
      </c>
      <c r="U12" s="1">
        <f t="shared" si="5"/>
        <v>11.854672300284957</v>
      </c>
      <c r="V12" s="1">
        <v>5.8692000000000002</v>
      </c>
      <c r="W12" s="1">
        <v>3.6288</v>
      </c>
      <c r="X12" s="1">
        <v>11.4984</v>
      </c>
      <c r="Y12" s="1">
        <v>1.6355999999999999</v>
      </c>
      <c r="Z12" s="1">
        <v>8.8000000000000007</v>
      </c>
      <c r="AA12" s="1"/>
      <c r="AB12" s="1">
        <f t="shared" si="9"/>
        <v>7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x14ac:dyDescent="0.25">
      <c r="A13" s="1" t="s">
        <v>39</v>
      </c>
      <c r="B13" s="1" t="s">
        <v>32</v>
      </c>
      <c r="C13" s="1">
        <v>90.4</v>
      </c>
      <c r="D13" s="1">
        <v>169.89400000000001</v>
      </c>
      <c r="E13" s="1">
        <v>66.078999999999994</v>
      </c>
      <c r="F13" s="1">
        <v>169.822</v>
      </c>
      <c r="G13" s="6">
        <v>1</v>
      </c>
      <c r="H13" s="1">
        <v>60</v>
      </c>
      <c r="I13" s="1"/>
      <c r="J13" s="1">
        <v>86.3</v>
      </c>
      <c r="K13" s="1">
        <f t="shared" si="1"/>
        <v>-20.221000000000004</v>
      </c>
      <c r="L13" s="1">
        <f t="shared" si="2"/>
        <v>66.078999999999994</v>
      </c>
      <c r="M13" s="1"/>
      <c r="N13" s="1"/>
      <c r="O13" s="1">
        <f t="shared" si="3"/>
        <v>13.215799999999998</v>
      </c>
      <c r="P13" s="5"/>
      <c r="Q13" s="5">
        <f t="shared" si="7"/>
        <v>0</v>
      </c>
      <c r="R13" s="5"/>
      <c r="S13" s="22"/>
      <c r="T13" s="1">
        <f t="shared" si="8"/>
        <v>12.849922062985216</v>
      </c>
      <c r="U13" s="1">
        <f t="shared" si="5"/>
        <v>12.849922062985216</v>
      </c>
      <c r="V13" s="1">
        <v>18.027000000000001</v>
      </c>
      <c r="W13" s="1">
        <v>6.4828000000000001</v>
      </c>
      <c r="X13" s="1">
        <v>14.3756</v>
      </c>
      <c r="Y13" s="1">
        <v>15.757199999999999</v>
      </c>
      <c r="Z13" s="1">
        <v>13.8682</v>
      </c>
      <c r="AA13" s="1"/>
      <c r="AB13" s="1">
        <f t="shared" si="9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x14ac:dyDescent="0.25">
      <c r="A14" s="1" t="s">
        <v>40</v>
      </c>
      <c r="B14" s="1" t="s">
        <v>32</v>
      </c>
      <c r="C14" s="1">
        <v>476.976</v>
      </c>
      <c r="D14" s="1">
        <v>446.05700000000002</v>
      </c>
      <c r="E14" s="1">
        <v>567.16700000000003</v>
      </c>
      <c r="F14" s="1">
        <v>281.34500000000003</v>
      </c>
      <c r="G14" s="6">
        <v>1</v>
      </c>
      <c r="H14" s="1">
        <v>60</v>
      </c>
      <c r="I14" s="1"/>
      <c r="J14" s="1">
        <v>596.87699999999995</v>
      </c>
      <c r="K14" s="1">
        <f t="shared" si="1"/>
        <v>-29.709999999999923</v>
      </c>
      <c r="L14" s="1">
        <f t="shared" si="2"/>
        <v>368.49</v>
      </c>
      <c r="M14" s="1">
        <v>198.67699999999999</v>
      </c>
      <c r="N14" s="1">
        <v>400</v>
      </c>
      <c r="O14" s="1">
        <f t="shared" si="3"/>
        <v>73.698000000000008</v>
      </c>
      <c r="P14" s="5">
        <f t="shared" ref="P14:P15" si="12">ROUND(13.5*O14-N14-F14,0)</f>
        <v>314</v>
      </c>
      <c r="Q14" s="5">
        <v>330</v>
      </c>
      <c r="R14" s="5"/>
      <c r="S14" s="22"/>
      <c r="T14" s="1">
        <f t="shared" si="8"/>
        <v>13.72282829927542</v>
      </c>
      <c r="U14" s="1">
        <f t="shared" si="5"/>
        <v>9.2450948465358618</v>
      </c>
      <c r="V14" s="1">
        <v>77.697199999999995</v>
      </c>
      <c r="W14" s="1">
        <v>62.874000000000002</v>
      </c>
      <c r="X14" s="1">
        <v>87.209000000000003</v>
      </c>
      <c r="Y14" s="1">
        <v>75.259199999999993</v>
      </c>
      <c r="Z14" s="1">
        <v>70.812600000000003</v>
      </c>
      <c r="AA14" s="1"/>
      <c r="AB14" s="1">
        <f t="shared" si="9"/>
        <v>330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x14ac:dyDescent="0.25">
      <c r="A15" s="1" t="s">
        <v>41</v>
      </c>
      <c r="B15" s="1" t="s">
        <v>30</v>
      </c>
      <c r="C15" s="1">
        <v>425</v>
      </c>
      <c r="D15" s="1">
        <v>464</v>
      </c>
      <c r="E15" s="1">
        <v>411</v>
      </c>
      <c r="F15" s="1">
        <v>401</v>
      </c>
      <c r="G15" s="6">
        <v>0.25</v>
      </c>
      <c r="H15" s="1">
        <v>120</v>
      </c>
      <c r="I15" s="1"/>
      <c r="J15" s="1">
        <v>413.6</v>
      </c>
      <c r="K15" s="1">
        <f t="shared" si="1"/>
        <v>-2.6000000000000227</v>
      </c>
      <c r="L15" s="1">
        <f t="shared" si="2"/>
        <v>315</v>
      </c>
      <c r="M15" s="1">
        <v>96</v>
      </c>
      <c r="N15" s="1">
        <v>200</v>
      </c>
      <c r="O15" s="1">
        <f t="shared" si="3"/>
        <v>63</v>
      </c>
      <c r="P15" s="5">
        <f t="shared" si="12"/>
        <v>250</v>
      </c>
      <c r="Q15" s="5">
        <f t="shared" si="7"/>
        <v>250</v>
      </c>
      <c r="R15" s="5"/>
      <c r="S15" s="22"/>
      <c r="T15" s="1">
        <f t="shared" si="8"/>
        <v>13.507936507936508</v>
      </c>
      <c r="U15" s="1">
        <f t="shared" si="5"/>
        <v>9.5396825396825395</v>
      </c>
      <c r="V15" s="1">
        <v>74.599999999999994</v>
      </c>
      <c r="W15" s="1">
        <v>68.2</v>
      </c>
      <c r="X15" s="1">
        <v>82</v>
      </c>
      <c r="Y15" s="1">
        <v>68</v>
      </c>
      <c r="Z15" s="1">
        <v>97.2</v>
      </c>
      <c r="AA15" s="1"/>
      <c r="AB15" s="1">
        <f t="shared" si="9"/>
        <v>62.5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x14ac:dyDescent="0.25">
      <c r="A16" s="13" t="s">
        <v>42</v>
      </c>
      <c r="B16" s="13" t="s">
        <v>30</v>
      </c>
      <c r="C16" s="13"/>
      <c r="D16" s="13">
        <v>120</v>
      </c>
      <c r="E16" s="13">
        <v>120</v>
      </c>
      <c r="F16" s="13"/>
      <c r="G16" s="14">
        <v>0</v>
      </c>
      <c r="H16" s="13" t="e">
        <v>#N/A</v>
      </c>
      <c r="I16" s="13"/>
      <c r="J16" s="13">
        <v>120</v>
      </c>
      <c r="K16" s="13">
        <f t="shared" si="1"/>
        <v>0</v>
      </c>
      <c r="L16" s="13">
        <f t="shared" si="2"/>
        <v>0</v>
      </c>
      <c r="M16" s="13">
        <v>120</v>
      </c>
      <c r="N16" s="13"/>
      <c r="O16" s="13">
        <f t="shared" si="3"/>
        <v>0</v>
      </c>
      <c r="P16" s="15"/>
      <c r="Q16" s="15"/>
      <c r="R16" s="15"/>
      <c r="S16" s="24"/>
      <c r="T16" s="13" t="e">
        <f t="shared" si="4"/>
        <v>#DIV/0!</v>
      </c>
      <c r="U16" s="13" t="e">
        <f t="shared" si="5"/>
        <v>#DIV/0!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 t="s">
        <v>43</v>
      </c>
      <c r="AB16" s="13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x14ac:dyDescent="0.25">
      <c r="A17" s="1" t="s">
        <v>44</v>
      </c>
      <c r="B17" s="1" t="s">
        <v>30</v>
      </c>
      <c r="C17" s="1">
        <v>135</v>
      </c>
      <c r="D17" s="1">
        <v>48</v>
      </c>
      <c r="E17" s="1">
        <v>51</v>
      </c>
      <c r="F17" s="1">
        <v>123</v>
      </c>
      <c r="G17" s="6">
        <v>0.15</v>
      </c>
      <c r="H17" s="1">
        <v>60</v>
      </c>
      <c r="I17" s="1"/>
      <c r="J17" s="1">
        <v>54</v>
      </c>
      <c r="K17" s="1">
        <f t="shared" si="1"/>
        <v>-3</v>
      </c>
      <c r="L17" s="1">
        <f t="shared" si="2"/>
        <v>51</v>
      </c>
      <c r="M17" s="1"/>
      <c r="N17" s="1">
        <v>50</v>
      </c>
      <c r="O17" s="1">
        <f t="shared" si="3"/>
        <v>10.199999999999999</v>
      </c>
      <c r="P17" s="5"/>
      <c r="Q17" s="5">
        <f t="shared" ref="Q17:Q36" si="13">P17</f>
        <v>0</v>
      </c>
      <c r="R17" s="5"/>
      <c r="S17" s="22"/>
      <c r="T17" s="1">
        <f t="shared" ref="T17:T36" si="14">(F17+N17+Q17)/O17</f>
        <v>16.96078431372549</v>
      </c>
      <c r="U17" s="1">
        <f t="shared" si="5"/>
        <v>16.96078431372549</v>
      </c>
      <c r="V17" s="1">
        <v>17.600000000000001</v>
      </c>
      <c r="W17" s="1">
        <v>13.4</v>
      </c>
      <c r="X17" s="1">
        <v>23.6</v>
      </c>
      <c r="Y17" s="1">
        <v>38.6</v>
      </c>
      <c r="Z17" s="1">
        <v>17.8</v>
      </c>
      <c r="AA17" s="17" t="s">
        <v>116</v>
      </c>
      <c r="AB17" s="1">
        <f t="shared" ref="AB17:AB36" si="15">Q17*G17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x14ac:dyDescent="0.25">
      <c r="A18" s="1" t="s">
        <v>45</v>
      </c>
      <c r="B18" s="1" t="s">
        <v>30</v>
      </c>
      <c r="C18" s="1">
        <v>173</v>
      </c>
      <c r="D18" s="1">
        <v>48</v>
      </c>
      <c r="E18" s="1">
        <v>67</v>
      </c>
      <c r="F18" s="1">
        <v>144</v>
      </c>
      <c r="G18" s="6">
        <v>0.15</v>
      </c>
      <c r="H18" s="1">
        <v>60</v>
      </c>
      <c r="I18" s="1"/>
      <c r="J18" s="1">
        <v>69</v>
      </c>
      <c r="K18" s="1">
        <f t="shared" si="1"/>
        <v>-2</v>
      </c>
      <c r="L18" s="1">
        <f t="shared" si="2"/>
        <v>67</v>
      </c>
      <c r="M18" s="1"/>
      <c r="N18" s="1">
        <v>100</v>
      </c>
      <c r="O18" s="1">
        <f t="shared" si="3"/>
        <v>13.4</v>
      </c>
      <c r="P18" s="5"/>
      <c r="Q18" s="5">
        <f t="shared" si="13"/>
        <v>0</v>
      </c>
      <c r="R18" s="5"/>
      <c r="S18" s="22"/>
      <c r="T18" s="1">
        <f t="shared" si="14"/>
        <v>18.208955223880597</v>
      </c>
      <c r="U18" s="1">
        <f t="shared" si="5"/>
        <v>18.208955223880597</v>
      </c>
      <c r="V18" s="1">
        <v>24</v>
      </c>
      <c r="W18" s="1">
        <v>19.399999999999999</v>
      </c>
      <c r="X18" s="1">
        <v>24.2</v>
      </c>
      <c r="Y18" s="1">
        <v>43.6</v>
      </c>
      <c r="Z18" s="1">
        <v>24.6</v>
      </c>
      <c r="AA18" s="17" t="s">
        <v>116</v>
      </c>
      <c r="AB18" s="1">
        <f t="shared" si="15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x14ac:dyDescent="0.25">
      <c r="A19" s="1" t="s">
        <v>46</v>
      </c>
      <c r="B19" s="1" t="s">
        <v>30</v>
      </c>
      <c r="C19" s="1">
        <v>211</v>
      </c>
      <c r="D19" s="1">
        <v>16</v>
      </c>
      <c r="E19" s="1">
        <v>58</v>
      </c>
      <c r="F19" s="1">
        <v>164</v>
      </c>
      <c r="G19" s="6">
        <v>0.15</v>
      </c>
      <c r="H19" s="1">
        <v>60</v>
      </c>
      <c r="I19" s="1"/>
      <c r="J19" s="1">
        <v>60</v>
      </c>
      <c r="K19" s="1">
        <f t="shared" si="1"/>
        <v>-2</v>
      </c>
      <c r="L19" s="1">
        <f t="shared" si="2"/>
        <v>58</v>
      </c>
      <c r="M19" s="1"/>
      <c r="N19" s="1"/>
      <c r="O19" s="1">
        <f t="shared" si="3"/>
        <v>11.6</v>
      </c>
      <c r="P19" s="5"/>
      <c r="Q19" s="5">
        <f t="shared" si="13"/>
        <v>0</v>
      </c>
      <c r="R19" s="5"/>
      <c r="S19" s="22"/>
      <c r="T19" s="1">
        <f t="shared" si="14"/>
        <v>14.13793103448276</v>
      </c>
      <c r="U19" s="1">
        <f t="shared" si="5"/>
        <v>14.13793103448276</v>
      </c>
      <c r="V19" s="1">
        <v>17.600000000000001</v>
      </c>
      <c r="W19" s="1">
        <v>17.2</v>
      </c>
      <c r="X19" s="1">
        <v>19.8</v>
      </c>
      <c r="Y19" s="1">
        <v>46.4</v>
      </c>
      <c r="Z19" s="1">
        <v>16.2</v>
      </c>
      <c r="AA19" s="1"/>
      <c r="AB19" s="1">
        <f t="shared" si="15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25">
      <c r="A20" s="1" t="s">
        <v>47</v>
      </c>
      <c r="B20" s="1" t="s">
        <v>32</v>
      </c>
      <c r="C20" s="1">
        <v>19.765999999999998</v>
      </c>
      <c r="D20" s="1">
        <v>36.259</v>
      </c>
      <c r="E20" s="1">
        <v>12.802</v>
      </c>
      <c r="F20" s="1">
        <v>35.768999999999998</v>
      </c>
      <c r="G20" s="6">
        <v>1</v>
      </c>
      <c r="H20" s="1">
        <v>120</v>
      </c>
      <c r="I20" s="1"/>
      <c r="J20" s="1">
        <v>18.7</v>
      </c>
      <c r="K20" s="1">
        <f t="shared" si="1"/>
        <v>-5.8979999999999997</v>
      </c>
      <c r="L20" s="1">
        <f t="shared" si="2"/>
        <v>12.802</v>
      </c>
      <c r="M20" s="1"/>
      <c r="N20" s="1"/>
      <c r="O20" s="1">
        <f t="shared" si="3"/>
        <v>2.5604</v>
      </c>
      <c r="P20" s="5"/>
      <c r="Q20" s="5">
        <f t="shared" si="13"/>
        <v>0</v>
      </c>
      <c r="R20" s="5"/>
      <c r="S20" s="22"/>
      <c r="T20" s="1">
        <f t="shared" si="14"/>
        <v>13.970082799562567</v>
      </c>
      <c r="U20" s="1">
        <f t="shared" si="5"/>
        <v>13.970082799562567</v>
      </c>
      <c r="V20" s="1">
        <v>3.726</v>
      </c>
      <c r="W20" s="1">
        <v>0.94440000000000013</v>
      </c>
      <c r="X20" s="1">
        <v>2.5232000000000001</v>
      </c>
      <c r="Y20" s="1">
        <v>3.0558000000000001</v>
      </c>
      <c r="Z20" s="1">
        <v>5.44</v>
      </c>
      <c r="AA20" s="1"/>
      <c r="AB20" s="1">
        <f t="shared" si="15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x14ac:dyDescent="0.25">
      <c r="A21" s="1" t="s">
        <v>48</v>
      </c>
      <c r="B21" s="1" t="s">
        <v>32</v>
      </c>
      <c r="C21" s="1">
        <v>144.6</v>
      </c>
      <c r="D21" s="1"/>
      <c r="E21" s="1">
        <v>65.33</v>
      </c>
      <c r="F21" s="1">
        <v>72.123999999999995</v>
      </c>
      <c r="G21" s="6">
        <v>1</v>
      </c>
      <c r="H21" s="1">
        <v>60</v>
      </c>
      <c r="I21" s="1"/>
      <c r="J21" s="1">
        <v>67.599999999999994</v>
      </c>
      <c r="K21" s="1">
        <f t="shared" si="1"/>
        <v>-2.269999999999996</v>
      </c>
      <c r="L21" s="1">
        <f t="shared" si="2"/>
        <v>65.33</v>
      </c>
      <c r="M21" s="1"/>
      <c r="N21" s="1"/>
      <c r="O21" s="1">
        <f t="shared" si="3"/>
        <v>13.065999999999999</v>
      </c>
      <c r="P21" s="5">
        <f t="shared" ref="P21:P24" si="16">ROUND(13*O21-N21-F21,0)</f>
        <v>98</v>
      </c>
      <c r="Q21" s="5">
        <f t="shared" si="13"/>
        <v>98</v>
      </c>
      <c r="R21" s="5"/>
      <c r="S21" s="22"/>
      <c r="T21" s="1">
        <f t="shared" si="14"/>
        <v>13.020358181539875</v>
      </c>
      <c r="U21" s="1">
        <f t="shared" si="5"/>
        <v>5.5199755089545386</v>
      </c>
      <c r="V21" s="1">
        <v>7.5075999999999992</v>
      </c>
      <c r="W21" s="1">
        <v>2.7347999999999999</v>
      </c>
      <c r="X21" s="1">
        <v>14.009</v>
      </c>
      <c r="Y21" s="1">
        <v>4.3696000000000002</v>
      </c>
      <c r="Z21" s="1">
        <v>13.848800000000001</v>
      </c>
      <c r="AA21" s="1"/>
      <c r="AB21" s="1">
        <f t="shared" si="15"/>
        <v>98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25">
      <c r="A22" s="1" t="s">
        <v>49</v>
      </c>
      <c r="B22" s="1" t="s">
        <v>32</v>
      </c>
      <c r="C22" s="1">
        <v>90.3</v>
      </c>
      <c r="D22" s="1">
        <v>5.5E-2</v>
      </c>
      <c r="E22" s="1">
        <v>37.542999999999999</v>
      </c>
      <c r="F22" s="1">
        <v>50.805999999999997</v>
      </c>
      <c r="G22" s="6">
        <v>1</v>
      </c>
      <c r="H22" s="1">
        <v>60</v>
      </c>
      <c r="I22" s="1"/>
      <c r="J22" s="1">
        <v>38.1</v>
      </c>
      <c r="K22" s="1">
        <f t="shared" si="1"/>
        <v>-0.55700000000000216</v>
      </c>
      <c r="L22" s="1">
        <f t="shared" si="2"/>
        <v>37.542999999999999</v>
      </c>
      <c r="M22" s="1"/>
      <c r="N22" s="1"/>
      <c r="O22" s="1">
        <f t="shared" si="3"/>
        <v>7.5085999999999995</v>
      </c>
      <c r="P22" s="5">
        <f t="shared" si="16"/>
        <v>47</v>
      </c>
      <c r="Q22" s="5">
        <f t="shared" si="13"/>
        <v>47</v>
      </c>
      <c r="R22" s="5"/>
      <c r="S22" s="22"/>
      <c r="T22" s="1">
        <f t="shared" si="14"/>
        <v>13.025863676317822</v>
      </c>
      <c r="U22" s="1">
        <f t="shared" si="5"/>
        <v>6.7663745571744398</v>
      </c>
      <c r="V22" s="1">
        <v>6.3128000000000002</v>
      </c>
      <c r="W22" s="1">
        <v>2.7753999999999999</v>
      </c>
      <c r="X22" s="1">
        <v>10.154</v>
      </c>
      <c r="Y22" s="1">
        <v>5.4534000000000002</v>
      </c>
      <c r="Z22" s="1">
        <v>9.1451999999999991</v>
      </c>
      <c r="AA22" s="1"/>
      <c r="AB22" s="1">
        <f t="shared" si="15"/>
        <v>47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25">
      <c r="A23" s="1" t="s">
        <v>50</v>
      </c>
      <c r="B23" s="1" t="s">
        <v>32</v>
      </c>
      <c r="C23" s="1">
        <v>283.65300000000002</v>
      </c>
      <c r="D23" s="1">
        <v>581.20899999999995</v>
      </c>
      <c r="E23" s="1">
        <v>645.61400000000003</v>
      </c>
      <c r="F23" s="1">
        <v>150.58099999999999</v>
      </c>
      <c r="G23" s="6">
        <v>1</v>
      </c>
      <c r="H23" s="1">
        <v>45</v>
      </c>
      <c r="I23" s="1"/>
      <c r="J23" s="1">
        <v>621.41099999999994</v>
      </c>
      <c r="K23" s="1">
        <f t="shared" si="1"/>
        <v>24.203000000000088</v>
      </c>
      <c r="L23" s="1">
        <f t="shared" si="2"/>
        <v>415.40300000000002</v>
      </c>
      <c r="M23" s="1">
        <v>230.21100000000001</v>
      </c>
      <c r="N23" s="1">
        <v>300</v>
      </c>
      <c r="O23" s="1">
        <f t="shared" si="3"/>
        <v>83.080600000000004</v>
      </c>
      <c r="P23" s="5">
        <f>ROUND(13.5*O23-N23-F23,0)</f>
        <v>671</v>
      </c>
      <c r="Q23" s="5">
        <f t="shared" si="13"/>
        <v>671</v>
      </c>
      <c r="R23" s="5"/>
      <c r="S23" s="22"/>
      <c r="T23" s="1">
        <f t="shared" si="14"/>
        <v>13.499914540819399</v>
      </c>
      <c r="U23" s="1">
        <f t="shared" si="5"/>
        <v>5.4234201486267555</v>
      </c>
      <c r="V23" s="1">
        <v>66.6982</v>
      </c>
      <c r="W23" s="1">
        <v>57.640200000000007</v>
      </c>
      <c r="X23" s="1">
        <v>28.84500000000001</v>
      </c>
      <c r="Y23" s="1">
        <v>77.837800000000001</v>
      </c>
      <c r="Z23" s="1">
        <v>57.230200000000004</v>
      </c>
      <c r="AA23" s="1"/>
      <c r="AB23" s="1">
        <f t="shared" si="15"/>
        <v>671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x14ac:dyDescent="0.25">
      <c r="A24" s="1" t="s">
        <v>51</v>
      </c>
      <c r="B24" s="1" t="s">
        <v>32</v>
      </c>
      <c r="C24" s="1">
        <v>153.47999999999999</v>
      </c>
      <c r="D24" s="1">
        <v>183.75299999999999</v>
      </c>
      <c r="E24" s="1">
        <v>120.65900000000001</v>
      </c>
      <c r="F24" s="1">
        <v>176.92099999999999</v>
      </c>
      <c r="G24" s="6">
        <v>1</v>
      </c>
      <c r="H24" s="1">
        <v>60</v>
      </c>
      <c r="I24" s="1"/>
      <c r="J24" s="1">
        <v>127.6</v>
      </c>
      <c r="K24" s="1">
        <f t="shared" si="1"/>
        <v>-6.9409999999999883</v>
      </c>
      <c r="L24" s="1">
        <f t="shared" si="2"/>
        <v>120.65900000000001</v>
      </c>
      <c r="M24" s="1"/>
      <c r="N24" s="1">
        <v>120</v>
      </c>
      <c r="O24" s="1">
        <f t="shared" si="3"/>
        <v>24.131800000000002</v>
      </c>
      <c r="P24" s="5">
        <f t="shared" si="16"/>
        <v>17</v>
      </c>
      <c r="Q24" s="5">
        <f t="shared" si="13"/>
        <v>17</v>
      </c>
      <c r="R24" s="5"/>
      <c r="S24" s="22"/>
      <c r="T24" s="1">
        <f t="shared" si="14"/>
        <v>13.008602756528729</v>
      </c>
      <c r="U24" s="1">
        <f t="shared" si="5"/>
        <v>12.304138108222345</v>
      </c>
      <c r="V24" s="1">
        <v>30.087800000000001</v>
      </c>
      <c r="W24" s="1">
        <v>24.3962</v>
      </c>
      <c r="X24" s="1">
        <v>29.927</v>
      </c>
      <c r="Y24" s="1">
        <v>31.0684</v>
      </c>
      <c r="Z24" s="1">
        <v>26.864599999999999</v>
      </c>
      <c r="AA24" s="1"/>
      <c r="AB24" s="1">
        <f t="shared" si="15"/>
        <v>17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x14ac:dyDescent="0.25">
      <c r="A25" s="1" t="s">
        <v>52</v>
      </c>
      <c r="B25" s="1" t="s">
        <v>30</v>
      </c>
      <c r="C25" s="1">
        <v>298</v>
      </c>
      <c r="D25" s="1">
        <v>488</v>
      </c>
      <c r="E25" s="1">
        <v>253</v>
      </c>
      <c r="F25" s="1">
        <v>451</v>
      </c>
      <c r="G25" s="6">
        <v>0.25</v>
      </c>
      <c r="H25" s="1">
        <v>120</v>
      </c>
      <c r="I25" s="1"/>
      <c r="J25" s="1">
        <v>258</v>
      </c>
      <c r="K25" s="1">
        <f t="shared" si="1"/>
        <v>-5</v>
      </c>
      <c r="L25" s="1">
        <f t="shared" si="2"/>
        <v>253</v>
      </c>
      <c r="M25" s="1"/>
      <c r="N25" s="1">
        <v>250</v>
      </c>
      <c r="O25" s="1">
        <f t="shared" si="3"/>
        <v>50.6</v>
      </c>
      <c r="P25" s="5"/>
      <c r="Q25" s="5">
        <f t="shared" si="13"/>
        <v>0</v>
      </c>
      <c r="R25" s="5"/>
      <c r="S25" s="22"/>
      <c r="T25" s="1">
        <f t="shared" si="14"/>
        <v>13.853754940711463</v>
      </c>
      <c r="U25" s="1">
        <f t="shared" si="5"/>
        <v>13.853754940711463</v>
      </c>
      <c r="V25" s="1">
        <v>74.2</v>
      </c>
      <c r="W25" s="1">
        <v>66</v>
      </c>
      <c r="X25" s="1">
        <v>71.8</v>
      </c>
      <c r="Y25" s="1">
        <v>69.2</v>
      </c>
      <c r="Z25" s="1">
        <v>90.8</v>
      </c>
      <c r="AA25" s="1"/>
      <c r="AB25" s="1">
        <f t="shared" si="15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x14ac:dyDescent="0.25">
      <c r="A26" s="1" t="s">
        <v>53</v>
      </c>
      <c r="B26" s="1" t="s">
        <v>32</v>
      </c>
      <c r="C26" s="1">
        <v>313.71100000000001</v>
      </c>
      <c r="D26" s="1">
        <v>697.55399999999997</v>
      </c>
      <c r="E26" s="1">
        <v>674.42</v>
      </c>
      <c r="F26" s="1">
        <v>265.166</v>
      </c>
      <c r="G26" s="6">
        <v>1</v>
      </c>
      <c r="H26" s="1">
        <v>45</v>
      </c>
      <c r="I26" s="1"/>
      <c r="J26" s="1">
        <v>635.01300000000003</v>
      </c>
      <c r="K26" s="1">
        <f t="shared" si="1"/>
        <v>39.406999999999925</v>
      </c>
      <c r="L26" s="1">
        <f t="shared" si="2"/>
        <v>430.81699999999995</v>
      </c>
      <c r="M26" s="1">
        <v>243.60300000000001</v>
      </c>
      <c r="N26" s="1">
        <v>350</v>
      </c>
      <c r="O26" s="1">
        <f t="shared" si="3"/>
        <v>86.163399999999996</v>
      </c>
      <c r="P26" s="5">
        <f t="shared" ref="P26:P27" si="17">ROUND(13.5*O26-N26-F26,0)</f>
        <v>548</v>
      </c>
      <c r="Q26" s="5">
        <f t="shared" si="13"/>
        <v>548</v>
      </c>
      <c r="R26" s="5"/>
      <c r="S26" s="22"/>
      <c r="T26" s="1">
        <f t="shared" si="14"/>
        <v>13.49953692635156</v>
      </c>
      <c r="U26" s="1">
        <f t="shared" si="5"/>
        <v>7.1395279202074198</v>
      </c>
      <c r="V26" s="1">
        <v>75.158600000000007</v>
      </c>
      <c r="W26" s="1">
        <v>65.494599999999991</v>
      </c>
      <c r="X26" s="1">
        <v>60.168399999999998</v>
      </c>
      <c r="Y26" s="1">
        <v>65.129600000000011</v>
      </c>
      <c r="Z26" s="1">
        <v>62.990599999999993</v>
      </c>
      <c r="AA26" s="1"/>
      <c r="AB26" s="1">
        <f t="shared" si="15"/>
        <v>548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x14ac:dyDescent="0.25">
      <c r="A27" s="1" t="s">
        <v>54</v>
      </c>
      <c r="B27" s="1" t="s">
        <v>30</v>
      </c>
      <c r="C27" s="1">
        <v>512</v>
      </c>
      <c r="D27" s="1">
        <v>152</v>
      </c>
      <c r="E27" s="1">
        <v>281</v>
      </c>
      <c r="F27" s="1">
        <v>261</v>
      </c>
      <c r="G27" s="6">
        <v>0.12</v>
      </c>
      <c r="H27" s="1">
        <v>60</v>
      </c>
      <c r="I27" s="1"/>
      <c r="J27" s="1">
        <v>276</v>
      </c>
      <c r="K27" s="1">
        <f t="shared" si="1"/>
        <v>5</v>
      </c>
      <c r="L27" s="1">
        <f t="shared" si="2"/>
        <v>281</v>
      </c>
      <c r="M27" s="1"/>
      <c r="N27" s="1">
        <v>350</v>
      </c>
      <c r="O27" s="1">
        <f t="shared" si="3"/>
        <v>56.2</v>
      </c>
      <c r="P27" s="5">
        <f t="shared" si="17"/>
        <v>148</v>
      </c>
      <c r="Q27" s="5">
        <f t="shared" si="13"/>
        <v>148</v>
      </c>
      <c r="R27" s="5"/>
      <c r="S27" s="22"/>
      <c r="T27" s="1">
        <f t="shared" si="14"/>
        <v>13.505338078291814</v>
      </c>
      <c r="U27" s="1">
        <f t="shared" si="5"/>
        <v>10.871886120996441</v>
      </c>
      <c r="V27" s="1">
        <v>68.599999999999994</v>
      </c>
      <c r="W27" s="1">
        <v>51.2</v>
      </c>
      <c r="X27" s="1">
        <v>76.8</v>
      </c>
      <c r="Y27" s="1">
        <v>69.400000000000006</v>
      </c>
      <c r="Z27" s="1">
        <v>66.400000000000006</v>
      </c>
      <c r="AA27" s="1"/>
      <c r="AB27" s="1">
        <f t="shared" si="15"/>
        <v>17.759999999999998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x14ac:dyDescent="0.25">
      <c r="A28" s="1" t="s">
        <v>55</v>
      </c>
      <c r="B28" s="1" t="s">
        <v>30</v>
      </c>
      <c r="C28" s="1">
        <v>371</v>
      </c>
      <c r="D28" s="1">
        <v>688</v>
      </c>
      <c r="E28" s="1">
        <v>613</v>
      </c>
      <c r="F28" s="1">
        <v>374</v>
      </c>
      <c r="G28" s="6">
        <v>0.25</v>
      </c>
      <c r="H28" s="1">
        <v>120</v>
      </c>
      <c r="I28" s="1"/>
      <c r="J28" s="1">
        <v>605</v>
      </c>
      <c r="K28" s="1">
        <f t="shared" si="1"/>
        <v>8</v>
      </c>
      <c r="L28" s="1">
        <f t="shared" si="2"/>
        <v>277</v>
      </c>
      <c r="M28" s="1">
        <v>336</v>
      </c>
      <c r="N28" s="1">
        <v>350</v>
      </c>
      <c r="O28" s="1">
        <f t="shared" si="3"/>
        <v>55.4</v>
      </c>
      <c r="P28" s="5"/>
      <c r="Q28" s="5">
        <f t="shared" si="13"/>
        <v>0</v>
      </c>
      <c r="R28" s="5"/>
      <c r="S28" s="22"/>
      <c r="T28" s="1">
        <f t="shared" si="14"/>
        <v>13.068592057761734</v>
      </c>
      <c r="U28" s="1">
        <f t="shared" si="5"/>
        <v>13.068592057761734</v>
      </c>
      <c r="V28" s="1">
        <v>80.400000000000006</v>
      </c>
      <c r="W28" s="1">
        <v>63.2</v>
      </c>
      <c r="X28" s="1">
        <v>80</v>
      </c>
      <c r="Y28" s="1">
        <v>71.8</v>
      </c>
      <c r="Z28" s="1">
        <v>96.2</v>
      </c>
      <c r="AA28" s="1"/>
      <c r="AB28" s="1">
        <f t="shared" si="15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x14ac:dyDescent="0.25">
      <c r="A29" s="1" t="s">
        <v>56</v>
      </c>
      <c r="B29" s="1" t="s">
        <v>32</v>
      </c>
      <c r="C29" s="1">
        <v>63.902000000000001</v>
      </c>
      <c r="D29" s="1">
        <v>49.058999999999997</v>
      </c>
      <c r="E29" s="1">
        <v>35.993000000000002</v>
      </c>
      <c r="F29" s="1">
        <v>63.651000000000003</v>
      </c>
      <c r="G29" s="6">
        <v>1</v>
      </c>
      <c r="H29" s="1">
        <v>120</v>
      </c>
      <c r="I29" s="1"/>
      <c r="J29" s="1">
        <v>35.6</v>
      </c>
      <c r="K29" s="1">
        <f t="shared" si="1"/>
        <v>0.39300000000000068</v>
      </c>
      <c r="L29" s="1">
        <f t="shared" si="2"/>
        <v>35.993000000000002</v>
      </c>
      <c r="M29" s="1"/>
      <c r="N29" s="1"/>
      <c r="O29" s="1">
        <f t="shared" si="3"/>
        <v>7.1986000000000008</v>
      </c>
      <c r="P29" s="5">
        <f t="shared" ref="P29" si="18">ROUND(13*O29-N29-F29,0)</f>
        <v>30</v>
      </c>
      <c r="Q29" s="5">
        <f t="shared" si="13"/>
        <v>30</v>
      </c>
      <c r="R29" s="5"/>
      <c r="S29" s="22"/>
      <c r="T29" s="1">
        <f t="shared" si="14"/>
        <v>13.009612980301725</v>
      </c>
      <c r="U29" s="1">
        <f t="shared" si="5"/>
        <v>8.842135970883227</v>
      </c>
      <c r="V29" s="1">
        <v>7.5581999999999994</v>
      </c>
      <c r="W29" s="1">
        <v>3.7644000000000002</v>
      </c>
      <c r="X29" s="1">
        <v>8.1254000000000008</v>
      </c>
      <c r="Y29" s="1">
        <v>6.0164</v>
      </c>
      <c r="Z29" s="1">
        <v>6.9043999999999999</v>
      </c>
      <c r="AA29" s="1"/>
      <c r="AB29" s="1">
        <f t="shared" si="15"/>
        <v>30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x14ac:dyDescent="0.25">
      <c r="A30" s="1" t="s">
        <v>57</v>
      </c>
      <c r="B30" s="1" t="s">
        <v>32</v>
      </c>
      <c r="C30" s="1">
        <v>110.8</v>
      </c>
      <c r="D30" s="1">
        <v>435.32799999999997</v>
      </c>
      <c r="E30" s="1">
        <v>335.786</v>
      </c>
      <c r="F30" s="1">
        <v>150.61600000000001</v>
      </c>
      <c r="G30" s="6">
        <v>1</v>
      </c>
      <c r="H30" s="1">
        <v>45</v>
      </c>
      <c r="I30" s="1"/>
      <c r="J30" s="1">
        <v>358</v>
      </c>
      <c r="K30" s="1">
        <f t="shared" si="1"/>
        <v>-22.213999999999999</v>
      </c>
      <c r="L30" s="1">
        <f t="shared" si="2"/>
        <v>335.786</v>
      </c>
      <c r="M30" s="1"/>
      <c r="N30" s="1">
        <v>150</v>
      </c>
      <c r="O30" s="1">
        <f t="shared" si="3"/>
        <v>67.157200000000003</v>
      </c>
      <c r="P30" s="5">
        <f t="shared" ref="P30:P31" si="19">ROUND(13.5*O30-N30-F30,0)</f>
        <v>606</v>
      </c>
      <c r="Q30" s="5">
        <f t="shared" si="13"/>
        <v>606</v>
      </c>
      <c r="R30" s="5"/>
      <c r="S30" s="22"/>
      <c r="T30" s="1">
        <f t="shared" si="14"/>
        <v>13.499907679295742</v>
      </c>
      <c r="U30" s="1">
        <f t="shared" si="5"/>
        <v>4.4763033598780169</v>
      </c>
      <c r="V30" s="1">
        <v>46.345399999999998</v>
      </c>
      <c r="W30" s="1">
        <v>39.827599999999997</v>
      </c>
      <c r="X30" s="1">
        <v>37.394799999999996</v>
      </c>
      <c r="Y30" s="1">
        <v>51.615599999999993</v>
      </c>
      <c r="Z30" s="1">
        <v>49.804400000000001</v>
      </c>
      <c r="AA30" s="1"/>
      <c r="AB30" s="1">
        <f t="shared" si="15"/>
        <v>606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x14ac:dyDescent="0.25">
      <c r="A31" s="1" t="s">
        <v>58</v>
      </c>
      <c r="B31" s="1" t="s">
        <v>32</v>
      </c>
      <c r="C31" s="1">
        <v>189.82599999999999</v>
      </c>
      <c r="D31" s="1">
        <v>357.99700000000001</v>
      </c>
      <c r="E31" s="1">
        <v>352.62299999999999</v>
      </c>
      <c r="F31" s="1">
        <v>150.083</v>
      </c>
      <c r="G31" s="6">
        <v>1</v>
      </c>
      <c r="H31" s="1">
        <v>60</v>
      </c>
      <c r="I31" s="1"/>
      <c r="J31" s="1">
        <v>408.64699999999999</v>
      </c>
      <c r="K31" s="1">
        <f t="shared" si="1"/>
        <v>-56.024000000000001</v>
      </c>
      <c r="L31" s="1">
        <f t="shared" si="2"/>
        <v>251.27600000000001</v>
      </c>
      <c r="M31" s="1">
        <v>101.34699999999999</v>
      </c>
      <c r="N31" s="1">
        <v>350</v>
      </c>
      <c r="O31" s="1">
        <f t="shared" si="3"/>
        <v>50.255200000000002</v>
      </c>
      <c r="P31" s="5">
        <f t="shared" si="19"/>
        <v>178</v>
      </c>
      <c r="Q31" s="5">
        <f t="shared" si="13"/>
        <v>178</v>
      </c>
      <c r="R31" s="5"/>
      <c r="S31" s="22"/>
      <c r="T31" s="1">
        <f t="shared" si="14"/>
        <v>13.492792785622184</v>
      </c>
      <c r="U31" s="1">
        <f t="shared" si="5"/>
        <v>9.9508707556630949</v>
      </c>
      <c r="V31" s="1">
        <v>55.06</v>
      </c>
      <c r="W31" s="1">
        <v>35.127400000000002</v>
      </c>
      <c r="X31" s="1">
        <v>45.143799999999999</v>
      </c>
      <c r="Y31" s="1">
        <v>62.585799999999992</v>
      </c>
      <c r="Z31" s="1">
        <v>39.165599999999998</v>
      </c>
      <c r="AA31" s="1"/>
      <c r="AB31" s="1">
        <f t="shared" si="15"/>
        <v>178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x14ac:dyDescent="0.25">
      <c r="A32" s="12" t="s">
        <v>59</v>
      </c>
      <c r="B32" s="1" t="s">
        <v>30</v>
      </c>
      <c r="C32" s="1"/>
      <c r="D32" s="1">
        <v>16</v>
      </c>
      <c r="E32" s="1"/>
      <c r="F32" s="1">
        <v>16</v>
      </c>
      <c r="G32" s="6">
        <v>0.22</v>
      </c>
      <c r="H32" s="1" t="e">
        <v>#N/A</v>
      </c>
      <c r="I32" s="1"/>
      <c r="J32" s="1"/>
      <c r="K32" s="1">
        <f t="shared" si="1"/>
        <v>0</v>
      </c>
      <c r="L32" s="1">
        <f t="shared" si="2"/>
        <v>0</v>
      </c>
      <c r="M32" s="1"/>
      <c r="N32" s="1"/>
      <c r="O32" s="1">
        <f t="shared" si="3"/>
        <v>0</v>
      </c>
      <c r="P32" s="5"/>
      <c r="Q32" s="5">
        <f t="shared" si="13"/>
        <v>0</v>
      </c>
      <c r="R32" s="5"/>
      <c r="S32" s="22"/>
      <c r="T32" s="1" t="e">
        <f t="shared" si="14"/>
        <v>#DIV/0!</v>
      </c>
      <c r="U32" s="1" t="e">
        <f t="shared" si="5"/>
        <v>#DIV/0!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1" t="s">
        <v>115</v>
      </c>
      <c r="AB32" s="1">
        <f t="shared" si="15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x14ac:dyDescent="0.25">
      <c r="A33" s="1" t="s">
        <v>60</v>
      </c>
      <c r="B33" s="1" t="s">
        <v>32</v>
      </c>
      <c r="C33" s="1">
        <v>199</v>
      </c>
      <c r="D33" s="1">
        <v>3.0459999999999998</v>
      </c>
      <c r="E33" s="1">
        <v>174.655</v>
      </c>
      <c r="F33" s="1"/>
      <c r="G33" s="6">
        <v>1</v>
      </c>
      <c r="H33" s="1">
        <v>45</v>
      </c>
      <c r="I33" s="1"/>
      <c r="J33" s="1">
        <v>158</v>
      </c>
      <c r="K33" s="1">
        <f t="shared" si="1"/>
        <v>16.655000000000001</v>
      </c>
      <c r="L33" s="1">
        <f t="shared" si="2"/>
        <v>174.655</v>
      </c>
      <c r="M33" s="1"/>
      <c r="N33" s="1"/>
      <c r="O33" s="1">
        <f t="shared" si="3"/>
        <v>34.930999999999997</v>
      </c>
      <c r="P33" s="5">
        <f>ROUND(9*O33-N33-F33,0)</f>
        <v>314</v>
      </c>
      <c r="Q33" s="5">
        <f t="shared" si="13"/>
        <v>314</v>
      </c>
      <c r="R33" s="5"/>
      <c r="S33" s="22"/>
      <c r="T33" s="1">
        <f t="shared" si="14"/>
        <v>8.9891500386476206</v>
      </c>
      <c r="U33" s="1">
        <f t="shared" si="5"/>
        <v>0</v>
      </c>
      <c r="V33" s="1">
        <v>8.2706</v>
      </c>
      <c r="W33" s="1">
        <v>9.745000000000001</v>
      </c>
      <c r="X33" s="1">
        <v>23.906600000000001</v>
      </c>
      <c r="Y33" s="1">
        <v>13.081799999999999</v>
      </c>
      <c r="Z33" s="1">
        <v>14.988</v>
      </c>
      <c r="AA33" s="1"/>
      <c r="AB33" s="1">
        <f t="shared" si="15"/>
        <v>314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x14ac:dyDescent="0.25">
      <c r="A34" s="12" t="s">
        <v>61</v>
      </c>
      <c r="B34" s="1" t="s">
        <v>30</v>
      </c>
      <c r="C34" s="1"/>
      <c r="D34" s="1">
        <v>96</v>
      </c>
      <c r="E34" s="1"/>
      <c r="F34" s="1">
        <v>96</v>
      </c>
      <c r="G34" s="6">
        <v>0.4</v>
      </c>
      <c r="H34" s="1" t="e">
        <v>#N/A</v>
      </c>
      <c r="I34" s="1"/>
      <c r="J34" s="1"/>
      <c r="K34" s="1">
        <f t="shared" si="1"/>
        <v>0</v>
      </c>
      <c r="L34" s="1">
        <f t="shared" si="2"/>
        <v>0</v>
      </c>
      <c r="M34" s="1"/>
      <c r="N34" s="1"/>
      <c r="O34" s="1">
        <f t="shared" si="3"/>
        <v>0</v>
      </c>
      <c r="P34" s="5"/>
      <c r="Q34" s="5">
        <f t="shared" si="13"/>
        <v>0</v>
      </c>
      <c r="R34" s="5"/>
      <c r="S34" s="22"/>
      <c r="T34" s="1" t="e">
        <f t="shared" si="1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1" t="s">
        <v>115</v>
      </c>
      <c r="AB34" s="1">
        <f t="shared" si="15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x14ac:dyDescent="0.25">
      <c r="A35" s="12" t="s">
        <v>62</v>
      </c>
      <c r="B35" s="1" t="s">
        <v>32</v>
      </c>
      <c r="C35" s="1"/>
      <c r="D35" s="1">
        <v>152.06700000000001</v>
      </c>
      <c r="E35" s="1"/>
      <c r="F35" s="1">
        <v>152.06700000000001</v>
      </c>
      <c r="G35" s="6">
        <v>1</v>
      </c>
      <c r="H35" s="1" t="e">
        <v>#N/A</v>
      </c>
      <c r="I35" s="1"/>
      <c r="J35" s="1"/>
      <c r="K35" s="1">
        <f t="shared" si="1"/>
        <v>0</v>
      </c>
      <c r="L35" s="1">
        <f t="shared" si="2"/>
        <v>0</v>
      </c>
      <c r="M35" s="1"/>
      <c r="N35" s="1">
        <v>200</v>
      </c>
      <c r="O35" s="1">
        <f t="shared" si="3"/>
        <v>0</v>
      </c>
      <c r="P35" s="5"/>
      <c r="Q35" s="5">
        <f t="shared" si="13"/>
        <v>0</v>
      </c>
      <c r="R35" s="5"/>
      <c r="S35" s="22"/>
      <c r="T35" s="1" t="e">
        <f t="shared" si="14"/>
        <v>#DIV/0!</v>
      </c>
      <c r="U35" s="1" t="e">
        <f t="shared" si="5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1" t="s">
        <v>115</v>
      </c>
      <c r="AB35" s="1">
        <f t="shared" si="15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x14ac:dyDescent="0.25">
      <c r="A36" s="1" t="s">
        <v>63</v>
      </c>
      <c r="B36" s="1" t="s">
        <v>32</v>
      </c>
      <c r="C36" s="1">
        <v>92</v>
      </c>
      <c r="D36" s="1">
        <v>24.454000000000001</v>
      </c>
      <c r="E36" s="16">
        <f>18.849+E82</f>
        <v>20.196999999999999</v>
      </c>
      <c r="F36" s="1">
        <v>89.537000000000006</v>
      </c>
      <c r="G36" s="6">
        <v>1</v>
      </c>
      <c r="H36" s="1">
        <v>60</v>
      </c>
      <c r="I36" s="1"/>
      <c r="J36" s="1">
        <v>19.600000000000001</v>
      </c>
      <c r="K36" s="1">
        <f t="shared" ref="K36:K65" si="20">E36-J36</f>
        <v>0.59699999999999775</v>
      </c>
      <c r="L36" s="1">
        <f t="shared" si="2"/>
        <v>20.196999999999999</v>
      </c>
      <c r="M36" s="1"/>
      <c r="N36" s="1"/>
      <c r="O36" s="1">
        <f t="shared" si="3"/>
        <v>4.0393999999999997</v>
      </c>
      <c r="P36" s="5"/>
      <c r="Q36" s="5">
        <f t="shared" si="13"/>
        <v>0</v>
      </c>
      <c r="R36" s="5"/>
      <c r="S36" s="22"/>
      <c r="T36" s="1">
        <f t="shared" si="14"/>
        <v>22.165915730058924</v>
      </c>
      <c r="U36" s="1">
        <f t="shared" si="5"/>
        <v>22.165915730058924</v>
      </c>
      <c r="V36" s="1">
        <v>8.3414000000000001</v>
      </c>
      <c r="W36" s="1">
        <v>8.6495999999999995</v>
      </c>
      <c r="X36" s="1">
        <v>6.7187999999999999</v>
      </c>
      <c r="Y36" s="1">
        <v>24.8202</v>
      </c>
      <c r="Z36" s="1">
        <v>25.554400000000001</v>
      </c>
      <c r="AA36" s="17" t="s">
        <v>116</v>
      </c>
      <c r="AB36" s="1">
        <f t="shared" si="15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x14ac:dyDescent="0.25">
      <c r="A37" s="13" t="s">
        <v>64</v>
      </c>
      <c r="B37" s="13" t="s">
        <v>30</v>
      </c>
      <c r="C37" s="13">
        <v>826</v>
      </c>
      <c r="D37" s="13"/>
      <c r="E37" s="13">
        <v>677</v>
      </c>
      <c r="F37" s="13">
        <v>-22</v>
      </c>
      <c r="G37" s="14">
        <v>0</v>
      </c>
      <c r="H37" s="13">
        <v>45</v>
      </c>
      <c r="I37" s="13"/>
      <c r="J37" s="13">
        <v>679</v>
      </c>
      <c r="K37" s="13">
        <f t="shared" si="20"/>
        <v>-2</v>
      </c>
      <c r="L37" s="13">
        <f t="shared" si="2"/>
        <v>677</v>
      </c>
      <c r="M37" s="13"/>
      <c r="N37" s="13"/>
      <c r="O37" s="13">
        <f t="shared" si="3"/>
        <v>135.4</v>
      </c>
      <c r="P37" s="15"/>
      <c r="Q37" s="15"/>
      <c r="R37" s="15"/>
      <c r="S37" s="24"/>
      <c r="T37" s="13">
        <f t="shared" si="4"/>
        <v>-0.16248153618906941</v>
      </c>
      <c r="U37" s="13">
        <f t="shared" si="5"/>
        <v>-0.16248153618906941</v>
      </c>
      <c r="V37" s="13">
        <v>150</v>
      </c>
      <c r="W37" s="13">
        <v>93</v>
      </c>
      <c r="X37" s="13">
        <v>166.6</v>
      </c>
      <c r="Y37" s="13">
        <v>134.6</v>
      </c>
      <c r="Z37" s="13">
        <v>126</v>
      </c>
      <c r="AA37" s="13" t="s">
        <v>65</v>
      </c>
      <c r="AB37" s="13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x14ac:dyDescent="0.25">
      <c r="A38" s="13" t="s">
        <v>66</v>
      </c>
      <c r="B38" s="13" t="s">
        <v>32</v>
      </c>
      <c r="C38" s="13">
        <v>282.37900000000002</v>
      </c>
      <c r="D38" s="13">
        <v>0.57299999999999995</v>
      </c>
      <c r="E38" s="13"/>
      <c r="F38" s="13"/>
      <c r="G38" s="14">
        <v>0</v>
      </c>
      <c r="H38" s="13">
        <v>45</v>
      </c>
      <c r="I38" s="13"/>
      <c r="J38" s="13">
        <v>58</v>
      </c>
      <c r="K38" s="13">
        <f t="shared" si="20"/>
        <v>-58</v>
      </c>
      <c r="L38" s="13">
        <f t="shared" si="2"/>
        <v>0</v>
      </c>
      <c r="M38" s="13"/>
      <c r="N38" s="13"/>
      <c r="O38" s="13">
        <f t="shared" si="3"/>
        <v>0</v>
      </c>
      <c r="P38" s="15"/>
      <c r="Q38" s="15"/>
      <c r="R38" s="15"/>
      <c r="S38" s="24"/>
      <c r="T38" s="13" t="e">
        <f t="shared" si="4"/>
        <v>#DIV/0!</v>
      </c>
      <c r="U38" s="13" t="e">
        <f t="shared" si="5"/>
        <v>#DIV/0!</v>
      </c>
      <c r="V38" s="13">
        <v>99.3934</v>
      </c>
      <c r="W38" s="13">
        <v>153.1566</v>
      </c>
      <c r="X38" s="13">
        <v>177.0472</v>
      </c>
      <c r="Y38" s="13">
        <v>124.07380000000001</v>
      </c>
      <c r="Z38" s="13">
        <v>129.73699999999999</v>
      </c>
      <c r="AA38" s="13" t="s">
        <v>65</v>
      </c>
      <c r="AB38" s="13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x14ac:dyDescent="0.25">
      <c r="A39" s="1" t="s">
        <v>67</v>
      </c>
      <c r="B39" s="1" t="s">
        <v>32</v>
      </c>
      <c r="C39" s="1">
        <v>180.4</v>
      </c>
      <c r="D39" s="1">
        <v>295.66199999999998</v>
      </c>
      <c r="E39" s="1">
        <v>143.911</v>
      </c>
      <c r="F39" s="1">
        <v>166.542</v>
      </c>
      <c r="G39" s="6">
        <v>1</v>
      </c>
      <c r="H39" s="1">
        <v>45</v>
      </c>
      <c r="I39" s="1"/>
      <c r="J39" s="1">
        <v>147</v>
      </c>
      <c r="K39" s="1">
        <f t="shared" si="20"/>
        <v>-3.0889999999999986</v>
      </c>
      <c r="L39" s="1">
        <f t="shared" si="2"/>
        <v>143.911</v>
      </c>
      <c r="M39" s="1"/>
      <c r="N39" s="1"/>
      <c r="O39" s="1">
        <f t="shared" si="3"/>
        <v>28.7822</v>
      </c>
      <c r="P39" s="5">
        <f t="shared" ref="P39:P41" si="21">ROUND(13*O39-N39-F39,0)</f>
        <v>208</v>
      </c>
      <c r="Q39" s="5">
        <f t="shared" ref="Q39:Q41" si="22">P39</f>
        <v>208</v>
      </c>
      <c r="R39" s="5"/>
      <c r="S39" s="22"/>
      <c r="T39" s="1">
        <f t="shared" ref="T39:T41" si="23">(F39+N39+Q39)/O39</f>
        <v>13.012973295995442</v>
      </c>
      <c r="U39" s="1">
        <f t="shared" si="5"/>
        <v>5.786284578663202</v>
      </c>
      <c r="V39" s="1">
        <v>33.540799999999997</v>
      </c>
      <c r="W39" s="1">
        <v>31.209800000000001</v>
      </c>
      <c r="X39" s="1">
        <v>35.5092</v>
      </c>
      <c r="Y39" s="1">
        <v>44.314800000000012</v>
      </c>
      <c r="Z39" s="1">
        <v>45.860799999999998</v>
      </c>
      <c r="AA39" s="1"/>
      <c r="AB39" s="1">
        <f t="shared" ref="AB39:AB41" si="24">Q39*G39</f>
        <v>208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x14ac:dyDescent="0.25">
      <c r="A40" s="1" t="s">
        <v>68</v>
      </c>
      <c r="B40" s="1" t="s">
        <v>32</v>
      </c>
      <c r="C40" s="1">
        <v>795.471</v>
      </c>
      <c r="D40" s="1">
        <v>1209.452</v>
      </c>
      <c r="E40" s="1">
        <v>1489.7550000000001</v>
      </c>
      <c r="F40" s="1">
        <v>403.55399999999997</v>
      </c>
      <c r="G40" s="6">
        <v>1</v>
      </c>
      <c r="H40" s="1">
        <v>45</v>
      </c>
      <c r="I40" s="1"/>
      <c r="J40" s="1">
        <v>1525.4110000000001</v>
      </c>
      <c r="K40" s="1">
        <f t="shared" si="20"/>
        <v>-35.655999999999949</v>
      </c>
      <c r="L40" s="1">
        <f t="shared" si="2"/>
        <v>688.34400000000016</v>
      </c>
      <c r="M40" s="1">
        <v>801.41099999999994</v>
      </c>
      <c r="N40" s="1">
        <v>800</v>
      </c>
      <c r="O40" s="1">
        <f t="shared" si="3"/>
        <v>137.66880000000003</v>
      </c>
      <c r="P40" s="5">
        <f>ROUND(14*O40-N40-F40,0)</f>
        <v>724</v>
      </c>
      <c r="Q40" s="5">
        <f t="shared" si="22"/>
        <v>724</v>
      </c>
      <c r="R40" s="5"/>
      <c r="S40" s="22" t="s">
        <v>122</v>
      </c>
      <c r="T40" s="1">
        <f t="shared" si="23"/>
        <v>14.001385934939504</v>
      </c>
      <c r="U40" s="1">
        <f t="shared" si="5"/>
        <v>8.7423875271666471</v>
      </c>
      <c r="V40" s="1">
        <v>143.02940000000001</v>
      </c>
      <c r="W40" s="1">
        <v>99.905799999999999</v>
      </c>
      <c r="X40" s="1">
        <v>140.3066</v>
      </c>
      <c r="Y40" s="1">
        <v>115.38460000000001</v>
      </c>
      <c r="Z40" s="1">
        <v>109.91160000000001</v>
      </c>
      <c r="AA40" s="1"/>
      <c r="AB40" s="1">
        <f t="shared" si="24"/>
        <v>724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x14ac:dyDescent="0.25">
      <c r="A41" s="1" t="s">
        <v>69</v>
      </c>
      <c r="B41" s="1" t="s">
        <v>30</v>
      </c>
      <c r="C41" s="1">
        <v>180</v>
      </c>
      <c r="D41" s="1">
        <v>280</v>
      </c>
      <c r="E41" s="1">
        <v>232</v>
      </c>
      <c r="F41" s="1">
        <v>167</v>
      </c>
      <c r="G41" s="6">
        <v>0.36</v>
      </c>
      <c r="H41" s="1">
        <v>45</v>
      </c>
      <c r="I41" s="1"/>
      <c r="J41" s="1">
        <v>233</v>
      </c>
      <c r="K41" s="1">
        <f t="shared" si="20"/>
        <v>-1</v>
      </c>
      <c r="L41" s="1">
        <f t="shared" si="2"/>
        <v>232</v>
      </c>
      <c r="M41" s="1"/>
      <c r="N41" s="1"/>
      <c r="O41" s="1">
        <f t="shared" si="3"/>
        <v>46.4</v>
      </c>
      <c r="P41" s="5">
        <f t="shared" si="21"/>
        <v>436</v>
      </c>
      <c r="Q41" s="5">
        <f t="shared" si="22"/>
        <v>436</v>
      </c>
      <c r="R41" s="5"/>
      <c r="S41" s="22"/>
      <c r="T41" s="1">
        <f t="shared" si="23"/>
        <v>12.995689655172415</v>
      </c>
      <c r="U41" s="1">
        <f t="shared" si="5"/>
        <v>3.5991379310344827</v>
      </c>
      <c r="V41" s="1">
        <v>12</v>
      </c>
      <c r="W41" s="1">
        <v>33.6</v>
      </c>
      <c r="X41" s="1">
        <v>27</v>
      </c>
      <c r="Y41" s="1">
        <v>0</v>
      </c>
      <c r="Z41" s="1">
        <v>26</v>
      </c>
      <c r="AA41" s="1"/>
      <c r="AB41" s="1">
        <f t="shared" si="24"/>
        <v>156.96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x14ac:dyDescent="0.25">
      <c r="A42" s="13" t="s">
        <v>70</v>
      </c>
      <c r="B42" s="13" t="s">
        <v>32</v>
      </c>
      <c r="C42" s="13">
        <v>75.995999999999995</v>
      </c>
      <c r="D42" s="13"/>
      <c r="E42" s="13">
        <v>58.302</v>
      </c>
      <c r="F42" s="13"/>
      <c r="G42" s="14">
        <v>0</v>
      </c>
      <c r="H42" s="13">
        <v>45</v>
      </c>
      <c r="I42" s="13"/>
      <c r="J42" s="13">
        <v>61.6</v>
      </c>
      <c r="K42" s="13">
        <f t="shared" si="20"/>
        <v>-3.2980000000000018</v>
      </c>
      <c r="L42" s="13">
        <f t="shared" si="2"/>
        <v>58.302</v>
      </c>
      <c r="M42" s="13"/>
      <c r="N42" s="13"/>
      <c r="O42" s="13">
        <f t="shared" si="3"/>
        <v>11.660399999999999</v>
      </c>
      <c r="P42" s="15"/>
      <c r="Q42" s="15"/>
      <c r="R42" s="15"/>
      <c r="S42" s="24"/>
      <c r="T42" s="13">
        <f t="shared" si="4"/>
        <v>0</v>
      </c>
      <c r="U42" s="13">
        <f t="shared" si="5"/>
        <v>0</v>
      </c>
      <c r="V42" s="13">
        <v>6.5263999999999998</v>
      </c>
      <c r="W42" s="13">
        <v>13.729799999999999</v>
      </c>
      <c r="X42" s="13">
        <v>12.361000000000001</v>
      </c>
      <c r="Y42" s="13">
        <v>5.9648000000000003</v>
      </c>
      <c r="Z42" s="13">
        <v>24.892199999999999</v>
      </c>
      <c r="AA42" s="13" t="s">
        <v>65</v>
      </c>
      <c r="AB42" s="13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x14ac:dyDescent="0.25">
      <c r="A43" s="1" t="s">
        <v>71</v>
      </c>
      <c r="B43" s="1" t="s">
        <v>32</v>
      </c>
      <c r="C43" s="1">
        <v>20.2</v>
      </c>
      <c r="D43" s="1">
        <v>102.25</v>
      </c>
      <c r="E43" s="1"/>
      <c r="F43" s="1">
        <v>102.25</v>
      </c>
      <c r="G43" s="6">
        <v>1</v>
      </c>
      <c r="H43" s="1">
        <v>45</v>
      </c>
      <c r="I43" s="1"/>
      <c r="J43" s="1">
        <v>10.5</v>
      </c>
      <c r="K43" s="1">
        <f t="shared" si="20"/>
        <v>-10.5</v>
      </c>
      <c r="L43" s="1">
        <f t="shared" si="2"/>
        <v>0</v>
      </c>
      <c r="M43" s="1"/>
      <c r="N43" s="1">
        <v>100</v>
      </c>
      <c r="O43" s="1">
        <f t="shared" si="3"/>
        <v>0</v>
      </c>
      <c r="P43" s="5"/>
      <c r="Q43" s="5">
        <f t="shared" ref="Q43:Q52" si="25">P43</f>
        <v>0</v>
      </c>
      <c r="R43" s="5"/>
      <c r="S43" s="22"/>
      <c r="T43" s="1" t="e">
        <f t="shared" ref="T43:T52" si="26">(F43+N43+Q43)/O43</f>
        <v>#DIV/0!</v>
      </c>
      <c r="U43" s="1" t="e">
        <f t="shared" si="5"/>
        <v>#DIV/0!</v>
      </c>
      <c r="V43" s="1">
        <v>20.191400000000002</v>
      </c>
      <c r="W43" s="1">
        <v>4.3029999999999999</v>
      </c>
      <c r="X43" s="1">
        <v>21.503599999999999</v>
      </c>
      <c r="Y43" s="1">
        <v>10.284000000000001</v>
      </c>
      <c r="Z43" s="1">
        <v>14.074400000000001</v>
      </c>
      <c r="AA43" s="1"/>
      <c r="AB43" s="1">
        <f t="shared" ref="AB43:AB52" si="27">Q43*G43</f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x14ac:dyDescent="0.25">
      <c r="A44" s="1" t="s">
        <v>72</v>
      </c>
      <c r="B44" s="1" t="s">
        <v>30</v>
      </c>
      <c r="C44" s="1">
        <v>135</v>
      </c>
      <c r="D44" s="1">
        <v>90</v>
      </c>
      <c r="E44" s="1">
        <v>71</v>
      </c>
      <c r="F44" s="1">
        <v>125</v>
      </c>
      <c r="G44" s="6">
        <v>0.09</v>
      </c>
      <c r="H44" s="1">
        <v>45</v>
      </c>
      <c r="I44" s="1"/>
      <c r="J44" s="1">
        <v>75</v>
      </c>
      <c r="K44" s="1">
        <f t="shared" si="20"/>
        <v>-4</v>
      </c>
      <c r="L44" s="1">
        <f t="shared" si="2"/>
        <v>71</v>
      </c>
      <c r="M44" s="1"/>
      <c r="N44" s="1">
        <v>100</v>
      </c>
      <c r="O44" s="1">
        <f t="shared" si="3"/>
        <v>14.2</v>
      </c>
      <c r="P44" s="5"/>
      <c r="Q44" s="5">
        <f t="shared" si="25"/>
        <v>0</v>
      </c>
      <c r="R44" s="5"/>
      <c r="S44" s="22"/>
      <c r="T44" s="1">
        <f t="shared" si="26"/>
        <v>15.845070422535212</v>
      </c>
      <c r="U44" s="1">
        <f t="shared" si="5"/>
        <v>15.845070422535212</v>
      </c>
      <c r="V44" s="1">
        <v>23.4</v>
      </c>
      <c r="W44" s="1">
        <v>5.6</v>
      </c>
      <c r="X44" s="1">
        <v>18</v>
      </c>
      <c r="Y44" s="1">
        <v>33</v>
      </c>
      <c r="Z44" s="1">
        <v>13.4</v>
      </c>
      <c r="AA44" s="1"/>
      <c r="AB44" s="1">
        <f t="shared" si="27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x14ac:dyDescent="0.25">
      <c r="A45" s="1" t="s">
        <v>73</v>
      </c>
      <c r="B45" s="1" t="s">
        <v>30</v>
      </c>
      <c r="C45" s="1">
        <v>148</v>
      </c>
      <c r="D45" s="1">
        <v>684</v>
      </c>
      <c r="E45" s="1">
        <v>425</v>
      </c>
      <c r="F45" s="1">
        <v>296</v>
      </c>
      <c r="G45" s="6">
        <v>0.3</v>
      </c>
      <c r="H45" s="1">
        <v>45</v>
      </c>
      <c r="I45" s="1"/>
      <c r="J45" s="1">
        <v>450</v>
      </c>
      <c r="K45" s="1">
        <f t="shared" si="20"/>
        <v>-25</v>
      </c>
      <c r="L45" s="1">
        <f t="shared" si="2"/>
        <v>329</v>
      </c>
      <c r="M45" s="1">
        <v>96</v>
      </c>
      <c r="N45" s="1">
        <v>600</v>
      </c>
      <c r="O45" s="1">
        <f t="shared" si="3"/>
        <v>65.8</v>
      </c>
      <c r="P45" s="5"/>
      <c r="Q45" s="5">
        <f t="shared" si="25"/>
        <v>0</v>
      </c>
      <c r="R45" s="5"/>
      <c r="S45" s="22"/>
      <c r="T45" s="1">
        <f t="shared" si="26"/>
        <v>13.617021276595745</v>
      </c>
      <c r="U45" s="1">
        <f t="shared" si="5"/>
        <v>13.617021276595745</v>
      </c>
      <c r="V45" s="1">
        <v>94.4</v>
      </c>
      <c r="W45" s="1">
        <v>69</v>
      </c>
      <c r="X45" s="1">
        <v>64.599999999999994</v>
      </c>
      <c r="Y45" s="1">
        <v>77.8</v>
      </c>
      <c r="Z45" s="1">
        <v>81</v>
      </c>
      <c r="AA45" s="1"/>
      <c r="AB45" s="1">
        <f t="shared" si="27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x14ac:dyDescent="0.25">
      <c r="A46" s="1" t="s">
        <v>74</v>
      </c>
      <c r="B46" s="1" t="s">
        <v>30</v>
      </c>
      <c r="C46" s="1">
        <v>657</v>
      </c>
      <c r="D46" s="1">
        <v>144</v>
      </c>
      <c r="E46" s="1">
        <v>277</v>
      </c>
      <c r="F46" s="1">
        <v>458</v>
      </c>
      <c r="G46" s="6">
        <v>0.27</v>
      </c>
      <c r="H46" s="1">
        <v>45</v>
      </c>
      <c r="I46" s="1"/>
      <c r="J46" s="1">
        <v>273</v>
      </c>
      <c r="K46" s="1">
        <f t="shared" si="20"/>
        <v>4</v>
      </c>
      <c r="L46" s="1">
        <f t="shared" si="2"/>
        <v>277</v>
      </c>
      <c r="M46" s="1"/>
      <c r="N46" s="1">
        <v>300</v>
      </c>
      <c r="O46" s="1">
        <f t="shared" si="3"/>
        <v>55.4</v>
      </c>
      <c r="P46" s="5"/>
      <c r="Q46" s="5">
        <f t="shared" si="25"/>
        <v>0</v>
      </c>
      <c r="R46" s="5"/>
      <c r="S46" s="22"/>
      <c r="T46" s="1">
        <f t="shared" si="26"/>
        <v>13.68231046931408</v>
      </c>
      <c r="U46" s="1">
        <f t="shared" si="5"/>
        <v>13.68231046931408</v>
      </c>
      <c r="V46" s="1">
        <v>80.400000000000006</v>
      </c>
      <c r="W46" s="1">
        <v>32</v>
      </c>
      <c r="X46" s="1">
        <v>93</v>
      </c>
      <c r="Y46" s="1">
        <v>73.599999999999994</v>
      </c>
      <c r="Z46" s="1">
        <v>60</v>
      </c>
      <c r="AA46" s="1"/>
      <c r="AB46" s="1">
        <f t="shared" si="27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x14ac:dyDescent="0.25">
      <c r="A47" s="1" t="s">
        <v>75</v>
      </c>
      <c r="B47" s="1" t="s">
        <v>32</v>
      </c>
      <c r="C47" s="1">
        <v>69.3</v>
      </c>
      <c r="D47" s="1">
        <v>52.625999999999998</v>
      </c>
      <c r="E47" s="1">
        <v>57.328000000000003</v>
      </c>
      <c r="F47" s="1">
        <v>51.734000000000002</v>
      </c>
      <c r="G47" s="6">
        <v>1</v>
      </c>
      <c r="H47" s="1">
        <v>45</v>
      </c>
      <c r="I47" s="1"/>
      <c r="J47" s="1">
        <v>67.599999999999994</v>
      </c>
      <c r="K47" s="1">
        <f t="shared" si="20"/>
        <v>-10.271999999999991</v>
      </c>
      <c r="L47" s="1">
        <f t="shared" si="2"/>
        <v>57.328000000000003</v>
      </c>
      <c r="M47" s="1"/>
      <c r="N47" s="1">
        <v>60</v>
      </c>
      <c r="O47" s="1">
        <f t="shared" si="3"/>
        <v>11.4656</v>
      </c>
      <c r="P47" s="5">
        <f t="shared" ref="P47" si="28">ROUND(13*O47-N47-F47,0)</f>
        <v>37</v>
      </c>
      <c r="Q47" s="5">
        <f t="shared" si="25"/>
        <v>37</v>
      </c>
      <c r="R47" s="5"/>
      <c r="S47" s="22"/>
      <c r="T47" s="1">
        <f t="shared" si="26"/>
        <v>12.972195087915155</v>
      </c>
      <c r="U47" s="1">
        <f t="shared" si="5"/>
        <v>9.7451507116941123</v>
      </c>
      <c r="V47" s="1">
        <v>12.804</v>
      </c>
      <c r="W47" s="1">
        <v>3.5085999999999999</v>
      </c>
      <c r="X47" s="1">
        <v>8.3022000000000009</v>
      </c>
      <c r="Y47" s="1">
        <v>11.1942</v>
      </c>
      <c r="Z47" s="1">
        <v>7.8912000000000004</v>
      </c>
      <c r="AA47" s="1"/>
      <c r="AB47" s="1">
        <f t="shared" si="27"/>
        <v>37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x14ac:dyDescent="0.25">
      <c r="A48" s="1" t="s">
        <v>76</v>
      </c>
      <c r="B48" s="1" t="s">
        <v>32</v>
      </c>
      <c r="C48" s="1">
        <v>154.19999999999999</v>
      </c>
      <c r="D48" s="1">
        <v>358.80399999999997</v>
      </c>
      <c r="E48" s="1">
        <v>252.523</v>
      </c>
      <c r="F48" s="1">
        <v>221.678</v>
      </c>
      <c r="G48" s="6">
        <v>1</v>
      </c>
      <c r="H48" s="1">
        <v>45</v>
      </c>
      <c r="I48" s="1"/>
      <c r="J48" s="1">
        <v>248</v>
      </c>
      <c r="K48" s="1">
        <f t="shared" si="20"/>
        <v>4.5229999999999961</v>
      </c>
      <c r="L48" s="1">
        <f t="shared" si="2"/>
        <v>252.523</v>
      </c>
      <c r="M48" s="1"/>
      <c r="N48" s="1"/>
      <c r="O48" s="1">
        <f t="shared" si="3"/>
        <v>50.504599999999996</v>
      </c>
      <c r="P48" s="5">
        <f t="shared" ref="P48:P49" si="29">ROUND(13.5*O48-N48-F48,0)</f>
        <v>460</v>
      </c>
      <c r="Q48" s="5">
        <f t="shared" si="25"/>
        <v>460</v>
      </c>
      <c r="R48" s="5"/>
      <c r="S48" s="22"/>
      <c r="T48" s="1">
        <f t="shared" si="26"/>
        <v>13.497344796315584</v>
      </c>
      <c r="U48" s="1">
        <f t="shared" si="5"/>
        <v>4.3892635522308865</v>
      </c>
      <c r="V48" s="1">
        <v>14.3476</v>
      </c>
      <c r="W48" s="1">
        <v>35.558199999999999</v>
      </c>
      <c r="X48" s="1">
        <v>28.161799999999999</v>
      </c>
      <c r="Y48" s="1">
        <v>26.810199999999998</v>
      </c>
      <c r="Z48" s="1">
        <v>29.232199999999999</v>
      </c>
      <c r="AA48" s="1"/>
      <c r="AB48" s="1">
        <f t="shared" si="27"/>
        <v>460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x14ac:dyDescent="0.25">
      <c r="A49" s="1" t="s">
        <v>77</v>
      </c>
      <c r="B49" s="1" t="s">
        <v>30</v>
      </c>
      <c r="C49" s="1">
        <v>525</v>
      </c>
      <c r="D49" s="1">
        <v>393</v>
      </c>
      <c r="E49" s="1">
        <v>360</v>
      </c>
      <c r="F49" s="1">
        <v>479</v>
      </c>
      <c r="G49" s="6">
        <v>0.4</v>
      </c>
      <c r="H49" s="1">
        <v>60</v>
      </c>
      <c r="I49" s="1"/>
      <c r="J49" s="1">
        <v>350</v>
      </c>
      <c r="K49" s="1">
        <f t="shared" si="20"/>
        <v>10</v>
      </c>
      <c r="L49" s="1">
        <f t="shared" si="2"/>
        <v>312</v>
      </c>
      <c r="M49" s="1">
        <v>48</v>
      </c>
      <c r="N49" s="1">
        <v>150</v>
      </c>
      <c r="O49" s="1">
        <f t="shared" si="3"/>
        <v>62.4</v>
      </c>
      <c r="P49" s="5">
        <f t="shared" si="29"/>
        <v>213</v>
      </c>
      <c r="Q49" s="27">
        <f t="shared" si="25"/>
        <v>213</v>
      </c>
      <c r="R49" s="5"/>
      <c r="S49" s="22"/>
      <c r="T49" s="1">
        <f t="shared" si="26"/>
        <v>13.493589743589745</v>
      </c>
      <c r="U49" s="1">
        <f t="shared" si="5"/>
        <v>10.080128205128206</v>
      </c>
      <c r="V49" s="1">
        <v>72.599999999999994</v>
      </c>
      <c r="W49" s="1">
        <v>74.2</v>
      </c>
      <c r="X49" s="1">
        <v>91.6</v>
      </c>
      <c r="Y49" s="1">
        <v>73.8</v>
      </c>
      <c r="Z49" s="1">
        <v>75.400000000000006</v>
      </c>
      <c r="AA49" s="1" t="s">
        <v>123</v>
      </c>
      <c r="AB49" s="1">
        <f t="shared" si="27"/>
        <v>85.2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x14ac:dyDescent="0.25">
      <c r="A50" s="1" t="s">
        <v>78</v>
      </c>
      <c r="B50" s="1" t="s">
        <v>30</v>
      </c>
      <c r="C50" s="1">
        <v>321</v>
      </c>
      <c r="D50" s="1">
        <v>272</v>
      </c>
      <c r="E50" s="1">
        <v>155</v>
      </c>
      <c r="F50" s="1">
        <v>383</v>
      </c>
      <c r="G50" s="6">
        <v>0.4</v>
      </c>
      <c r="H50" s="1">
        <v>60</v>
      </c>
      <c r="I50" s="1"/>
      <c r="J50" s="1">
        <v>158</v>
      </c>
      <c r="K50" s="1">
        <f t="shared" si="20"/>
        <v>-3</v>
      </c>
      <c r="L50" s="1">
        <f t="shared" si="2"/>
        <v>155</v>
      </c>
      <c r="M50" s="1"/>
      <c r="N50" s="1">
        <v>300</v>
      </c>
      <c r="O50" s="1">
        <f t="shared" si="3"/>
        <v>31</v>
      </c>
      <c r="P50" s="5"/>
      <c r="Q50" s="5">
        <f t="shared" si="25"/>
        <v>0</v>
      </c>
      <c r="R50" s="5"/>
      <c r="S50" s="22"/>
      <c r="T50" s="1">
        <f t="shared" si="26"/>
        <v>22.032258064516128</v>
      </c>
      <c r="U50" s="1">
        <f t="shared" si="5"/>
        <v>22.032258064516128</v>
      </c>
      <c r="V50" s="1">
        <v>62.2</v>
      </c>
      <c r="W50" s="1">
        <v>50.4</v>
      </c>
      <c r="X50" s="1">
        <v>64.8</v>
      </c>
      <c r="Y50" s="1">
        <v>55.8</v>
      </c>
      <c r="Z50" s="1">
        <v>55.4</v>
      </c>
      <c r="AA50" s="17" t="s">
        <v>116</v>
      </c>
      <c r="AB50" s="1">
        <f t="shared" si="27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x14ac:dyDescent="0.25">
      <c r="A51" s="1" t="s">
        <v>79</v>
      </c>
      <c r="B51" s="1" t="s">
        <v>30</v>
      </c>
      <c r="C51" s="1">
        <v>384</v>
      </c>
      <c r="D51" s="1">
        <v>337</v>
      </c>
      <c r="E51" s="1">
        <v>238</v>
      </c>
      <c r="F51" s="1">
        <v>427</v>
      </c>
      <c r="G51" s="6">
        <v>0.4</v>
      </c>
      <c r="H51" s="1">
        <v>60</v>
      </c>
      <c r="I51" s="1"/>
      <c r="J51" s="1">
        <v>232</v>
      </c>
      <c r="K51" s="1">
        <f t="shared" si="20"/>
        <v>6</v>
      </c>
      <c r="L51" s="1">
        <f t="shared" si="2"/>
        <v>238</v>
      </c>
      <c r="M51" s="1"/>
      <c r="N51" s="1">
        <v>400</v>
      </c>
      <c r="O51" s="1">
        <f t="shared" si="3"/>
        <v>47.6</v>
      </c>
      <c r="P51" s="5"/>
      <c r="Q51" s="5">
        <f t="shared" si="25"/>
        <v>0</v>
      </c>
      <c r="R51" s="5"/>
      <c r="S51" s="22"/>
      <c r="T51" s="1">
        <f t="shared" si="26"/>
        <v>17.373949579831933</v>
      </c>
      <c r="U51" s="1">
        <f t="shared" si="5"/>
        <v>17.373949579831933</v>
      </c>
      <c r="V51" s="1">
        <v>81.400000000000006</v>
      </c>
      <c r="W51" s="1">
        <v>61.4</v>
      </c>
      <c r="X51" s="1">
        <v>80</v>
      </c>
      <c r="Y51" s="1">
        <v>77.8</v>
      </c>
      <c r="Z51" s="1">
        <v>76.2</v>
      </c>
      <c r="AA51" s="1"/>
      <c r="AB51" s="1">
        <f t="shared" si="27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x14ac:dyDescent="0.25">
      <c r="A52" s="12" t="s">
        <v>80</v>
      </c>
      <c r="B52" s="1" t="s">
        <v>30</v>
      </c>
      <c r="C52" s="1"/>
      <c r="D52" s="1">
        <v>98</v>
      </c>
      <c r="E52" s="1"/>
      <c r="F52" s="1">
        <v>98</v>
      </c>
      <c r="G52" s="6">
        <v>0.1</v>
      </c>
      <c r="H52" s="1" t="e">
        <v>#N/A</v>
      </c>
      <c r="I52" s="1"/>
      <c r="J52" s="1"/>
      <c r="K52" s="1">
        <f t="shared" si="20"/>
        <v>0</v>
      </c>
      <c r="L52" s="1">
        <f t="shared" si="2"/>
        <v>0</v>
      </c>
      <c r="M52" s="1"/>
      <c r="N52" s="1"/>
      <c r="O52" s="1">
        <f t="shared" si="3"/>
        <v>0</v>
      </c>
      <c r="P52" s="5"/>
      <c r="Q52" s="5">
        <f t="shared" si="25"/>
        <v>0</v>
      </c>
      <c r="R52" s="5"/>
      <c r="S52" s="22"/>
      <c r="T52" s="1" t="e">
        <f t="shared" si="26"/>
        <v>#DIV/0!</v>
      </c>
      <c r="U52" s="1" t="e">
        <f t="shared" si="5"/>
        <v>#DIV/0!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1" t="s">
        <v>115</v>
      </c>
      <c r="AB52" s="1">
        <f t="shared" si="27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x14ac:dyDescent="0.25">
      <c r="A53" s="13" t="s">
        <v>81</v>
      </c>
      <c r="B53" s="13" t="s">
        <v>32</v>
      </c>
      <c r="C53" s="13">
        <v>265.61399999999998</v>
      </c>
      <c r="D53" s="13"/>
      <c r="E53" s="13">
        <v>130.51499999999999</v>
      </c>
      <c r="F53" s="13">
        <v>77.620999999999995</v>
      </c>
      <c r="G53" s="14">
        <v>0</v>
      </c>
      <c r="H53" s="13">
        <v>45</v>
      </c>
      <c r="I53" s="13"/>
      <c r="J53" s="13">
        <v>111.1</v>
      </c>
      <c r="K53" s="13">
        <f t="shared" si="20"/>
        <v>19.414999999999992</v>
      </c>
      <c r="L53" s="13">
        <f t="shared" si="2"/>
        <v>130.51499999999999</v>
      </c>
      <c r="M53" s="13"/>
      <c r="N53" s="13"/>
      <c r="O53" s="13">
        <f t="shared" si="3"/>
        <v>26.102999999999998</v>
      </c>
      <c r="P53" s="15"/>
      <c r="Q53" s="15"/>
      <c r="R53" s="15"/>
      <c r="S53" s="24"/>
      <c r="T53" s="13">
        <f t="shared" si="4"/>
        <v>2.9736428762977436</v>
      </c>
      <c r="U53" s="13">
        <f t="shared" si="5"/>
        <v>2.9736428762977436</v>
      </c>
      <c r="V53" s="13">
        <v>20.782800000000002</v>
      </c>
      <c r="W53" s="13">
        <v>18.8386</v>
      </c>
      <c r="X53" s="13">
        <v>43.7044</v>
      </c>
      <c r="Y53" s="13">
        <v>20.824999999999999</v>
      </c>
      <c r="Z53" s="13">
        <v>33.201999999999998</v>
      </c>
      <c r="AA53" s="13" t="s">
        <v>65</v>
      </c>
      <c r="AB53" s="13">
        <f t="shared" si="6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x14ac:dyDescent="0.25">
      <c r="A54" s="1" t="s">
        <v>82</v>
      </c>
      <c r="B54" s="1" t="s">
        <v>32</v>
      </c>
      <c r="C54" s="1">
        <v>168.7</v>
      </c>
      <c r="D54" s="1">
        <v>147.78899999999999</v>
      </c>
      <c r="E54" s="1">
        <v>122.09399999999999</v>
      </c>
      <c r="F54" s="1">
        <v>144.21100000000001</v>
      </c>
      <c r="G54" s="6">
        <v>1</v>
      </c>
      <c r="H54" s="1">
        <v>60</v>
      </c>
      <c r="I54" s="1"/>
      <c r="J54" s="1">
        <v>185.7</v>
      </c>
      <c r="K54" s="1">
        <f t="shared" si="20"/>
        <v>-63.605999999999995</v>
      </c>
      <c r="L54" s="1">
        <f t="shared" si="2"/>
        <v>122.09399999999999</v>
      </c>
      <c r="M54" s="1"/>
      <c r="N54" s="1">
        <v>250</v>
      </c>
      <c r="O54" s="1">
        <f t="shared" si="3"/>
        <v>24.418799999999997</v>
      </c>
      <c r="P54" s="5"/>
      <c r="Q54" s="5">
        <f t="shared" ref="Q54:Q58" si="30">P54</f>
        <v>0</v>
      </c>
      <c r="R54" s="5"/>
      <c r="S54" s="22"/>
      <c r="T54" s="1">
        <f t="shared" ref="T54:T58" si="31">(F54+N54+Q54)/O54</f>
        <v>16.14374989761987</v>
      </c>
      <c r="U54" s="1">
        <f t="shared" si="5"/>
        <v>16.14374989761987</v>
      </c>
      <c r="V54" s="1">
        <v>42.692</v>
      </c>
      <c r="W54" s="1">
        <v>24.231400000000001</v>
      </c>
      <c r="X54" s="1">
        <v>20.89</v>
      </c>
      <c r="Y54" s="1">
        <v>54.772399999999998</v>
      </c>
      <c r="Z54" s="1">
        <v>44.482199999999999</v>
      </c>
      <c r="AA54" s="1"/>
      <c r="AB54" s="1">
        <f t="shared" ref="AB54:AB58" si="32">Q54*G54</f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x14ac:dyDescent="0.25">
      <c r="A55" s="1" t="s">
        <v>83</v>
      </c>
      <c r="B55" s="1" t="s">
        <v>32</v>
      </c>
      <c r="C55" s="1">
        <v>184.53899999999999</v>
      </c>
      <c r="D55" s="1">
        <v>348.47500000000002</v>
      </c>
      <c r="E55" s="1">
        <v>265.90899999999999</v>
      </c>
      <c r="F55" s="1">
        <v>201.22</v>
      </c>
      <c r="G55" s="6">
        <v>1</v>
      </c>
      <c r="H55" s="1">
        <v>45</v>
      </c>
      <c r="I55" s="1"/>
      <c r="J55" s="1">
        <v>262</v>
      </c>
      <c r="K55" s="1">
        <f t="shared" si="20"/>
        <v>3.9089999999999918</v>
      </c>
      <c r="L55" s="1">
        <f t="shared" si="2"/>
        <v>265.90899999999999</v>
      </c>
      <c r="M55" s="1"/>
      <c r="N55" s="1">
        <v>200</v>
      </c>
      <c r="O55" s="1">
        <f t="shared" si="3"/>
        <v>53.181799999999996</v>
      </c>
      <c r="P55" s="5">
        <f t="shared" ref="P55" si="33">ROUND(13.5*O55-N55-F55,0)</f>
        <v>317</v>
      </c>
      <c r="Q55" s="5">
        <f t="shared" si="30"/>
        <v>317</v>
      </c>
      <c r="R55" s="5"/>
      <c r="S55" s="22"/>
      <c r="T55" s="1">
        <f t="shared" si="31"/>
        <v>13.504996070084129</v>
      </c>
      <c r="U55" s="1">
        <f t="shared" si="5"/>
        <v>7.544310271559068</v>
      </c>
      <c r="V55" s="1">
        <v>50.860799999999998</v>
      </c>
      <c r="W55" s="1">
        <v>42.206200000000003</v>
      </c>
      <c r="X55" s="1">
        <v>43.836799999999997</v>
      </c>
      <c r="Y55" s="1">
        <v>55.180799999999998</v>
      </c>
      <c r="Z55" s="1">
        <v>44.988399999999999</v>
      </c>
      <c r="AA55" s="1"/>
      <c r="AB55" s="1">
        <f t="shared" si="32"/>
        <v>317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x14ac:dyDescent="0.25">
      <c r="A56" s="12" t="s">
        <v>84</v>
      </c>
      <c r="B56" s="1" t="s">
        <v>30</v>
      </c>
      <c r="C56" s="1"/>
      <c r="D56" s="1">
        <v>100</v>
      </c>
      <c r="E56" s="1"/>
      <c r="F56" s="1">
        <v>100</v>
      </c>
      <c r="G56" s="6">
        <v>0.1</v>
      </c>
      <c r="H56" s="1" t="e">
        <v>#N/A</v>
      </c>
      <c r="I56" s="1"/>
      <c r="J56" s="1"/>
      <c r="K56" s="1">
        <f t="shared" si="20"/>
        <v>0</v>
      </c>
      <c r="L56" s="1">
        <f t="shared" si="2"/>
        <v>0</v>
      </c>
      <c r="M56" s="1"/>
      <c r="N56" s="1"/>
      <c r="O56" s="1">
        <f t="shared" si="3"/>
        <v>0</v>
      </c>
      <c r="P56" s="5"/>
      <c r="Q56" s="5">
        <f t="shared" si="30"/>
        <v>0</v>
      </c>
      <c r="R56" s="5"/>
      <c r="S56" s="22"/>
      <c r="T56" s="1" t="e">
        <f t="shared" si="31"/>
        <v>#DIV/0!</v>
      </c>
      <c r="U56" s="1" t="e">
        <f t="shared" si="5"/>
        <v>#DIV/0!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1" t="s">
        <v>115</v>
      </c>
      <c r="AB56" s="1">
        <f t="shared" si="32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x14ac:dyDescent="0.25">
      <c r="A57" s="1" t="s">
        <v>85</v>
      </c>
      <c r="B57" s="1" t="s">
        <v>32</v>
      </c>
      <c r="C57" s="1">
        <v>21.93</v>
      </c>
      <c r="D57" s="1">
        <v>88.400999999999996</v>
      </c>
      <c r="E57" s="1">
        <v>11.6</v>
      </c>
      <c r="F57" s="1">
        <v>88.183000000000007</v>
      </c>
      <c r="G57" s="6">
        <v>1</v>
      </c>
      <c r="H57" s="1">
        <v>45</v>
      </c>
      <c r="I57" s="1"/>
      <c r="J57" s="1">
        <v>25</v>
      </c>
      <c r="K57" s="1">
        <f t="shared" si="20"/>
        <v>-13.4</v>
      </c>
      <c r="L57" s="1">
        <f t="shared" si="2"/>
        <v>11.6</v>
      </c>
      <c r="M57" s="1"/>
      <c r="N57" s="1"/>
      <c r="O57" s="1">
        <f t="shared" si="3"/>
        <v>2.3199999999999998</v>
      </c>
      <c r="P57" s="5"/>
      <c r="Q57" s="5">
        <f t="shared" si="30"/>
        <v>0</v>
      </c>
      <c r="R57" s="5"/>
      <c r="S57" s="22"/>
      <c r="T57" s="1">
        <f t="shared" si="31"/>
        <v>38.009913793103451</v>
      </c>
      <c r="U57" s="1">
        <f t="shared" si="5"/>
        <v>38.009913793103451</v>
      </c>
      <c r="V57" s="1">
        <v>9.9163999999999994</v>
      </c>
      <c r="W57" s="1">
        <v>2.9453999999999998</v>
      </c>
      <c r="X57" s="1">
        <v>6.1807999999999996</v>
      </c>
      <c r="Y57" s="1">
        <v>9.4957999999999991</v>
      </c>
      <c r="Z57" s="1">
        <v>3.2189999999999999</v>
      </c>
      <c r="AA57" s="1"/>
      <c r="AB57" s="1">
        <f t="shared" si="32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x14ac:dyDescent="0.25">
      <c r="A58" s="1" t="s">
        <v>86</v>
      </c>
      <c r="B58" s="1" t="s">
        <v>30</v>
      </c>
      <c r="C58" s="1">
        <v>164</v>
      </c>
      <c r="D58" s="1">
        <v>20</v>
      </c>
      <c r="E58" s="1">
        <v>51</v>
      </c>
      <c r="F58" s="1">
        <v>113</v>
      </c>
      <c r="G58" s="6">
        <v>0.09</v>
      </c>
      <c r="H58" s="1">
        <v>60</v>
      </c>
      <c r="I58" s="1"/>
      <c r="J58" s="1">
        <v>53</v>
      </c>
      <c r="K58" s="1">
        <f t="shared" si="20"/>
        <v>-2</v>
      </c>
      <c r="L58" s="1">
        <f t="shared" si="2"/>
        <v>51</v>
      </c>
      <c r="M58" s="1"/>
      <c r="N58" s="1"/>
      <c r="O58" s="1">
        <f t="shared" si="3"/>
        <v>10.199999999999999</v>
      </c>
      <c r="P58" s="5">
        <f>ROUND(13*O58-N58-F58,0)</f>
        <v>20</v>
      </c>
      <c r="Q58" s="5">
        <f t="shared" si="30"/>
        <v>20</v>
      </c>
      <c r="R58" s="5"/>
      <c r="S58" s="22"/>
      <c r="T58" s="1">
        <f t="shared" si="31"/>
        <v>13.039215686274511</v>
      </c>
      <c r="U58" s="1">
        <f t="shared" si="5"/>
        <v>11.078431372549021</v>
      </c>
      <c r="V58" s="1">
        <v>13</v>
      </c>
      <c r="W58" s="1">
        <v>11.6</v>
      </c>
      <c r="X58" s="1">
        <v>21.2</v>
      </c>
      <c r="Y58" s="1">
        <v>29</v>
      </c>
      <c r="Z58" s="1">
        <v>21.6</v>
      </c>
      <c r="AA58" s="1"/>
      <c r="AB58" s="1">
        <f t="shared" si="32"/>
        <v>1.7999999999999998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x14ac:dyDescent="0.25">
      <c r="A59" s="13" t="s">
        <v>87</v>
      </c>
      <c r="B59" s="13" t="s">
        <v>32</v>
      </c>
      <c r="C59" s="13">
        <v>66.400000000000006</v>
      </c>
      <c r="D59" s="13"/>
      <c r="E59" s="13">
        <v>4.0999999999999996</v>
      </c>
      <c r="F59" s="13">
        <v>62.2</v>
      </c>
      <c r="G59" s="14">
        <v>0</v>
      </c>
      <c r="H59" s="13">
        <v>60</v>
      </c>
      <c r="I59" s="13"/>
      <c r="J59" s="13">
        <v>4</v>
      </c>
      <c r="K59" s="13">
        <f t="shared" si="20"/>
        <v>9.9999999999999645E-2</v>
      </c>
      <c r="L59" s="13">
        <f t="shared" si="2"/>
        <v>4.0999999999999996</v>
      </c>
      <c r="M59" s="13"/>
      <c r="N59" s="13"/>
      <c r="O59" s="13">
        <f t="shared" si="3"/>
        <v>0.82</v>
      </c>
      <c r="P59" s="15"/>
      <c r="Q59" s="15"/>
      <c r="R59" s="15"/>
      <c r="S59" s="24"/>
      <c r="T59" s="13">
        <f t="shared" si="4"/>
        <v>75.853658536585371</v>
      </c>
      <c r="U59" s="13">
        <f t="shared" si="5"/>
        <v>75.853658536585371</v>
      </c>
      <c r="V59" s="13">
        <v>1.6375999999999999</v>
      </c>
      <c r="W59" s="13">
        <v>3.278799999999999</v>
      </c>
      <c r="X59" s="13">
        <v>7.6183999999999994</v>
      </c>
      <c r="Y59" s="13">
        <v>4.3423999999999996</v>
      </c>
      <c r="Z59" s="13">
        <v>6.51</v>
      </c>
      <c r="AA59" s="13" t="s">
        <v>33</v>
      </c>
      <c r="AB59" s="13">
        <f t="shared" si="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x14ac:dyDescent="0.25">
      <c r="A60" s="13" t="s">
        <v>88</v>
      </c>
      <c r="B60" s="13" t="s">
        <v>32</v>
      </c>
      <c r="C60" s="13">
        <v>51.42</v>
      </c>
      <c r="D60" s="13"/>
      <c r="E60" s="13">
        <v>12.036</v>
      </c>
      <c r="F60" s="13">
        <v>36.1</v>
      </c>
      <c r="G60" s="14">
        <v>0</v>
      </c>
      <c r="H60" s="13">
        <v>60</v>
      </c>
      <c r="I60" s="13"/>
      <c r="J60" s="13">
        <v>10.5</v>
      </c>
      <c r="K60" s="13">
        <f t="shared" si="20"/>
        <v>1.5359999999999996</v>
      </c>
      <c r="L60" s="13">
        <f t="shared" si="2"/>
        <v>12.036</v>
      </c>
      <c r="M60" s="13"/>
      <c r="N60" s="13"/>
      <c r="O60" s="13">
        <f t="shared" si="3"/>
        <v>2.4072</v>
      </c>
      <c r="P60" s="15"/>
      <c r="Q60" s="15"/>
      <c r="R60" s="15"/>
      <c r="S60" s="24"/>
      <c r="T60" s="13">
        <f t="shared" si="4"/>
        <v>14.996676636756398</v>
      </c>
      <c r="U60" s="13">
        <f t="shared" si="5"/>
        <v>14.996676636756398</v>
      </c>
      <c r="V60" s="13">
        <v>1.08</v>
      </c>
      <c r="W60" s="13">
        <v>2.9742000000000002</v>
      </c>
      <c r="X60" s="13">
        <v>5.3914</v>
      </c>
      <c r="Y60" s="13">
        <v>2.1646000000000001</v>
      </c>
      <c r="Z60" s="13">
        <v>5.6883999999999997</v>
      </c>
      <c r="AA60" s="13" t="s">
        <v>33</v>
      </c>
      <c r="AB60" s="13">
        <f t="shared" si="6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x14ac:dyDescent="0.25">
      <c r="A61" s="13" t="s">
        <v>89</v>
      </c>
      <c r="B61" s="13" t="s">
        <v>32</v>
      </c>
      <c r="C61" s="13">
        <v>48.929000000000002</v>
      </c>
      <c r="D61" s="13">
        <v>0.16300000000000001</v>
      </c>
      <c r="E61" s="13">
        <v>12.265000000000001</v>
      </c>
      <c r="F61" s="13">
        <v>35.453000000000003</v>
      </c>
      <c r="G61" s="14">
        <v>0</v>
      </c>
      <c r="H61" s="13">
        <v>60</v>
      </c>
      <c r="I61" s="13"/>
      <c r="J61" s="13">
        <v>10.5</v>
      </c>
      <c r="K61" s="13">
        <f t="shared" si="20"/>
        <v>1.7650000000000006</v>
      </c>
      <c r="L61" s="13">
        <f t="shared" si="2"/>
        <v>12.265000000000001</v>
      </c>
      <c r="M61" s="13"/>
      <c r="N61" s="13"/>
      <c r="O61" s="13">
        <f t="shared" si="3"/>
        <v>2.4530000000000003</v>
      </c>
      <c r="P61" s="15"/>
      <c r="Q61" s="15"/>
      <c r="R61" s="15"/>
      <c r="S61" s="24"/>
      <c r="T61" s="13">
        <f t="shared" si="4"/>
        <v>14.452914798206278</v>
      </c>
      <c r="U61" s="13">
        <f t="shared" si="5"/>
        <v>14.452914798206278</v>
      </c>
      <c r="V61" s="13">
        <v>0.27479999999999999</v>
      </c>
      <c r="W61" s="13">
        <v>0.26800000000000002</v>
      </c>
      <c r="X61" s="13">
        <v>5.6823999999999986</v>
      </c>
      <c r="Y61" s="13">
        <v>1.8882000000000001</v>
      </c>
      <c r="Z61" s="13">
        <v>0.80920000000000003</v>
      </c>
      <c r="AA61" s="13" t="s">
        <v>117</v>
      </c>
      <c r="AB61" s="13">
        <f t="shared" si="6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x14ac:dyDescent="0.25">
      <c r="A62" s="13" t="s">
        <v>90</v>
      </c>
      <c r="B62" s="13" t="s">
        <v>30</v>
      </c>
      <c r="C62" s="13">
        <v>180</v>
      </c>
      <c r="D62" s="13"/>
      <c r="E62" s="13">
        <v>38</v>
      </c>
      <c r="F62" s="13">
        <v>130</v>
      </c>
      <c r="G62" s="14">
        <v>0</v>
      </c>
      <c r="H62" s="13">
        <v>45</v>
      </c>
      <c r="I62" s="13"/>
      <c r="J62" s="13">
        <v>38</v>
      </c>
      <c r="K62" s="13">
        <f t="shared" si="20"/>
        <v>0</v>
      </c>
      <c r="L62" s="13">
        <f t="shared" si="2"/>
        <v>38</v>
      </c>
      <c r="M62" s="13"/>
      <c r="N62" s="13"/>
      <c r="O62" s="13">
        <f t="shared" si="3"/>
        <v>7.6</v>
      </c>
      <c r="P62" s="15"/>
      <c r="Q62" s="15"/>
      <c r="R62" s="15"/>
      <c r="S62" s="24"/>
      <c r="T62" s="13">
        <f t="shared" si="4"/>
        <v>17.105263157894736</v>
      </c>
      <c r="U62" s="13">
        <f t="shared" si="5"/>
        <v>17.105263157894736</v>
      </c>
      <c r="V62" s="13">
        <v>7.2</v>
      </c>
      <c r="W62" s="13">
        <v>4.2</v>
      </c>
      <c r="X62" s="13">
        <v>18</v>
      </c>
      <c r="Y62" s="13">
        <v>6</v>
      </c>
      <c r="Z62" s="13">
        <v>9.6</v>
      </c>
      <c r="AA62" s="13" t="s">
        <v>33</v>
      </c>
      <c r="AB62" s="13">
        <f t="shared" si="6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x14ac:dyDescent="0.25">
      <c r="A63" s="1" t="s">
        <v>91</v>
      </c>
      <c r="B63" s="1" t="s">
        <v>32</v>
      </c>
      <c r="C63" s="1">
        <v>149.6</v>
      </c>
      <c r="D63" s="1">
        <v>112.393</v>
      </c>
      <c r="E63" s="1">
        <v>126.827</v>
      </c>
      <c r="F63" s="1">
        <v>111.81</v>
      </c>
      <c r="G63" s="6">
        <v>1</v>
      </c>
      <c r="H63" s="1">
        <v>45</v>
      </c>
      <c r="I63" s="1"/>
      <c r="J63" s="1">
        <v>139.5</v>
      </c>
      <c r="K63" s="1">
        <f t="shared" si="20"/>
        <v>-12.673000000000002</v>
      </c>
      <c r="L63" s="1">
        <f t="shared" si="2"/>
        <v>83.658999999999992</v>
      </c>
      <c r="M63" s="1">
        <v>43.167999999999999</v>
      </c>
      <c r="N63" s="1">
        <v>100</v>
      </c>
      <c r="O63" s="1">
        <f t="shared" si="3"/>
        <v>16.7318</v>
      </c>
      <c r="P63" s="5"/>
      <c r="Q63" s="5">
        <f t="shared" ref="Q63:Q74" si="34">P63</f>
        <v>0</v>
      </c>
      <c r="R63" s="5"/>
      <c r="S63" s="22"/>
      <c r="T63" s="1">
        <f t="shared" ref="T63:T74" si="35">(F63+N63+Q63)/O63</f>
        <v>12.659128127278596</v>
      </c>
      <c r="U63" s="1">
        <f t="shared" si="5"/>
        <v>12.659128127278596</v>
      </c>
      <c r="V63" s="1">
        <v>26.0928</v>
      </c>
      <c r="W63" s="1">
        <v>18.1708</v>
      </c>
      <c r="X63" s="1">
        <v>26.787199999999999</v>
      </c>
      <c r="Y63" s="1">
        <v>24.6662</v>
      </c>
      <c r="Z63" s="1">
        <v>24.563199999999998</v>
      </c>
      <c r="AA63" s="1"/>
      <c r="AB63" s="1">
        <f t="shared" ref="AB63:AB74" si="36">Q63*G63</f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x14ac:dyDescent="0.25">
      <c r="A64" s="1" t="s">
        <v>92</v>
      </c>
      <c r="B64" s="1" t="s">
        <v>30</v>
      </c>
      <c r="C64" s="1">
        <v>617</v>
      </c>
      <c r="D64" s="1">
        <v>640</v>
      </c>
      <c r="E64" s="1">
        <v>754</v>
      </c>
      <c r="F64" s="1">
        <v>332</v>
      </c>
      <c r="G64" s="6">
        <v>0.28000000000000003</v>
      </c>
      <c r="H64" s="1">
        <v>45</v>
      </c>
      <c r="I64" s="1"/>
      <c r="J64" s="1">
        <v>757</v>
      </c>
      <c r="K64" s="1">
        <f t="shared" si="20"/>
        <v>-3</v>
      </c>
      <c r="L64" s="1">
        <f t="shared" si="2"/>
        <v>514</v>
      </c>
      <c r="M64" s="1">
        <v>240</v>
      </c>
      <c r="N64" s="1">
        <v>350</v>
      </c>
      <c r="O64" s="1">
        <f t="shared" si="3"/>
        <v>102.8</v>
      </c>
      <c r="P64" s="5">
        <f>ROUND(14*O64-N64-F64,0)</f>
        <v>757</v>
      </c>
      <c r="Q64" s="5">
        <f t="shared" si="34"/>
        <v>757</v>
      </c>
      <c r="R64" s="5"/>
      <c r="S64" s="22"/>
      <c r="T64" s="1">
        <f t="shared" si="35"/>
        <v>13.998054474708171</v>
      </c>
      <c r="U64" s="1">
        <f t="shared" si="5"/>
        <v>6.6342412451361872</v>
      </c>
      <c r="V64" s="1">
        <v>80</v>
      </c>
      <c r="W64" s="1">
        <v>14</v>
      </c>
      <c r="X64" s="1">
        <v>94.4</v>
      </c>
      <c r="Y64" s="1">
        <v>41.8</v>
      </c>
      <c r="Z64" s="1">
        <v>96</v>
      </c>
      <c r="AA64" s="1"/>
      <c r="AB64" s="1">
        <f t="shared" si="36"/>
        <v>211.96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x14ac:dyDescent="0.25">
      <c r="A65" s="1" t="s">
        <v>93</v>
      </c>
      <c r="B65" s="1" t="s">
        <v>30</v>
      </c>
      <c r="C65" s="1">
        <v>492</v>
      </c>
      <c r="D65" s="1">
        <v>320</v>
      </c>
      <c r="E65" s="1">
        <v>397</v>
      </c>
      <c r="F65" s="1">
        <v>316</v>
      </c>
      <c r="G65" s="6">
        <v>0.28000000000000003</v>
      </c>
      <c r="H65" s="1">
        <v>45</v>
      </c>
      <c r="I65" s="1"/>
      <c r="J65" s="1">
        <v>399</v>
      </c>
      <c r="K65" s="1">
        <f t="shared" si="20"/>
        <v>-2</v>
      </c>
      <c r="L65" s="1">
        <f t="shared" si="2"/>
        <v>229</v>
      </c>
      <c r="M65" s="1">
        <v>168</v>
      </c>
      <c r="N65" s="1"/>
      <c r="O65" s="1">
        <f t="shared" si="3"/>
        <v>45.8</v>
      </c>
      <c r="P65" s="5">
        <f t="shared" ref="P65:P71" si="37">ROUND(13*O65-N65-F65,0)</f>
        <v>279</v>
      </c>
      <c r="Q65" s="5">
        <f t="shared" si="34"/>
        <v>279</v>
      </c>
      <c r="R65" s="5"/>
      <c r="S65" s="22"/>
      <c r="T65" s="1">
        <f t="shared" si="35"/>
        <v>12.991266375545852</v>
      </c>
      <c r="U65" s="1">
        <f t="shared" si="5"/>
        <v>6.8995633187772931</v>
      </c>
      <c r="V65" s="1">
        <v>34.4</v>
      </c>
      <c r="W65" s="1">
        <v>28</v>
      </c>
      <c r="X65" s="1">
        <v>65.400000000000006</v>
      </c>
      <c r="Y65" s="1">
        <v>43.6</v>
      </c>
      <c r="Z65" s="1">
        <v>60.6</v>
      </c>
      <c r="AA65" s="1"/>
      <c r="AB65" s="1">
        <f t="shared" si="36"/>
        <v>78.12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x14ac:dyDescent="0.25">
      <c r="A66" s="1" t="s">
        <v>94</v>
      </c>
      <c r="B66" s="1" t="s">
        <v>30</v>
      </c>
      <c r="C66" s="1">
        <v>655</v>
      </c>
      <c r="D66" s="1">
        <v>792</v>
      </c>
      <c r="E66" s="1">
        <v>780</v>
      </c>
      <c r="F66" s="1">
        <v>495</v>
      </c>
      <c r="G66" s="6">
        <v>0.35</v>
      </c>
      <c r="H66" s="1">
        <v>45</v>
      </c>
      <c r="I66" s="1"/>
      <c r="J66" s="1">
        <v>777</v>
      </c>
      <c r="K66" s="1">
        <f t="shared" ref="K66:K85" si="38">E66-J66</f>
        <v>3</v>
      </c>
      <c r="L66" s="1">
        <f t="shared" si="2"/>
        <v>452</v>
      </c>
      <c r="M66" s="1">
        <v>328</v>
      </c>
      <c r="N66" s="1">
        <v>500</v>
      </c>
      <c r="O66" s="1">
        <f t="shared" si="3"/>
        <v>90.4</v>
      </c>
      <c r="P66" s="5">
        <f t="shared" ref="P66:P67" si="39">ROUND(13.5*O66-N66-F66,0)</f>
        <v>225</v>
      </c>
      <c r="Q66" s="5">
        <f t="shared" si="34"/>
        <v>225</v>
      </c>
      <c r="R66" s="5"/>
      <c r="S66" s="22"/>
      <c r="T66" s="1">
        <f t="shared" si="35"/>
        <v>13.495575221238937</v>
      </c>
      <c r="U66" s="1">
        <f t="shared" si="5"/>
        <v>11.006637168141593</v>
      </c>
      <c r="V66" s="1">
        <v>106.6</v>
      </c>
      <c r="W66" s="1">
        <v>85.8</v>
      </c>
      <c r="X66" s="1">
        <v>112.4</v>
      </c>
      <c r="Y66" s="1">
        <v>98.6</v>
      </c>
      <c r="Z66" s="1">
        <v>95.4</v>
      </c>
      <c r="AA66" s="1"/>
      <c r="AB66" s="1">
        <f t="shared" si="36"/>
        <v>78.75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x14ac:dyDescent="0.25">
      <c r="A67" s="1" t="s">
        <v>95</v>
      </c>
      <c r="B67" s="1" t="s">
        <v>30</v>
      </c>
      <c r="C67" s="1">
        <v>701</v>
      </c>
      <c r="D67" s="1">
        <v>692</v>
      </c>
      <c r="E67" s="1">
        <v>863</v>
      </c>
      <c r="F67" s="1">
        <v>400</v>
      </c>
      <c r="G67" s="6">
        <v>0.28000000000000003</v>
      </c>
      <c r="H67" s="1">
        <v>45</v>
      </c>
      <c r="I67" s="1"/>
      <c r="J67" s="1">
        <v>865</v>
      </c>
      <c r="K67" s="1">
        <f t="shared" si="38"/>
        <v>-2</v>
      </c>
      <c r="L67" s="1">
        <f t="shared" si="2"/>
        <v>423</v>
      </c>
      <c r="M67" s="1">
        <v>440</v>
      </c>
      <c r="N67" s="1">
        <v>150</v>
      </c>
      <c r="O67" s="1">
        <f t="shared" si="3"/>
        <v>84.6</v>
      </c>
      <c r="P67" s="5">
        <f t="shared" si="39"/>
        <v>592</v>
      </c>
      <c r="Q67" s="5">
        <f t="shared" si="34"/>
        <v>592</v>
      </c>
      <c r="R67" s="5"/>
      <c r="S67" s="22"/>
      <c r="T67" s="1">
        <f t="shared" si="35"/>
        <v>13.498817966903074</v>
      </c>
      <c r="U67" s="1">
        <f t="shared" si="5"/>
        <v>6.501182033096927</v>
      </c>
      <c r="V67" s="1">
        <v>74.8</v>
      </c>
      <c r="W67" s="1">
        <v>77.2</v>
      </c>
      <c r="X67" s="1">
        <v>103.4</v>
      </c>
      <c r="Y67" s="1">
        <v>82</v>
      </c>
      <c r="Z67" s="1">
        <v>83.6</v>
      </c>
      <c r="AA67" s="1"/>
      <c r="AB67" s="1">
        <f t="shared" si="36"/>
        <v>165.76000000000002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x14ac:dyDescent="0.25">
      <c r="A68" s="1" t="s">
        <v>96</v>
      </c>
      <c r="B68" s="1" t="s">
        <v>30</v>
      </c>
      <c r="C68" s="1">
        <v>687</v>
      </c>
      <c r="D68" s="1">
        <v>666</v>
      </c>
      <c r="E68" s="1">
        <v>663</v>
      </c>
      <c r="F68" s="1">
        <v>549</v>
      </c>
      <c r="G68" s="6">
        <v>0.35</v>
      </c>
      <c r="H68" s="1">
        <v>45</v>
      </c>
      <c r="I68" s="1"/>
      <c r="J68" s="1">
        <v>664</v>
      </c>
      <c r="K68" s="1">
        <f t="shared" si="38"/>
        <v>-1</v>
      </c>
      <c r="L68" s="1">
        <f t="shared" si="2"/>
        <v>543</v>
      </c>
      <c r="M68" s="1">
        <v>120</v>
      </c>
      <c r="N68" s="1">
        <v>700</v>
      </c>
      <c r="O68" s="1">
        <f t="shared" si="3"/>
        <v>108.6</v>
      </c>
      <c r="P68" s="5">
        <f>ROUND(14*O68-N68-F68,0)</f>
        <v>271</v>
      </c>
      <c r="Q68" s="5">
        <f t="shared" si="34"/>
        <v>271</v>
      </c>
      <c r="R68" s="5"/>
      <c r="S68" s="22"/>
      <c r="T68" s="1">
        <f t="shared" si="35"/>
        <v>13.9963167587477</v>
      </c>
      <c r="U68" s="1">
        <f t="shared" si="5"/>
        <v>11.500920810313076</v>
      </c>
      <c r="V68" s="1">
        <v>134</v>
      </c>
      <c r="W68" s="1">
        <v>95</v>
      </c>
      <c r="X68" s="1">
        <v>133.4</v>
      </c>
      <c r="Y68" s="1">
        <v>112.4</v>
      </c>
      <c r="Z68" s="1">
        <v>111.6</v>
      </c>
      <c r="AA68" s="1"/>
      <c r="AB68" s="1">
        <f t="shared" si="36"/>
        <v>94.85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x14ac:dyDescent="0.25">
      <c r="A69" s="1" t="s">
        <v>97</v>
      </c>
      <c r="B69" s="1" t="s">
        <v>30</v>
      </c>
      <c r="C69" s="1">
        <v>536</v>
      </c>
      <c r="D69" s="1">
        <v>168</v>
      </c>
      <c r="E69" s="1">
        <v>375</v>
      </c>
      <c r="F69" s="1">
        <v>259</v>
      </c>
      <c r="G69" s="6">
        <v>0.28000000000000003</v>
      </c>
      <c r="H69" s="1">
        <v>45</v>
      </c>
      <c r="I69" s="1"/>
      <c r="J69" s="1">
        <v>375</v>
      </c>
      <c r="K69" s="1">
        <f t="shared" si="38"/>
        <v>0</v>
      </c>
      <c r="L69" s="1">
        <f t="shared" si="2"/>
        <v>215</v>
      </c>
      <c r="M69" s="1">
        <v>160</v>
      </c>
      <c r="N69" s="1"/>
      <c r="O69" s="1">
        <f t="shared" si="3"/>
        <v>43</v>
      </c>
      <c r="P69" s="5">
        <f t="shared" si="37"/>
        <v>300</v>
      </c>
      <c r="Q69" s="5">
        <f t="shared" si="34"/>
        <v>300</v>
      </c>
      <c r="R69" s="5"/>
      <c r="S69" s="22"/>
      <c r="T69" s="1">
        <f t="shared" si="35"/>
        <v>13</v>
      </c>
      <c r="U69" s="1">
        <f t="shared" si="5"/>
        <v>6.0232558139534884</v>
      </c>
      <c r="V69" s="1">
        <v>36.4</v>
      </c>
      <c r="W69" s="1">
        <v>31.4</v>
      </c>
      <c r="X69" s="1">
        <v>62.2</v>
      </c>
      <c r="Y69" s="1">
        <v>46.6</v>
      </c>
      <c r="Z69" s="1">
        <v>45.6</v>
      </c>
      <c r="AA69" s="1"/>
      <c r="AB69" s="1">
        <f t="shared" si="36"/>
        <v>84.000000000000014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x14ac:dyDescent="0.25">
      <c r="A70" s="1" t="s">
        <v>98</v>
      </c>
      <c r="B70" s="1" t="s">
        <v>30</v>
      </c>
      <c r="C70" s="1">
        <v>1043</v>
      </c>
      <c r="D70" s="1">
        <v>632</v>
      </c>
      <c r="E70" s="1">
        <v>947</v>
      </c>
      <c r="F70" s="1">
        <v>575</v>
      </c>
      <c r="G70" s="6">
        <v>0.35</v>
      </c>
      <c r="H70" s="1">
        <v>45</v>
      </c>
      <c r="I70" s="1"/>
      <c r="J70" s="1">
        <v>943</v>
      </c>
      <c r="K70" s="1">
        <f t="shared" si="38"/>
        <v>4</v>
      </c>
      <c r="L70" s="1">
        <f t="shared" si="2"/>
        <v>579</v>
      </c>
      <c r="M70" s="1">
        <v>368</v>
      </c>
      <c r="N70" s="1">
        <v>100</v>
      </c>
      <c r="O70" s="1">
        <f t="shared" si="3"/>
        <v>115.8</v>
      </c>
      <c r="P70" s="5">
        <f>ROUND(14*O70-N70-F70,0)</f>
        <v>946</v>
      </c>
      <c r="Q70" s="5">
        <f t="shared" si="34"/>
        <v>946</v>
      </c>
      <c r="R70" s="5"/>
      <c r="S70" s="22"/>
      <c r="T70" s="1">
        <f t="shared" si="35"/>
        <v>13.998272884283248</v>
      </c>
      <c r="U70" s="1">
        <f t="shared" si="5"/>
        <v>5.8290155440414511</v>
      </c>
      <c r="V70" s="1">
        <v>96.6</v>
      </c>
      <c r="W70" s="1">
        <v>107</v>
      </c>
      <c r="X70" s="1">
        <v>146.19999999999999</v>
      </c>
      <c r="Y70" s="1">
        <v>120.8</v>
      </c>
      <c r="Z70" s="1">
        <v>124.6</v>
      </c>
      <c r="AA70" s="1"/>
      <c r="AB70" s="1">
        <f t="shared" si="36"/>
        <v>331.09999999999997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x14ac:dyDescent="0.25">
      <c r="A71" s="1" t="s">
        <v>99</v>
      </c>
      <c r="B71" s="1" t="s">
        <v>30</v>
      </c>
      <c r="C71" s="1">
        <v>126</v>
      </c>
      <c r="D71" s="1">
        <v>410</v>
      </c>
      <c r="E71" s="1">
        <v>205</v>
      </c>
      <c r="F71" s="1">
        <v>254</v>
      </c>
      <c r="G71" s="6">
        <v>0.28000000000000003</v>
      </c>
      <c r="H71" s="1">
        <v>45</v>
      </c>
      <c r="I71" s="1"/>
      <c r="J71" s="1">
        <v>235</v>
      </c>
      <c r="K71" s="1">
        <f t="shared" si="38"/>
        <v>-30</v>
      </c>
      <c r="L71" s="1">
        <f t="shared" ref="L71:L85" si="40">E71-M71</f>
        <v>157</v>
      </c>
      <c r="M71" s="1">
        <v>48</v>
      </c>
      <c r="N71" s="1"/>
      <c r="O71" s="1">
        <f t="shared" ref="O71:O85" si="41">L71/5</f>
        <v>31.4</v>
      </c>
      <c r="P71" s="5">
        <f t="shared" si="37"/>
        <v>154</v>
      </c>
      <c r="Q71" s="5">
        <f t="shared" si="34"/>
        <v>154</v>
      </c>
      <c r="R71" s="5"/>
      <c r="S71" s="22"/>
      <c r="T71" s="1">
        <f t="shared" si="35"/>
        <v>12.993630573248408</v>
      </c>
      <c r="U71" s="1">
        <f t="shared" ref="U71:U85" si="42">(F71+N71)/O71</f>
        <v>8.0891719745222925</v>
      </c>
      <c r="V71" s="1">
        <v>17.2</v>
      </c>
      <c r="W71" s="1">
        <v>35.799999999999997</v>
      </c>
      <c r="X71" s="1">
        <v>24.8</v>
      </c>
      <c r="Y71" s="1">
        <v>3.4</v>
      </c>
      <c r="Z71" s="1">
        <v>33.4</v>
      </c>
      <c r="AA71" s="1"/>
      <c r="AB71" s="1">
        <f t="shared" si="36"/>
        <v>43.120000000000005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x14ac:dyDescent="0.25">
      <c r="A72" s="1" t="s">
        <v>100</v>
      </c>
      <c r="B72" s="1" t="s">
        <v>30</v>
      </c>
      <c r="C72" s="1">
        <v>86</v>
      </c>
      <c r="D72" s="1">
        <v>144</v>
      </c>
      <c r="E72" s="16">
        <f>51+E83</f>
        <v>54</v>
      </c>
      <c r="F72" s="1">
        <v>149</v>
      </c>
      <c r="G72" s="6">
        <v>0.5</v>
      </c>
      <c r="H72" s="1">
        <v>45</v>
      </c>
      <c r="I72" s="1"/>
      <c r="J72" s="1">
        <v>51</v>
      </c>
      <c r="K72" s="1">
        <f t="shared" si="38"/>
        <v>3</v>
      </c>
      <c r="L72" s="1">
        <f t="shared" si="40"/>
        <v>54</v>
      </c>
      <c r="M72" s="1"/>
      <c r="N72" s="1">
        <v>120</v>
      </c>
      <c r="O72" s="1">
        <f t="shared" si="41"/>
        <v>10.8</v>
      </c>
      <c r="P72" s="5"/>
      <c r="Q72" s="5">
        <f t="shared" si="34"/>
        <v>0</v>
      </c>
      <c r="R72" s="5"/>
      <c r="S72" s="22"/>
      <c r="T72" s="1">
        <f t="shared" si="35"/>
        <v>24.907407407407405</v>
      </c>
      <c r="U72" s="1">
        <f t="shared" si="42"/>
        <v>24.907407407407405</v>
      </c>
      <c r="V72" s="1">
        <v>25.2</v>
      </c>
      <c r="W72" s="1">
        <v>17.600000000000001</v>
      </c>
      <c r="X72" s="1">
        <v>20.8</v>
      </c>
      <c r="Y72" s="1">
        <v>25.8</v>
      </c>
      <c r="Z72" s="1">
        <v>17.600000000000001</v>
      </c>
      <c r="AA72" s="17" t="s">
        <v>116</v>
      </c>
      <c r="AB72" s="1">
        <f t="shared" si="36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x14ac:dyDescent="0.25">
      <c r="A73" s="1" t="s">
        <v>101</v>
      </c>
      <c r="B73" s="1" t="s">
        <v>30</v>
      </c>
      <c r="C73" s="1">
        <v>427</v>
      </c>
      <c r="D73" s="1">
        <v>1050</v>
      </c>
      <c r="E73" s="1">
        <v>477</v>
      </c>
      <c r="F73" s="1">
        <v>650</v>
      </c>
      <c r="G73" s="6">
        <v>0.41</v>
      </c>
      <c r="H73" s="1">
        <v>45</v>
      </c>
      <c r="I73" s="1"/>
      <c r="J73" s="1">
        <v>476</v>
      </c>
      <c r="K73" s="1">
        <f t="shared" si="38"/>
        <v>1</v>
      </c>
      <c r="L73" s="1">
        <f t="shared" si="40"/>
        <v>477</v>
      </c>
      <c r="M73" s="1"/>
      <c r="N73" s="1">
        <v>800</v>
      </c>
      <c r="O73" s="1">
        <f t="shared" si="41"/>
        <v>95.4</v>
      </c>
      <c r="P73" s="5"/>
      <c r="Q73" s="5">
        <f t="shared" si="34"/>
        <v>0</v>
      </c>
      <c r="R73" s="5"/>
      <c r="S73" s="22"/>
      <c r="T73" s="1">
        <f t="shared" si="35"/>
        <v>15.199161425576518</v>
      </c>
      <c r="U73" s="1">
        <f t="shared" si="42"/>
        <v>15.199161425576518</v>
      </c>
      <c r="V73" s="1">
        <v>158</v>
      </c>
      <c r="W73" s="1">
        <v>111.4</v>
      </c>
      <c r="X73" s="1">
        <v>119.2</v>
      </c>
      <c r="Y73" s="1">
        <v>137.19999999999999</v>
      </c>
      <c r="Z73" s="1">
        <v>130.80000000000001</v>
      </c>
      <c r="AA73" s="1"/>
      <c r="AB73" s="1">
        <f t="shared" si="36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x14ac:dyDescent="0.25">
      <c r="A74" s="12" t="s">
        <v>102</v>
      </c>
      <c r="B74" s="1" t="s">
        <v>30</v>
      </c>
      <c r="C74" s="1"/>
      <c r="D74" s="1">
        <v>100</v>
      </c>
      <c r="E74" s="1"/>
      <c r="F74" s="1">
        <v>100</v>
      </c>
      <c r="G74" s="6">
        <v>0.41</v>
      </c>
      <c r="H74" s="1" t="e">
        <v>#N/A</v>
      </c>
      <c r="I74" s="1"/>
      <c r="J74" s="1"/>
      <c r="K74" s="1">
        <f t="shared" si="38"/>
        <v>0</v>
      </c>
      <c r="L74" s="1">
        <f t="shared" si="40"/>
        <v>0</v>
      </c>
      <c r="M74" s="1"/>
      <c r="N74" s="1"/>
      <c r="O74" s="1">
        <f t="shared" si="41"/>
        <v>0</v>
      </c>
      <c r="P74" s="5"/>
      <c r="Q74" s="5">
        <f t="shared" si="34"/>
        <v>0</v>
      </c>
      <c r="R74" s="5"/>
      <c r="S74" s="22"/>
      <c r="T74" s="1" t="e">
        <f t="shared" si="35"/>
        <v>#DIV/0!</v>
      </c>
      <c r="U74" s="1" t="e">
        <f t="shared" si="42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1" t="s">
        <v>115</v>
      </c>
      <c r="AB74" s="1">
        <f t="shared" si="36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x14ac:dyDescent="0.25">
      <c r="A75" s="13" t="s">
        <v>103</v>
      </c>
      <c r="B75" s="13" t="s">
        <v>30</v>
      </c>
      <c r="C75" s="13">
        <v>80</v>
      </c>
      <c r="D75" s="13"/>
      <c r="E75" s="13">
        <v>13</v>
      </c>
      <c r="F75" s="13">
        <v>64</v>
      </c>
      <c r="G75" s="14">
        <v>0</v>
      </c>
      <c r="H75" s="13">
        <v>45</v>
      </c>
      <c r="I75" s="13"/>
      <c r="J75" s="13">
        <v>13</v>
      </c>
      <c r="K75" s="13">
        <f t="shared" si="38"/>
        <v>0</v>
      </c>
      <c r="L75" s="13">
        <f t="shared" si="40"/>
        <v>13</v>
      </c>
      <c r="M75" s="13"/>
      <c r="N75" s="13"/>
      <c r="O75" s="13">
        <f t="shared" si="41"/>
        <v>2.6</v>
      </c>
      <c r="P75" s="15"/>
      <c r="Q75" s="15"/>
      <c r="R75" s="15"/>
      <c r="S75" s="24"/>
      <c r="T75" s="13">
        <f t="shared" ref="T75:T85" si="43">(F75+N75+P75)/O75</f>
        <v>24.615384615384613</v>
      </c>
      <c r="U75" s="13">
        <f t="shared" si="42"/>
        <v>24.615384615384613</v>
      </c>
      <c r="V75" s="13">
        <v>5.2</v>
      </c>
      <c r="W75" s="13">
        <v>3</v>
      </c>
      <c r="X75" s="13">
        <v>9.4</v>
      </c>
      <c r="Y75" s="13">
        <v>6</v>
      </c>
      <c r="Z75" s="13">
        <v>7.6</v>
      </c>
      <c r="AA75" s="13" t="s">
        <v>33</v>
      </c>
      <c r="AB75" s="13">
        <f t="shared" ref="AB75:AB85" si="44">P75*G75</f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x14ac:dyDescent="0.25">
      <c r="A76" s="1" t="s">
        <v>104</v>
      </c>
      <c r="B76" s="1" t="s">
        <v>30</v>
      </c>
      <c r="C76" s="1">
        <v>390</v>
      </c>
      <c r="D76" s="1">
        <v>30</v>
      </c>
      <c r="E76" s="1">
        <v>104</v>
      </c>
      <c r="F76" s="1">
        <v>266</v>
      </c>
      <c r="G76" s="6">
        <v>0.41</v>
      </c>
      <c r="H76" s="1">
        <v>45</v>
      </c>
      <c r="I76" s="1"/>
      <c r="J76" s="1">
        <v>105</v>
      </c>
      <c r="K76" s="1">
        <f t="shared" si="38"/>
        <v>-1</v>
      </c>
      <c r="L76" s="1">
        <f t="shared" si="40"/>
        <v>104</v>
      </c>
      <c r="M76" s="1"/>
      <c r="N76" s="1"/>
      <c r="O76" s="1">
        <f t="shared" si="41"/>
        <v>20.8</v>
      </c>
      <c r="P76" s="5"/>
      <c r="Q76" s="5">
        <f t="shared" ref="Q76:Q81" si="45">P76</f>
        <v>0</v>
      </c>
      <c r="R76" s="5"/>
      <c r="S76" s="22"/>
      <c r="T76" s="1">
        <f t="shared" ref="T76:T81" si="46">(F76+N76+Q76)/O76</f>
        <v>12.788461538461538</v>
      </c>
      <c r="U76" s="1">
        <f t="shared" si="42"/>
        <v>12.788461538461538</v>
      </c>
      <c r="V76" s="1">
        <v>28.8</v>
      </c>
      <c r="W76" s="1">
        <v>15.4</v>
      </c>
      <c r="X76" s="1">
        <v>43.6</v>
      </c>
      <c r="Y76" s="1">
        <v>25</v>
      </c>
      <c r="Z76" s="1">
        <v>24.4</v>
      </c>
      <c r="AA76" s="1"/>
      <c r="AB76" s="1">
        <f t="shared" ref="AB76:AB81" si="47">Q76*G76</f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x14ac:dyDescent="0.25">
      <c r="A77" s="1" t="s">
        <v>105</v>
      </c>
      <c r="B77" s="1" t="s">
        <v>30</v>
      </c>
      <c r="C77" s="1">
        <v>50</v>
      </c>
      <c r="D77" s="1">
        <v>110</v>
      </c>
      <c r="E77" s="1">
        <v>20</v>
      </c>
      <c r="F77" s="1">
        <v>90</v>
      </c>
      <c r="G77" s="6">
        <v>0.4</v>
      </c>
      <c r="H77" s="1">
        <v>60</v>
      </c>
      <c r="I77" s="1"/>
      <c r="J77" s="1">
        <v>45</v>
      </c>
      <c r="K77" s="1">
        <f t="shared" si="38"/>
        <v>-25</v>
      </c>
      <c r="L77" s="1">
        <f t="shared" si="40"/>
        <v>20</v>
      </c>
      <c r="M77" s="1"/>
      <c r="N77" s="1"/>
      <c r="O77" s="1">
        <f t="shared" si="41"/>
        <v>4</v>
      </c>
      <c r="P77" s="5"/>
      <c r="Q77" s="5">
        <f t="shared" si="45"/>
        <v>0</v>
      </c>
      <c r="R77" s="5"/>
      <c r="S77" s="22"/>
      <c r="T77" s="1">
        <f t="shared" si="46"/>
        <v>22.5</v>
      </c>
      <c r="U77" s="1">
        <f t="shared" si="42"/>
        <v>22.5</v>
      </c>
      <c r="V77" s="1">
        <v>10</v>
      </c>
      <c r="W77" s="1">
        <v>0</v>
      </c>
      <c r="X77" s="1">
        <v>5.8</v>
      </c>
      <c r="Y77" s="1">
        <v>0</v>
      </c>
      <c r="Z77" s="1">
        <v>4</v>
      </c>
      <c r="AA77" s="1"/>
      <c r="AB77" s="1">
        <f t="shared" si="47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x14ac:dyDescent="0.25">
      <c r="A78" s="1" t="s">
        <v>106</v>
      </c>
      <c r="B78" s="1" t="s">
        <v>32</v>
      </c>
      <c r="C78" s="1">
        <v>428.5</v>
      </c>
      <c r="D78" s="1">
        <v>168.25800000000001</v>
      </c>
      <c r="E78" s="1">
        <v>324.21600000000001</v>
      </c>
      <c r="F78" s="1">
        <v>231.33600000000001</v>
      </c>
      <c r="G78" s="6">
        <v>1</v>
      </c>
      <c r="H78" s="1">
        <v>60</v>
      </c>
      <c r="I78" s="1"/>
      <c r="J78" s="1">
        <v>322.63200000000001</v>
      </c>
      <c r="K78" s="1">
        <f t="shared" si="38"/>
        <v>1.5840000000000032</v>
      </c>
      <c r="L78" s="1">
        <f t="shared" si="40"/>
        <v>251.964</v>
      </c>
      <c r="M78" s="1">
        <v>72.251999999999995</v>
      </c>
      <c r="N78" s="1">
        <v>100</v>
      </c>
      <c r="O78" s="1">
        <f t="shared" si="41"/>
        <v>50.392800000000001</v>
      </c>
      <c r="P78" s="5">
        <f t="shared" ref="P78" si="48">ROUND(13.5*O78-N78-F78,0)</f>
        <v>349</v>
      </c>
      <c r="Q78" s="5">
        <f t="shared" si="45"/>
        <v>349</v>
      </c>
      <c r="R78" s="5"/>
      <c r="S78" s="22"/>
      <c r="T78" s="1">
        <f t="shared" si="46"/>
        <v>13.500658824276483</v>
      </c>
      <c r="U78" s="1">
        <f t="shared" si="42"/>
        <v>6.575066279309743</v>
      </c>
      <c r="V78" s="1">
        <v>45.085999999999999</v>
      </c>
      <c r="W78" s="1">
        <v>9.3604000000000021</v>
      </c>
      <c r="X78" s="1">
        <v>50.205399999999997</v>
      </c>
      <c r="Y78" s="1">
        <v>33.2654</v>
      </c>
      <c r="Z78" s="1">
        <v>35.995199999999997</v>
      </c>
      <c r="AA78" s="1"/>
      <c r="AB78" s="1">
        <f t="shared" si="47"/>
        <v>349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x14ac:dyDescent="0.25">
      <c r="A79" s="12" t="s">
        <v>107</v>
      </c>
      <c r="B79" s="1" t="s">
        <v>30</v>
      </c>
      <c r="C79" s="1"/>
      <c r="D79" s="1">
        <v>96</v>
      </c>
      <c r="E79" s="1"/>
      <c r="F79" s="1">
        <v>96</v>
      </c>
      <c r="G79" s="6">
        <v>0.35</v>
      </c>
      <c r="H79" s="1" t="e">
        <v>#N/A</v>
      </c>
      <c r="I79" s="1"/>
      <c r="J79" s="1"/>
      <c r="K79" s="1">
        <f t="shared" si="38"/>
        <v>0</v>
      </c>
      <c r="L79" s="1">
        <f t="shared" si="40"/>
        <v>0</v>
      </c>
      <c r="M79" s="1"/>
      <c r="N79" s="1"/>
      <c r="O79" s="1">
        <f t="shared" si="41"/>
        <v>0</v>
      </c>
      <c r="P79" s="5"/>
      <c r="Q79" s="5">
        <f t="shared" si="45"/>
        <v>0</v>
      </c>
      <c r="R79" s="5"/>
      <c r="S79" s="22"/>
      <c r="T79" s="1" t="e">
        <f t="shared" si="46"/>
        <v>#DIV/0!</v>
      </c>
      <c r="U79" s="1" t="e">
        <f t="shared" si="42"/>
        <v>#DIV/0!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1" t="s">
        <v>115</v>
      </c>
      <c r="AB79" s="1">
        <f t="shared" si="47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x14ac:dyDescent="0.25">
      <c r="A80" s="12" t="s">
        <v>108</v>
      </c>
      <c r="B80" s="1" t="s">
        <v>30</v>
      </c>
      <c r="C80" s="1"/>
      <c r="D80" s="1">
        <v>100</v>
      </c>
      <c r="E80" s="1"/>
      <c r="F80" s="1">
        <v>100</v>
      </c>
      <c r="G80" s="6">
        <v>0.4</v>
      </c>
      <c r="H80" s="1" t="e">
        <v>#N/A</v>
      </c>
      <c r="I80" s="1"/>
      <c r="J80" s="1"/>
      <c r="K80" s="1">
        <f t="shared" si="38"/>
        <v>0</v>
      </c>
      <c r="L80" s="1">
        <f t="shared" si="40"/>
        <v>0</v>
      </c>
      <c r="M80" s="1"/>
      <c r="N80" s="1"/>
      <c r="O80" s="1">
        <f t="shared" si="41"/>
        <v>0</v>
      </c>
      <c r="P80" s="5"/>
      <c r="Q80" s="5">
        <f t="shared" si="45"/>
        <v>0</v>
      </c>
      <c r="R80" s="5"/>
      <c r="S80" s="22"/>
      <c r="T80" s="1" t="e">
        <f t="shared" si="46"/>
        <v>#DIV/0!</v>
      </c>
      <c r="U80" s="1" t="e">
        <f t="shared" si="42"/>
        <v>#DIV/0!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1" t="s">
        <v>115</v>
      </c>
      <c r="AB80" s="1">
        <f t="shared" si="47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x14ac:dyDescent="0.25">
      <c r="A81" s="12" t="s">
        <v>109</v>
      </c>
      <c r="B81" s="1" t="s">
        <v>30</v>
      </c>
      <c r="C81" s="1"/>
      <c r="D81" s="1">
        <v>96</v>
      </c>
      <c r="E81" s="1"/>
      <c r="F81" s="1">
        <v>96</v>
      </c>
      <c r="G81" s="6">
        <v>0.16</v>
      </c>
      <c r="H81" s="1" t="e">
        <v>#N/A</v>
      </c>
      <c r="I81" s="1"/>
      <c r="J81" s="1"/>
      <c r="K81" s="1">
        <f t="shared" si="38"/>
        <v>0</v>
      </c>
      <c r="L81" s="1">
        <f t="shared" si="40"/>
        <v>0</v>
      </c>
      <c r="M81" s="1"/>
      <c r="N81" s="1"/>
      <c r="O81" s="1">
        <f t="shared" si="41"/>
        <v>0</v>
      </c>
      <c r="P81" s="5"/>
      <c r="Q81" s="5">
        <f t="shared" si="45"/>
        <v>0</v>
      </c>
      <c r="R81" s="5"/>
      <c r="S81" s="22"/>
      <c r="T81" s="1" t="e">
        <f t="shared" si="46"/>
        <v>#DIV/0!</v>
      </c>
      <c r="U81" s="1" t="e">
        <f t="shared" si="42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1" t="s">
        <v>115</v>
      </c>
      <c r="AB81" s="1">
        <f t="shared" si="4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x14ac:dyDescent="0.25">
      <c r="A82" s="9" t="s">
        <v>110</v>
      </c>
      <c r="B82" s="1" t="s">
        <v>32</v>
      </c>
      <c r="C82" s="1"/>
      <c r="D82" s="1">
        <v>1.3480000000000001</v>
      </c>
      <c r="E82" s="16">
        <v>1.3480000000000001</v>
      </c>
      <c r="F82" s="1"/>
      <c r="G82" s="6">
        <v>0</v>
      </c>
      <c r="H82" s="1" t="e">
        <v>#N/A</v>
      </c>
      <c r="I82" s="1"/>
      <c r="J82" s="1">
        <v>1</v>
      </c>
      <c r="K82" s="1">
        <f t="shared" si="38"/>
        <v>0.34800000000000009</v>
      </c>
      <c r="L82" s="1">
        <f t="shared" si="40"/>
        <v>1.3480000000000001</v>
      </c>
      <c r="M82" s="1"/>
      <c r="N82" s="1"/>
      <c r="O82" s="1">
        <f t="shared" si="41"/>
        <v>0.26960000000000001</v>
      </c>
      <c r="P82" s="5"/>
      <c r="Q82" s="5"/>
      <c r="R82" s="5"/>
      <c r="S82" s="22"/>
      <c r="T82" s="1">
        <f t="shared" si="43"/>
        <v>0</v>
      </c>
      <c r="U82" s="1">
        <f t="shared" si="42"/>
        <v>0</v>
      </c>
      <c r="V82" s="1">
        <v>0.26879999999999998</v>
      </c>
      <c r="W82" s="1">
        <v>0.2</v>
      </c>
      <c r="X82" s="1">
        <v>0.2</v>
      </c>
      <c r="Y82" s="1">
        <v>0.2</v>
      </c>
      <c r="Z82" s="1">
        <v>0.2</v>
      </c>
      <c r="AA82" s="1"/>
      <c r="AB82" s="1">
        <f t="shared" si="44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x14ac:dyDescent="0.25">
      <c r="A83" s="1" t="s">
        <v>111</v>
      </c>
      <c r="B83" s="1" t="s">
        <v>30</v>
      </c>
      <c r="C83" s="1"/>
      <c r="D83" s="1">
        <v>5</v>
      </c>
      <c r="E83" s="16">
        <v>3</v>
      </c>
      <c r="F83" s="1"/>
      <c r="G83" s="6">
        <v>0</v>
      </c>
      <c r="H83" s="1" t="e">
        <v>#N/A</v>
      </c>
      <c r="I83" s="1"/>
      <c r="J83" s="1">
        <v>3</v>
      </c>
      <c r="K83" s="1">
        <f t="shared" si="38"/>
        <v>0</v>
      </c>
      <c r="L83" s="1">
        <f t="shared" si="40"/>
        <v>3</v>
      </c>
      <c r="M83" s="1"/>
      <c r="N83" s="1"/>
      <c r="O83" s="1">
        <f t="shared" si="41"/>
        <v>0.6</v>
      </c>
      <c r="P83" s="5"/>
      <c r="Q83" s="5"/>
      <c r="R83" s="5"/>
      <c r="S83" s="22"/>
      <c r="T83" s="1">
        <f t="shared" si="43"/>
        <v>0</v>
      </c>
      <c r="U83" s="1">
        <f t="shared" si="42"/>
        <v>0</v>
      </c>
      <c r="V83" s="1">
        <v>0.8</v>
      </c>
      <c r="W83" s="1">
        <v>0.2</v>
      </c>
      <c r="X83" s="1">
        <v>0.4</v>
      </c>
      <c r="Y83" s="1">
        <v>1.2</v>
      </c>
      <c r="Z83" s="1">
        <v>0.6</v>
      </c>
      <c r="AA83" s="1"/>
      <c r="AB83" s="1">
        <f t="shared" si="44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x14ac:dyDescent="0.25">
      <c r="A84" s="1" t="s">
        <v>112</v>
      </c>
      <c r="B84" s="1" t="s">
        <v>30</v>
      </c>
      <c r="C84" s="1"/>
      <c r="D84" s="1">
        <v>162</v>
      </c>
      <c r="E84" s="1">
        <v>139</v>
      </c>
      <c r="F84" s="1"/>
      <c r="G84" s="6">
        <v>0</v>
      </c>
      <c r="H84" s="1" t="e">
        <v>#N/A</v>
      </c>
      <c r="I84" s="1"/>
      <c r="J84" s="1">
        <v>139</v>
      </c>
      <c r="K84" s="1">
        <f t="shared" si="38"/>
        <v>0</v>
      </c>
      <c r="L84" s="1">
        <f t="shared" si="40"/>
        <v>139</v>
      </c>
      <c r="M84" s="1"/>
      <c r="N84" s="1"/>
      <c r="O84" s="1">
        <f t="shared" si="41"/>
        <v>27.8</v>
      </c>
      <c r="P84" s="5"/>
      <c r="Q84" s="5"/>
      <c r="R84" s="5"/>
      <c r="S84" s="22"/>
      <c r="T84" s="1">
        <f t="shared" si="43"/>
        <v>0</v>
      </c>
      <c r="U84" s="1">
        <f t="shared" si="42"/>
        <v>0</v>
      </c>
      <c r="V84" s="1">
        <v>17</v>
      </c>
      <c r="W84" s="1">
        <v>11.4</v>
      </c>
      <c r="X84" s="1">
        <v>15.6</v>
      </c>
      <c r="Y84" s="1">
        <v>14</v>
      </c>
      <c r="Z84" s="1">
        <v>16.2</v>
      </c>
      <c r="AA84" s="1"/>
      <c r="AB84" s="1">
        <f t="shared" si="44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x14ac:dyDescent="0.25">
      <c r="A85" s="1" t="s">
        <v>113</v>
      </c>
      <c r="B85" s="1" t="s">
        <v>32</v>
      </c>
      <c r="C85" s="1"/>
      <c r="D85" s="1">
        <v>158.95699999999999</v>
      </c>
      <c r="E85" s="1">
        <v>130.61799999999999</v>
      </c>
      <c r="F85" s="1"/>
      <c r="G85" s="6">
        <v>0</v>
      </c>
      <c r="H85" s="1" t="e">
        <v>#N/A</v>
      </c>
      <c r="I85" s="1"/>
      <c r="J85" s="1">
        <v>133</v>
      </c>
      <c r="K85" s="1">
        <f t="shared" si="38"/>
        <v>-2.382000000000005</v>
      </c>
      <c r="L85" s="1">
        <f t="shared" si="40"/>
        <v>130.61799999999999</v>
      </c>
      <c r="M85" s="1"/>
      <c r="N85" s="1"/>
      <c r="O85" s="1">
        <f t="shared" si="41"/>
        <v>26.1236</v>
      </c>
      <c r="P85" s="5"/>
      <c r="Q85" s="5"/>
      <c r="R85" s="5"/>
      <c r="S85" s="22"/>
      <c r="T85" s="1">
        <f t="shared" si="43"/>
        <v>0</v>
      </c>
      <c r="U85" s="1">
        <f t="shared" si="42"/>
        <v>0</v>
      </c>
      <c r="V85" s="1">
        <v>18.2194</v>
      </c>
      <c r="W85" s="1">
        <v>11.6456</v>
      </c>
      <c r="X85" s="1">
        <v>8.6864000000000008</v>
      </c>
      <c r="Y85" s="1">
        <v>22.745999999999999</v>
      </c>
      <c r="Z85" s="1">
        <v>19.212800000000001</v>
      </c>
      <c r="AA85" s="1"/>
      <c r="AB85" s="1">
        <f t="shared" si="44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x14ac:dyDescent="0.25">
      <c r="A86" s="18" t="s">
        <v>118</v>
      </c>
      <c r="B86" s="19" t="s">
        <v>30</v>
      </c>
      <c r="C86" s="20"/>
      <c r="D86" s="20"/>
      <c r="E86" s="20"/>
      <c r="F86" s="20"/>
      <c r="G86" s="21">
        <v>0.36</v>
      </c>
      <c r="H86" s="20" t="e">
        <v>#N/A</v>
      </c>
      <c r="I86" s="20"/>
      <c r="J86" s="20"/>
      <c r="K86" s="20"/>
      <c r="L86" s="20"/>
      <c r="M86" s="20"/>
      <c r="N86" s="20"/>
      <c r="O86" s="20"/>
      <c r="P86" s="20"/>
      <c r="Q86" s="5">
        <v>100</v>
      </c>
      <c r="R86" s="20">
        <v>100</v>
      </c>
      <c r="S86" s="25"/>
      <c r="T86" s="20"/>
      <c r="U86" s="20"/>
      <c r="V86" s="20"/>
      <c r="W86" s="20"/>
      <c r="X86" s="20"/>
      <c r="Y86" s="20"/>
      <c r="Z86" s="20"/>
      <c r="AA86" s="20"/>
      <c r="AB86" s="1">
        <f>Q86*G86</f>
        <v>36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22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22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22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22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22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22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22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22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22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22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22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22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22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22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22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22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22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22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22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22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22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22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22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22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22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22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22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22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22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22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22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22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22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22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22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22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22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22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22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22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22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22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22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22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22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22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22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22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22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22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22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22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22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22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22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22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22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22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22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22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22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22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22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22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22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22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22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22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22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22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22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22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22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22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22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22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22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22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22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22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22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22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22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22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22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22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22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22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22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22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22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22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22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22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22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22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22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22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22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22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22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22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22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22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22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22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22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22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22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22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22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22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22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22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22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22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22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22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22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22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22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22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22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22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22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22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22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22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22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22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22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22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22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22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22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1:4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22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1:4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22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1:4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22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1:4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22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1:4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22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1:4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22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1:4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22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1:4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22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1:4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22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spans="1:4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22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spans="1:4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22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spans="1:4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22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spans="1:4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22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spans="1:4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22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spans="1:4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22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spans="1:4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22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spans="1:4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22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spans="1:4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22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spans="1:4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22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spans="1:4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22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spans="1:4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22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spans="1:4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22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spans="1:4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22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spans="1:4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22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spans="1:4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22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spans="1:4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22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spans="1:4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22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spans="1:4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22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spans="1:4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22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spans="1:4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22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spans="1:4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22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spans="1:4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22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spans="1:4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22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spans="1:4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22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spans="1:4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22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spans="1:4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22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spans="1:4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22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spans="1:4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22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spans="1:4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22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spans="1:4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22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spans="1:4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22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spans="1:4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22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spans="1:4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22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spans="1:4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22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spans="1:4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22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spans="1:4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22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spans="1:4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22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spans="1:4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22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spans="1:4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22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spans="1:4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22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spans="1:4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22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spans="1:4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22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spans="1:4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22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spans="1:4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22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spans="1:4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22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spans="1:4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22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spans="1:4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22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spans="1:4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22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spans="1:4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22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spans="1:4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22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spans="1:4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22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spans="1:4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22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spans="1:4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22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spans="1:4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22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spans="1:4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22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spans="1:4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22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spans="1:4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22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spans="1:4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22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spans="1:4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22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spans="1:4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22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spans="1:4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22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spans="1:4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22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spans="1:4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22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spans="1:4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22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spans="1:4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22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spans="1:4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22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spans="1:4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22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spans="1:4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22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spans="1:4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22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spans="1:4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22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spans="1:4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22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spans="1:4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22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spans="1:4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22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spans="1:4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22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spans="1:4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22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spans="1:4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22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spans="1:4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22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spans="1:4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22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spans="1:4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22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spans="1:4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22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spans="1:4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22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spans="1:4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22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spans="1:4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22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spans="1:4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22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spans="1:4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22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spans="1:4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22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spans="1:4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22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spans="1:4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22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spans="1:4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22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spans="1:4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22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spans="1:4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22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spans="1:4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22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spans="1:4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22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spans="1:4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22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spans="1:4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22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spans="1:4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22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spans="1:4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22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spans="1:4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22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spans="1:4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22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spans="1:4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22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spans="1:4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22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spans="1:4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22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spans="1:4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22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spans="1:4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22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spans="1:4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22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spans="1:4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22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spans="1:4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22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spans="1:4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22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spans="1:4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22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spans="1:4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22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spans="1:4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22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spans="1:4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22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spans="1:4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22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spans="1:4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22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spans="1:4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22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spans="1:4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22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spans="1:4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22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spans="1:4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22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spans="1:4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22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spans="1:4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22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spans="1:4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22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spans="1:4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22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spans="1:4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22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spans="1:4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22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spans="1:4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22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spans="1:4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22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spans="1:4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22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spans="1:4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22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spans="1:4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22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spans="1:4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22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spans="1:4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22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spans="1:4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22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spans="1:4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22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spans="1:4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22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spans="1:4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22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spans="1:4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22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spans="1:4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22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spans="1:4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22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spans="1:4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22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spans="1:4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22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spans="1:4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22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spans="1:4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22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spans="1:4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22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spans="1:4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22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spans="1:4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22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spans="1:4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22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spans="1:4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22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spans="1:4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22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spans="1:4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22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spans="1:4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22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spans="1:4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22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spans="1:4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22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spans="1:4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22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spans="1:4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22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spans="1:4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22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spans="1:4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22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spans="1:4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22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spans="1:4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22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spans="1:4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22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spans="1:4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22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spans="1:4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22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spans="1:4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22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spans="1:4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22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spans="1:4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22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spans="1:4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22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spans="1:4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22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spans="1:4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22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spans="1:4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22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spans="1:4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22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spans="1:4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22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spans="1:4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22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spans="1:4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22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spans="1:4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22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spans="1:4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22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spans="1:4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22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spans="1:4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22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spans="1:4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22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spans="1:4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22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spans="1:4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22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spans="1:4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22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spans="1:4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22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spans="1:4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22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spans="1:4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22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spans="1:4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22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spans="1:4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22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spans="1:4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22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spans="1:4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22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spans="1:4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22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spans="1:4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22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spans="1:4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22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spans="1:4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22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spans="1:4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22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spans="1:4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22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spans="1:4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22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spans="1:4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22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spans="1:4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22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spans="1:4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22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spans="1:4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22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spans="1:4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22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spans="1:4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22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spans="1:4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22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spans="1:4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22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spans="1:4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22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spans="1:4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22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spans="1:4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22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spans="1:4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22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spans="1:4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22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spans="1:4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22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spans="1:4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22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spans="1:4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22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spans="1:4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22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spans="1:4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22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spans="1:4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22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spans="1:4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22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spans="1:4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22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spans="1:4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22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spans="1:4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22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spans="1:4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22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spans="1:4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22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spans="1:4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22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spans="1:4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22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spans="1:4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22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spans="1:4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22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spans="1:4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22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spans="1:4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22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spans="1:4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22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spans="1:4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22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spans="1:4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22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spans="1:4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22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spans="1:4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22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spans="1:4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22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spans="1:4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22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spans="1:4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22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spans="1:4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22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spans="1:4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22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spans="1:4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22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spans="1:4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22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spans="1:4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22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spans="1:4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22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spans="1:4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22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spans="1:4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22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spans="1:4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22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spans="1:4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22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spans="1:4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22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spans="1:4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22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spans="1:44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22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spans="1:44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22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spans="1:44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22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spans="1:44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22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spans="1:44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22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spans="1:44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22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spans="1:44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22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spans="1:44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22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spans="1:44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22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spans="1:44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22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spans="1:44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22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spans="1:44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22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</sheetData>
  <autoFilter ref="A3:AB86" xr:uid="{48EC4C6F-5453-4305-87A2-7320F4A8AC0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2024-04-16T12:08:42Z</dcterms:created>
  <dcterms:modified xsi:type="dcterms:W3CDTF">2024-04-23T06:46:48Z</dcterms:modified>
</cp:coreProperties>
</file>