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КИ филиалы\"/>
    </mc:Choice>
  </mc:AlternateContent>
  <xr:revisionPtr revIDLastSave="0" documentId="13_ncr:1_{A6823BD9-F353-40B1-9265-E2FAD9DA510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7" i="1" l="1"/>
  <c r="AC96" i="1"/>
  <c r="AC95" i="1"/>
  <c r="AC94" i="1"/>
  <c r="AC93" i="1"/>
  <c r="AC87" i="1"/>
  <c r="AC64" i="1"/>
  <c r="AC59" i="1"/>
  <c r="AC50" i="1"/>
  <c r="AC49" i="1"/>
  <c r="AC46" i="1"/>
  <c r="AC43" i="1"/>
  <c r="AC39" i="1"/>
  <c r="AC35" i="1"/>
  <c r="AC34" i="1"/>
  <c r="AC33" i="1"/>
  <c r="AC30" i="1"/>
  <c r="AC27" i="1"/>
  <c r="AC26" i="1"/>
  <c r="AC25" i="1"/>
  <c r="AC19" i="1"/>
  <c r="AC18" i="1"/>
  <c r="AC12" i="1"/>
  <c r="AC8" i="1"/>
  <c r="AC7" i="1"/>
  <c r="R92" i="1"/>
  <c r="AC92" i="1" s="1"/>
  <c r="AC91" i="1"/>
  <c r="R86" i="1"/>
  <c r="AC86" i="1" s="1"/>
  <c r="R81" i="1"/>
  <c r="R80" i="1"/>
  <c r="AC80" i="1" s="1"/>
  <c r="R70" i="1"/>
  <c r="AC70" i="1" s="1"/>
  <c r="R67" i="1"/>
  <c r="R63" i="1"/>
  <c r="AC63" i="1" s="1"/>
  <c r="R47" i="1"/>
  <c r="R42" i="1"/>
  <c r="R41" i="1"/>
  <c r="AC41" i="1" s="1"/>
  <c r="R38" i="1"/>
  <c r="AC38" i="1" s="1"/>
  <c r="AC36" i="1"/>
  <c r="R23" i="1"/>
  <c r="R22" i="1"/>
  <c r="AC22" i="1" s="1"/>
  <c r="R8" i="1"/>
  <c r="U47" i="1" l="1"/>
  <c r="AC47" i="1"/>
  <c r="U81" i="1"/>
  <c r="AC81" i="1"/>
  <c r="AC23" i="1"/>
  <c r="AC67" i="1"/>
  <c r="AC42" i="1"/>
  <c r="AF8" i="1"/>
  <c r="AF9" i="1"/>
  <c r="AF10" i="1"/>
  <c r="AF11" i="1"/>
  <c r="AF12" i="1"/>
  <c r="AF15" i="1"/>
  <c r="AF16" i="1"/>
  <c r="AF22" i="1"/>
  <c r="AF23" i="1"/>
  <c r="AF24" i="1"/>
  <c r="AF25" i="1"/>
  <c r="AF28" i="1"/>
  <c r="AF29" i="1"/>
  <c r="AF32" i="1"/>
  <c r="AF34" i="1"/>
  <c r="AF35" i="1"/>
  <c r="AF36" i="1"/>
  <c r="AF38" i="1"/>
  <c r="AF41" i="1"/>
  <c r="AF42" i="1"/>
  <c r="AF43" i="1"/>
  <c r="AF45" i="1"/>
  <c r="AF46" i="1"/>
  <c r="AF47" i="1"/>
  <c r="AF50" i="1"/>
  <c r="AF51" i="1"/>
  <c r="AF52" i="1"/>
  <c r="AF53" i="1"/>
  <c r="AF54" i="1"/>
  <c r="AF61" i="1"/>
  <c r="AF63" i="1"/>
  <c r="AF65" i="1"/>
  <c r="AF67" i="1"/>
  <c r="AF70" i="1"/>
  <c r="AF71" i="1"/>
  <c r="AF74" i="1"/>
  <c r="AF75" i="1"/>
  <c r="AF76" i="1"/>
  <c r="AF80" i="1"/>
  <c r="AF81" i="1"/>
  <c r="AF89" i="1"/>
  <c r="AF91" i="1"/>
  <c r="AF92" i="1"/>
  <c r="AF93" i="1"/>
  <c r="AF94" i="1"/>
  <c r="AF95" i="1"/>
  <c r="AF96" i="1"/>
  <c r="AF98" i="1"/>
  <c r="AF99" i="1"/>
  <c r="AF100" i="1"/>
  <c r="AF101" i="1"/>
  <c r="AF6" i="1"/>
  <c r="F39" i="1"/>
  <c r="U39" i="1" s="1"/>
  <c r="E39" i="1"/>
  <c r="P39" i="1" s="1"/>
  <c r="E86" i="1"/>
  <c r="P86" i="1" s="1"/>
  <c r="U86" i="1" s="1"/>
  <c r="E85" i="1"/>
  <c r="P85" i="1" s="1"/>
  <c r="Q85" i="1" s="1"/>
  <c r="R85" i="1" s="1"/>
  <c r="E37" i="1"/>
  <c r="P37" i="1" s="1"/>
  <c r="P7" i="1"/>
  <c r="P8" i="1"/>
  <c r="V8" i="1" s="1"/>
  <c r="P9" i="1"/>
  <c r="P10" i="1"/>
  <c r="V10" i="1" s="1"/>
  <c r="P11" i="1"/>
  <c r="P12" i="1"/>
  <c r="P13" i="1"/>
  <c r="Q13" i="1" s="1"/>
  <c r="P14" i="1"/>
  <c r="V14" i="1" s="1"/>
  <c r="P15" i="1"/>
  <c r="P16" i="1"/>
  <c r="V16" i="1" s="1"/>
  <c r="P17" i="1"/>
  <c r="Q17" i="1" s="1"/>
  <c r="P18" i="1"/>
  <c r="P19" i="1"/>
  <c r="P20" i="1"/>
  <c r="V20" i="1" s="1"/>
  <c r="P21" i="1"/>
  <c r="Q21" i="1" s="1"/>
  <c r="P22" i="1"/>
  <c r="P23" i="1"/>
  <c r="U23" i="1" s="1"/>
  <c r="P24" i="1"/>
  <c r="V24" i="1" s="1"/>
  <c r="P25" i="1"/>
  <c r="U25" i="1" s="1"/>
  <c r="P26" i="1"/>
  <c r="P27" i="1"/>
  <c r="P28" i="1"/>
  <c r="V28" i="1" s="1"/>
  <c r="P29" i="1"/>
  <c r="P30" i="1"/>
  <c r="P31" i="1"/>
  <c r="Q31" i="1" s="1"/>
  <c r="P32" i="1"/>
  <c r="V32" i="1" s="1"/>
  <c r="P33" i="1"/>
  <c r="P34" i="1"/>
  <c r="P35" i="1"/>
  <c r="U35" i="1" s="1"/>
  <c r="P36" i="1"/>
  <c r="V36" i="1" s="1"/>
  <c r="P38" i="1"/>
  <c r="V38" i="1" s="1"/>
  <c r="P40" i="1"/>
  <c r="V40" i="1" s="1"/>
  <c r="P41" i="1"/>
  <c r="U41" i="1" s="1"/>
  <c r="P42" i="1"/>
  <c r="V42" i="1" s="1"/>
  <c r="P43" i="1"/>
  <c r="U43" i="1" s="1"/>
  <c r="P44" i="1"/>
  <c r="V44" i="1" s="1"/>
  <c r="P45" i="1"/>
  <c r="P46" i="1"/>
  <c r="P47" i="1"/>
  <c r="P48" i="1"/>
  <c r="V48" i="1" s="1"/>
  <c r="P49" i="1"/>
  <c r="P50" i="1"/>
  <c r="P51" i="1"/>
  <c r="P52" i="1"/>
  <c r="V52" i="1" s="1"/>
  <c r="P53" i="1"/>
  <c r="P54" i="1"/>
  <c r="V54" i="1" s="1"/>
  <c r="P55" i="1"/>
  <c r="Q55" i="1" s="1"/>
  <c r="P56" i="1"/>
  <c r="V56" i="1" s="1"/>
  <c r="P57" i="1"/>
  <c r="Q57" i="1" s="1"/>
  <c r="P58" i="1"/>
  <c r="V58" i="1" s="1"/>
  <c r="P59" i="1"/>
  <c r="P60" i="1"/>
  <c r="V60" i="1" s="1"/>
  <c r="P61" i="1"/>
  <c r="P62" i="1"/>
  <c r="V62" i="1" s="1"/>
  <c r="P63" i="1"/>
  <c r="U63" i="1" s="1"/>
  <c r="P64" i="1"/>
  <c r="P65" i="1"/>
  <c r="P66" i="1"/>
  <c r="V66" i="1" s="1"/>
  <c r="P67" i="1"/>
  <c r="U67" i="1" s="1"/>
  <c r="P68" i="1"/>
  <c r="V68" i="1" s="1"/>
  <c r="P69" i="1"/>
  <c r="Q69" i="1" s="1"/>
  <c r="P70" i="1"/>
  <c r="P71" i="1"/>
  <c r="P72" i="1"/>
  <c r="V72" i="1" s="1"/>
  <c r="P73" i="1"/>
  <c r="Q73" i="1" s="1"/>
  <c r="P74" i="1"/>
  <c r="V74" i="1" s="1"/>
  <c r="P75" i="1"/>
  <c r="P76" i="1"/>
  <c r="V76" i="1" s="1"/>
  <c r="P77" i="1"/>
  <c r="Q77" i="1" s="1"/>
  <c r="P78" i="1"/>
  <c r="V78" i="1" s="1"/>
  <c r="P79" i="1"/>
  <c r="Q79" i="1" s="1"/>
  <c r="P80" i="1"/>
  <c r="P81" i="1"/>
  <c r="V81" i="1" s="1"/>
  <c r="P82" i="1"/>
  <c r="P83" i="1"/>
  <c r="V83" i="1" s="1"/>
  <c r="P84" i="1"/>
  <c r="V84" i="1" s="1"/>
  <c r="P87" i="1"/>
  <c r="P88" i="1"/>
  <c r="V88" i="1" s="1"/>
  <c r="P89" i="1"/>
  <c r="V89" i="1" s="1"/>
  <c r="P90" i="1"/>
  <c r="P91" i="1"/>
  <c r="P92" i="1"/>
  <c r="V92" i="1" s="1"/>
  <c r="P93" i="1"/>
  <c r="P94" i="1"/>
  <c r="U94" i="1" s="1"/>
  <c r="P95" i="1"/>
  <c r="P96" i="1"/>
  <c r="P97" i="1"/>
  <c r="P98" i="1"/>
  <c r="U98" i="1" s="1"/>
  <c r="P99" i="1"/>
  <c r="V99" i="1" s="1"/>
  <c r="P100" i="1"/>
  <c r="V100" i="1" s="1"/>
  <c r="P101" i="1"/>
  <c r="V101" i="1" s="1"/>
  <c r="P6" i="1"/>
  <c r="U6" i="1" s="1"/>
  <c r="V96" i="1" l="1"/>
  <c r="U96" i="1"/>
  <c r="V80" i="1"/>
  <c r="U80" i="1"/>
  <c r="V70" i="1"/>
  <c r="U70" i="1"/>
  <c r="V64" i="1"/>
  <c r="U64" i="1"/>
  <c r="V50" i="1"/>
  <c r="U50" i="1"/>
  <c r="V46" i="1"/>
  <c r="U46" i="1"/>
  <c r="V34" i="1"/>
  <c r="U34" i="1"/>
  <c r="V30" i="1"/>
  <c r="U30" i="1"/>
  <c r="V26" i="1"/>
  <c r="U26" i="1"/>
  <c r="V22" i="1"/>
  <c r="U22" i="1"/>
  <c r="V18" i="1"/>
  <c r="U18" i="1"/>
  <c r="V12" i="1"/>
  <c r="U12" i="1"/>
  <c r="U36" i="1"/>
  <c r="U8" i="1"/>
  <c r="U92" i="1"/>
  <c r="V97" i="1"/>
  <c r="U97" i="1"/>
  <c r="V95" i="1"/>
  <c r="U95" i="1"/>
  <c r="V93" i="1"/>
  <c r="U93" i="1"/>
  <c r="V91" i="1"/>
  <c r="U91" i="1"/>
  <c r="V87" i="1"/>
  <c r="U87" i="1"/>
  <c r="AF79" i="1"/>
  <c r="R79" i="1"/>
  <c r="AF77" i="1"/>
  <c r="R77" i="1"/>
  <c r="AF73" i="1"/>
  <c r="R73" i="1"/>
  <c r="AF69" i="1"/>
  <c r="Q59" i="1"/>
  <c r="AF59" i="1" s="1"/>
  <c r="U59" i="1"/>
  <c r="AF57" i="1"/>
  <c r="R57" i="1"/>
  <c r="AF55" i="1"/>
  <c r="R55" i="1"/>
  <c r="Q49" i="1"/>
  <c r="AF49" i="1" s="1"/>
  <c r="U49" i="1"/>
  <c r="Q33" i="1"/>
  <c r="AF33" i="1" s="1"/>
  <c r="U33" i="1"/>
  <c r="AF31" i="1"/>
  <c r="Q27" i="1"/>
  <c r="AF27" i="1" s="1"/>
  <c r="U27" i="1"/>
  <c r="AF21" i="1"/>
  <c r="Q19" i="1"/>
  <c r="AF19" i="1" s="1"/>
  <c r="U19" i="1"/>
  <c r="AF17" i="1"/>
  <c r="AF13" i="1"/>
  <c r="Q7" i="1"/>
  <c r="AF7" i="1" s="1"/>
  <c r="U7" i="1"/>
  <c r="U85" i="1"/>
  <c r="AC85" i="1"/>
  <c r="U42" i="1"/>
  <c r="U38" i="1"/>
  <c r="AF86" i="1"/>
  <c r="AF39" i="1"/>
  <c r="AF85" i="1"/>
  <c r="AF37" i="1"/>
  <c r="Q88" i="1"/>
  <c r="R88" i="1" s="1"/>
  <c r="Q62" i="1"/>
  <c r="Q97" i="1"/>
  <c r="Q18" i="1"/>
  <c r="Q40" i="1"/>
  <c r="Q72" i="1"/>
  <c r="Q14" i="1"/>
  <c r="Q20" i="1"/>
  <c r="Q44" i="1"/>
  <c r="R44" i="1" s="1"/>
  <c r="Q64" i="1"/>
  <c r="Q87" i="1"/>
  <c r="Q83" i="1"/>
  <c r="R83" i="1" s="1"/>
  <c r="Q90" i="1"/>
  <c r="R90" i="1" s="1"/>
  <c r="Q26" i="1"/>
  <c r="Q30" i="1"/>
  <c r="Q48" i="1"/>
  <c r="Q56" i="1"/>
  <c r="R56" i="1" s="1"/>
  <c r="Q58" i="1"/>
  <c r="R58" i="1" s="1"/>
  <c r="Q60" i="1"/>
  <c r="Q66" i="1"/>
  <c r="Q68" i="1"/>
  <c r="Q78" i="1"/>
  <c r="R78" i="1" s="1"/>
  <c r="Q82" i="1"/>
  <c r="R82" i="1" s="1"/>
  <c r="Q84" i="1"/>
  <c r="R84" i="1" s="1"/>
  <c r="U101" i="1"/>
  <c r="U89" i="1"/>
  <c r="U99" i="1"/>
  <c r="V85" i="1"/>
  <c r="U74" i="1"/>
  <c r="U54" i="1"/>
  <c r="U10" i="1"/>
  <c r="V6" i="1"/>
  <c r="V98" i="1"/>
  <c r="V94" i="1"/>
  <c r="V90" i="1"/>
  <c r="V86" i="1"/>
  <c r="V82" i="1"/>
  <c r="V79" i="1"/>
  <c r="V77" i="1"/>
  <c r="V75" i="1"/>
  <c r="U75" i="1"/>
  <c r="V73" i="1"/>
  <c r="V71" i="1"/>
  <c r="U71" i="1"/>
  <c r="V69" i="1"/>
  <c r="V67" i="1"/>
  <c r="V65" i="1"/>
  <c r="U65" i="1"/>
  <c r="V63" i="1"/>
  <c r="V61" i="1"/>
  <c r="U61" i="1"/>
  <c r="V59" i="1"/>
  <c r="V57" i="1"/>
  <c r="V55" i="1"/>
  <c r="V53" i="1"/>
  <c r="U53" i="1"/>
  <c r="V51" i="1"/>
  <c r="U51" i="1"/>
  <c r="V49" i="1"/>
  <c r="V47" i="1"/>
  <c r="V45" i="1"/>
  <c r="U45" i="1"/>
  <c r="V43" i="1"/>
  <c r="V41" i="1"/>
  <c r="V39" i="1"/>
  <c r="V37" i="1"/>
  <c r="U37" i="1"/>
  <c r="V35" i="1"/>
  <c r="V33" i="1"/>
  <c r="V31" i="1"/>
  <c r="V29" i="1"/>
  <c r="U29" i="1"/>
  <c r="V27" i="1"/>
  <c r="V25" i="1"/>
  <c r="V23" i="1"/>
  <c r="V21" i="1"/>
  <c r="V19" i="1"/>
  <c r="V17" i="1"/>
  <c r="V15" i="1"/>
  <c r="U15" i="1"/>
  <c r="V13" i="1"/>
  <c r="V11" i="1"/>
  <c r="U11" i="1"/>
  <c r="V9" i="1"/>
  <c r="U9" i="1"/>
  <c r="V7" i="1"/>
  <c r="U100" i="1"/>
  <c r="U76" i="1"/>
  <c r="U52" i="1"/>
  <c r="U32" i="1"/>
  <c r="U28" i="1"/>
  <c r="U24" i="1"/>
  <c r="U16" i="1"/>
  <c r="AC9" i="1"/>
  <c r="AC10" i="1"/>
  <c r="AC11" i="1"/>
  <c r="AC15" i="1"/>
  <c r="AC16" i="1"/>
  <c r="AC24" i="1"/>
  <c r="AC28" i="1"/>
  <c r="AC29" i="1"/>
  <c r="AC32" i="1"/>
  <c r="AC37" i="1"/>
  <c r="AC45" i="1"/>
  <c r="AC51" i="1"/>
  <c r="AC52" i="1"/>
  <c r="AC53" i="1"/>
  <c r="AC54" i="1"/>
  <c r="AC61" i="1"/>
  <c r="AC65" i="1"/>
  <c r="AC71" i="1"/>
  <c r="AC74" i="1"/>
  <c r="AC75" i="1"/>
  <c r="AC76" i="1"/>
  <c r="AC89" i="1"/>
  <c r="AC98" i="1"/>
  <c r="AC99" i="1"/>
  <c r="AC100" i="1"/>
  <c r="AC101" i="1"/>
  <c r="AC6" i="1"/>
  <c r="AC84" i="1" l="1"/>
  <c r="U84" i="1"/>
  <c r="AC78" i="1"/>
  <c r="U78" i="1"/>
  <c r="AC66" i="1"/>
  <c r="U66" i="1"/>
  <c r="AC58" i="1"/>
  <c r="U58" i="1"/>
  <c r="AC48" i="1"/>
  <c r="U48" i="1"/>
  <c r="U83" i="1"/>
  <c r="AC83" i="1"/>
  <c r="AC20" i="1"/>
  <c r="U20" i="1"/>
  <c r="U72" i="1"/>
  <c r="AC72" i="1"/>
  <c r="U62" i="1"/>
  <c r="AC62" i="1"/>
  <c r="U13" i="1"/>
  <c r="AC13" i="1"/>
  <c r="R5" i="1"/>
  <c r="U17" i="1"/>
  <c r="AC17" i="1"/>
  <c r="U21" i="1"/>
  <c r="AC21" i="1"/>
  <c r="AC31" i="1"/>
  <c r="U31" i="1"/>
  <c r="U55" i="1"/>
  <c r="AC55" i="1"/>
  <c r="U57" i="1"/>
  <c r="AC57" i="1"/>
  <c r="U69" i="1"/>
  <c r="AC69" i="1"/>
  <c r="AC73" i="1"/>
  <c r="U73" i="1"/>
  <c r="U77" i="1"/>
  <c r="AC77" i="1"/>
  <c r="U79" i="1"/>
  <c r="AC79" i="1"/>
  <c r="AC82" i="1"/>
  <c r="U82" i="1"/>
  <c r="AC68" i="1"/>
  <c r="U68" i="1"/>
  <c r="AC60" i="1"/>
  <c r="U60" i="1"/>
  <c r="AC56" i="1"/>
  <c r="U56" i="1"/>
  <c r="U90" i="1"/>
  <c r="AC90" i="1"/>
  <c r="U44" i="1"/>
  <c r="AC44" i="1"/>
  <c r="AC14" i="1"/>
  <c r="U14" i="1"/>
  <c r="U40" i="1"/>
  <c r="AC40" i="1"/>
  <c r="AC88" i="1"/>
  <c r="U88" i="1"/>
  <c r="AF56" i="1"/>
  <c r="AF20" i="1"/>
  <c r="AF58" i="1"/>
  <c r="AF48" i="1"/>
  <c r="AF14" i="1"/>
  <c r="AF72" i="1"/>
  <c r="AF30" i="1"/>
  <c r="AF40" i="1"/>
  <c r="AF84" i="1"/>
  <c r="AF26" i="1"/>
  <c r="AF82" i="1"/>
  <c r="AF18" i="1"/>
  <c r="AF44" i="1"/>
  <c r="AF78" i="1"/>
  <c r="AF90" i="1"/>
  <c r="AF97" i="1"/>
  <c r="AF83" i="1"/>
  <c r="AF62" i="1"/>
  <c r="AF68" i="1"/>
  <c r="AF88" i="1"/>
  <c r="AF66" i="1"/>
  <c r="AF87" i="1"/>
  <c r="AF60" i="1"/>
  <c r="AF64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C5" i="1" l="1"/>
  <c r="K5" i="1"/>
</calcChain>
</file>

<file path=xl/sharedStrings.xml><?xml version="1.0" encoding="utf-8"?>
<sst xmlns="http://schemas.openxmlformats.org/spreadsheetml/2006/main" count="276" uniqueCount="144">
  <si>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</si>
  <si>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</si>
  <si>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</si>
  <si>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</si>
  <si>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</si>
  <si>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</si>
  <si>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</si>
  <si>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</si>
  <si>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</si>
  <si>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</si>
  <si>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</si>
  <si>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</si>
  <si>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</si>
  <si>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</si>
  <si>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</si>
  <si>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</si>
  <si>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</si>
  <si>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</si>
  <si>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</si>
  <si>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</si>
  <si>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</si>
  <si>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</si>
  <si>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</si>
  <si>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</t>
  </si>
  <si>
    <t>29,04,</t>
  </si>
  <si>
    <t>23,04,</t>
  </si>
  <si>
    <t>16,04,</t>
  </si>
  <si>
    <t>09,04,</t>
  </si>
  <si>
    <t>02,04,</t>
  </si>
  <si>
    <t>26,03,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</si>
  <si>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</si>
  <si>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</si>
  <si>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</si>
  <si>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</si>
  <si>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</si>
  <si>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3657 СЕРВЕЛАТ ФИНСКИЙ в/к в/у_Ашан  ОСТАНКИНО</t>
  </si>
  <si>
    <t>не в матрице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</si>
  <si>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</si>
  <si>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</si>
  <si>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</si>
  <si>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+100</t>
  </si>
  <si>
    <t>4063 МЯСНАЯ Папа может вар п/о_Л   ОСТАНКИНО</t>
  </si>
  <si>
    <t>дефицит на 27,04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</si>
  <si>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</si>
  <si>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</si>
  <si>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</si>
  <si>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</si>
  <si>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</si>
  <si>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 (на замену)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</si>
  <si>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</si>
  <si>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</si>
  <si>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</si>
  <si>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</si>
  <si>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</si>
  <si>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</si>
  <si>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</si>
  <si>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</si>
  <si>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</si>
  <si>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</si>
  <si>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5811 СВИНИНА МАДЕРА с/к с/н в/у 1/100 8шт.  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</si>
  <si>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</si>
  <si>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</si>
  <si>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</si>
  <si>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</si>
  <si>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</si>
  <si>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</si>
  <si>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</si>
  <si>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</si>
  <si>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</si>
  <si>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</si>
  <si>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</si>
  <si>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</si>
  <si>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+200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</si>
  <si>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</si>
  <si>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</si>
  <si>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</si>
  <si>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</si>
  <si>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</si>
  <si>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</si>
  <si>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</si>
  <si>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</si>
  <si>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+120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</si>
  <si>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</si>
  <si>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</si>
  <si>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</si>
  <si>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</si>
  <si>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</si>
  <si>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</si>
  <si>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</si>
  <si>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</si>
  <si>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</si>
  <si>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</si>
  <si>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</si>
  <si>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</si>
  <si>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</si>
  <si>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6521 СЕРВЕЛАТ ФИНСКИЙ СН в/к п/о 0.6кг 6шт.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</si>
  <si>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</si>
  <si>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</si>
  <si>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</si>
  <si>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</si>
  <si>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</si>
  <si>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</si>
  <si>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</si>
  <si>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</si>
  <si>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</si>
  <si>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+50</t>
  </si>
  <si>
    <t>6606 СЫТНЫЕ Папа может сар б/о мгс 1*3 45c  ОСТАНКИНО</t>
  </si>
  <si>
    <t>6607 С ГОВЯДИНОЙ ПМ сар б/о мгс 1*3_45с</t>
  </si>
  <si>
    <t>6609 С ГОВЯДИНОЙ ПМ сар б/о мгс 0,4 кг_45с</t>
  </si>
  <si>
    <t>6611 СЕРВЕЛАТ ФИНСКИЙ СН в/к п/о  ОСТАНКИНО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</si>
  <si>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</si>
  <si>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</si>
  <si>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</si>
  <si>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</si>
  <si>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</si>
  <si>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</si>
  <si>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</si>
  <si>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</si>
  <si>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</si>
  <si>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</si>
  <si>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</si>
  <si>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</si>
  <si>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</si>
  <si>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</si>
  <si>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</si>
  <si>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не в матрице (ротация)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</si>
  <si>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</si>
  <si>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</si>
  <si>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</si>
  <si>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</si>
  <si>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новинка / +50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</si>
  <si>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</si>
  <si>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</si>
  <si>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</si>
  <si>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</si>
  <si>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</si>
  <si>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</si>
  <si>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</si>
  <si>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</si>
  <si>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необходимо увеличить продажи / не в матрице (вывел Зверев)</t>
  </si>
  <si>
    <t>на замену</t>
  </si>
  <si>
    <t>заказ</t>
  </si>
  <si>
    <t>04,05,</t>
  </si>
  <si>
    <t>не в матрице (Зверев 30,04,24)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</si>
</sst>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7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7109375" style="8" customWidth="1"/>
    <col min="8" max="8" width="5.7109375" customWidth="1"/>
    <col min="9" max="9" width="1.28515625" customWidth="1"/>
    <col min="10" max="11" width="6.42578125" customWidth="1"/>
    <col min="12" max="13" width="1.28515625" customWidth="1"/>
    <col min="14" max="19" width="6.42578125" customWidth="1"/>
    <col min="20" max="20" width="21.7109375" customWidth="1"/>
    <col min="21" max="22" width="4.42578125" customWidth="1"/>
    <col min="23" max="27" width="6.28515625" customWidth="1"/>
    <col min="28" max="28" width="28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141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142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11621.107999999998</v>
      </c>
      <c r="F5" s="4">
        <f>SUM(F6:F496)</f>
        <v>7379.4360000000006</v>
      </c>
      <c r="G5" s="6"/>
      <c r="H5" s="1"/>
      <c r="I5" s="1"/>
      <c r="J5" s="4">
        <f t="shared" ref="J5:S5" si="0">SUM(J6:J496)</f>
        <v>11849.735999999999</v>
      </c>
      <c r="K5" s="4">
        <f t="shared" si="0"/>
        <v>-228.62799999999984</v>
      </c>
      <c r="L5" s="4">
        <f t="shared" si="0"/>
        <v>0</v>
      </c>
      <c r="M5" s="4">
        <f t="shared" si="0"/>
        <v>0</v>
      </c>
      <c r="N5" s="4">
        <f t="shared" si="0"/>
        <v>14037</v>
      </c>
      <c r="O5" s="4">
        <f t="shared" si="0"/>
        <v>4870</v>
      </c>
      <c r="P5" s="4">
        <f t="shared" si="0"/>
        <v>2324.2215999999999</v>
      </c>
      <c r="Q5" s="4">
        <f t="shared" si="0"/>
        <v>5351.8252000000002</v>
      </c>
      <c r="R5" s="4">
        <f t="shared" si="0"/>
        <v>9053</v>
      </c>
      <c r="S5" s="4">
        <f t="shared" si="0"/>
        <v>4122</v>
      </c>
      <c r="T5" s="1"/>
      <c r="U5" s="1"/>
      <c r="V5" s="1"/>
      <c r="W5" s="4">
        <f>SUM(W6:W496)</f>
        <v>2640.4304000000002</v>
      </c>
      <c r="X5" s="4">
        <f>SUM(X6:X496)</f>
        <v>2013.5299999999997</v>
      </c>
      <c r="Y5" s="4">
        <f>SUM(Y6:Y496)</f>
        <v>1749.8063999999997</v>
      </c>
      <c r="Z5" s="4">
        <f>SUM(Z6:Z496)</f>
        <v>1540.5756000000003</v>
      </c>
      <c r="AA5" s="4">
        <f>SUM(AA6:AA496)</f>
        <v>1613.7098000000001</v>
      </c>
      <c r="AB5" s="1"/>
      <c r="AC5" s="4">
        <f>SUM(AC6:AC496)</f>
        <v>6289.1599999999989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>
        <v>1.0169999999999999</v>
      </c>
      <c r="E6" s="10">
        <v>1.0169999999999999</v>
      </c>
      <c r="F6" s="10"/>
      <c r="G6" s="11">
        <v>0</v>
      </c>
      <c r="H6" s="10" t="e">
        <v>#N/A</v>
      </c>
      <c r="I6" s="10"/>
      <c r="J6" s="10">
        <v>1</v>
      </c>
      <c r="K6" s="10">
        <f t="shared" ref="K6:K35" si="1">E6-J6</f>
        <v>1.6999999999999904E-2</v>
      </c>
      <c r="L6" s="10"/>
      <c r="M6" s="10"/>
      <c r="N6" s="10"/>
      <c r="O6" s="10"/>
      <c r="P6" s="10">
        <f>E6/5</f>
        <v>0.20339999999999997</v>
      </c>
      <c r="Q6" s="12"/>
      <c r="R6" s="12"/>
      <c r="S6" s="12"/>
      <c r="T6" s="10"/>
      <c r="U6" s="10">
        <f>(F6+N6+O6+Q6)/P6</f>
        <v>0</v>
      </c>
      <c r="V6" s="10">
        <f>(F6+N6+O6)/P6</f>
        <v>0</v>
      </c>
      <c r="W6" s="10">
        <v>0.29920000000000002</v>
      </c>
      <c r="X6" s="10">
        <v>0</v>
      </c>
      <c r="Y6" s="10">
        <v>0</v>
      </c>
      <c r="Z6" s="10">
        <v>0</v>
      </c>
      <c r="AA6" s="10">
        <v>0</v>
      </c>
      <c r="AB6" s="10" t="s">
        <v>36</v>
      </c>
      <c r="AC6" s="10">
        <f>Q6*G6</f>
        <v>0</v>
      </c>
      <c r="AD6" s="1"/>
      <c r="AE6" s="1"/>
      <c r="AF6" s="1">
        <f>E6*3-N6-O6-Q6</f>
        <v>3.0509999999999997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51</v>
      </c>
      <c r="D7" s="1">
        <v>10</v>
      </c>
      <c r="E7" s="1">
        <v>61</v>
      </c>
      <c r="F7" s="1"/>
      <c r="G7" s="6">
        <v>0.4</v>
      </c>
      <c r="H7" s="1">
        <v>60</v>
      </c>
      <c r="I7" s="1"/>
      <c r="J7" s="1">
        <v>61</v>
      </c>
      <c r="K7" s="1">
        <f t="shared" si="1"/>
        <v>0</v>
      </c>
      <c r="L7" s="1"/>
      <c r="M7" s="1"/>
      <c r="N7" s="1">
        <v>111</v>
      </c>
      <c r="O7" s="1"/>
      <c r="P7" s="1">
        <f t="shared" ref="P7:P70" si="2">E7/5</f>
        <v>12.2</v>
      </c>
      <c r="Q7" s="5">
        <f>13*P7-O7-N7-F7</f>
        <v>47.599999999999994</v>
      </c>
      <c r="R7" s="5">
        <v>70</v>
      </c>
      <c r="S7" s="5">
        <v>70</v>
      </c>
      <c r="T7" s="1"/>
      <c r="U7" s="1">
        <f>(F7+N7+O7+R7)/P7</f>
        <v>14.836065573770492</v>
      </c>
      <c r="V7" s="1">
        <f t="shared" ref="V7:V70" si="3">(F7+N7+O7)/P7</f>
        <v>9.0983606557377055</v>
      </c>
      <c r="W7" s="1">
        <v>13.2</v>
      </c>
      <c r="X7" s="1">
        <v>8.6</v>
      </c>
      <c r="Y7" s="1">
        <v>4.5999999999999996</v>
      </c>
      <c r="Z7" s="1">
        <v>10.8</v>
      </c>
      <c r="AA7" s="1">
        <v>7.6</v>
      </c>
      <c r="AB7" s="1"/>
      <c r="AC7" s="1">
        <f>R7*G7</f>
        <v>28</v>
      </c>
      <c r="AD7" s="1"/>
      <c r="AE7" s="1"/>
      <c r="AF7" s="1">
        <f t="shared" ref="AF7:AF70" si="4">E7*3-N7-O7-Q7</f>
        <v>24.400000000000006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-12.286</v>
      </c>
      <c r="D8" s="1">
        <v>256.11099999999999</v>
      </c>
      <c r="E8" s="1">
        <v>76.451999999999998</v>
      </c>
      <c r="F8" s="1">
        <v>121.59099999999999</v>
      </c>
      <c r="G8" s="6">
        <v>1</v>
      </c>
      <c r="H8" s="1">
        <v>45</v>
      </c>
      <c r="I8" s="1"/>
      <c r="J8" s="1">
        <v>79.423000000000002</v>
      </c>
      <c r="K8" s="1">
        <f t="shared" si="1"/>
        <v>-2.9710000000000036</v>
      </c>
      <c r="L8" s="1"/>
      <c r="M8" s="1"/>
      <c r="N8" s="1">
        <v>100</v>
      </c>
      <c r="O8" s="1"/>
      <c r="P8" s="1">
        <f t="shared" si="2"/>
        <v>15.2904</v>
      </c>
      <c r="Q8" s="5"/>
      <c r="R8" s="5">
        <f>ROUND(Q8,0)</f>
        <v>0</v>
      </c>
      <c r="S8" s="5"/>
      <c r="T8" s="1"/>
      <c r="U8" s="1">
        <f>(F8+N8+O8+R8)/P8</f>
        <v>14.492165018573747</v>
      </c>
      <c r="V8" s="1">
        <f t="shared" si="3"/>
        <v>14.492165018573747</v>
      </c>
      <c r="W8" s="1">
        <v>20.527200000000001</v>
      </c>
      <c r="X8" s="1">
        <v>20.657399999999999</v>
      </c>
      <c r="Y8" s="1">
        <v>12.9796</v>
      </c>
      <c r="Z8" s="1">
        <v>9.5599999999999991E-2</v>
      </c>
      <c r="AA8" s="1">
        <v>21.305800000000001</v>
      </c>
      <c r="AB8" s="1"/>
      <c r="AC8" s="1">
        <f>R8*G8</f>
        <v>0</v>
      </c>
      <c r="AD8" s="1"/>
      <c r="AE8" s="1"/>
      <c r="AF8" s="1">
        <f t="shared" si="4"/>
        <v>129.35599999999999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35</v>
      </c>
      <c r="B9" s="10" t="s">
        <v>31</v>
      </c>
      <c r="C9" s="10"/>
      <c r="D9" s="10">
        <v>2.5070000000000001</v>
      </c>
      <c r="E9" s="10">
        <v>2.5070000000000001</v>
      </c>
      <c r="F9" s="10"/>
      <c r="G9" s="11">
        <v>0</v>
      </c>
      <c r="H9" s="10" t="e">
        <v>#N/A</v>
      </c>
      <c r="I9" s="10"/>
      <c r="J9" s="10">
        <v>2.1</v>
      </c>
      <c r="K9" s="10">
        <f t="shared" si="1"/>
        <v>0.40700000000000003</v>
      </c>
      <c r="L9" s="10"/>
      <c r="M9" s="10"/>
      <c r="N9" s="10"/>
      <c r="O9" s="10"/>
      <c r="P9" s="10">
        <f t="shared" si="2"/>
        <v>0.50140000000000007</v>
      </c>
      <c r="Q9" s="12"/>
      <c r="R9" s="12"/>
      <c r="S9" s="12"/>
      <c r="T9" s="10"/>
      <c r="U9" s="10">
        <f t="shared" ref="U9:U65" si="5">(F9+N9+O9+Q9)/P9</f>
        <v>0</v>
      </c>
      <c r="V9" s="10">
        <f t="shared" si="3"/>
        <v>0</v>
      </c>
      <c r="W9" s="10">
        <v>0.50140000000000007</v>
      </c>
      <c r="X9" s="10">
        <v>0</v>
      </c>
      <c r="Y9" s="10">
        <v>0</v>
      </c>
      <c r="Z9" s="10">
        <v>0</v>
      </c>
      <c r="AA9" s="10">
        <v>0</v>
      </c>
      <c r="AB9" s="10" t="s">
        <v>36</v>
      </c>
      <c r="AC9" s="10">
        <f t="shared" ref="AC9:AC65" si="6">Q9*G9</f>
        <v>0</v>
      </c>
      <c r="AD9" s="1"/>
      <c r="AE9" s="1"/>
      <c r="AF9" s="1">
        <f t="shared" si="4"/>
        <v>7.5210000000000008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37</v>
      </c>
      <c r="B10" s="10" t="s">
        <v>31</v>
      </c>
      <c r="C10" s="10"/>
      <c r="D10" s="10">
        <v>6.1909999999999998</v>
      </c>
      <c r="E10" s="10">
        <v>6.1909999999999998</v>
      </c>
      <c r="F10" s="10"/>
      <c r="G10" s="11">
        <v>0</v>
      </c>
      <c r="H10" s="10" t="e">
        <v>#N/A</v>
      </c>
      <c r="I10" s="10"/>
      <c r="J10" s="10">
        <v>6</v>
      </c>
      <c r="K10" s="10">
        <f t="shared" si="1"/>
        <v>0.19099999999999984</v>
      </c>
      <c r="L10" s="10"/>
      <c r="M10" s="10"/>
      <c r="N10" s="10"/>
      <c r="O10" s="10"/>
      <c r="P10" s="10">
        <f t="shared" si="2"/>
        <v>1.2382</v>
      </c>
      <c r="Q10" s="12"/>
      <c r="R10" s="12"/>
      <c r="S10" s="12"/>
      <c r="T10" s="10"/>
      <c r="U10" s="10">
        <f t="shared" si="5"/>
        <v>0</v>
      </c>
      <c r="V10" s="10">
        <f t="shared" si="3"/>
        <v>0</v>
      </c>
      <c r="W10" s="10">
        <v>1.2382</v>
      </c>
      <c r="X10" s="10">
        <v>0</v>
      </c>
      <c r="Y10" s="10">
        <v>0</v>
      </c>
      <c r="Z10" s="10">
        <v>0</v>
      </c>
      <c r="AA10" s="10">
        <v>0</v>
      </c>
      <c r="AB10" s="10" t="s">
        <v>36</v>
      </c>
      <c r="AC10" s="10">
        <f t="shared" si="6"/>
        <v>0</v>
      </c>
      <c r="AD10" s="1"/>
      <c r="AE10" s="1"/>
      <c r="AF10" s="1">
        <f t="shared" si="4"/>
        <v>18.573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38</v>
      </c>
      <c r="B11" s="10" t="s">
        <v>31</v>
      </c>
      <c r="C11" s="10"/>
      <c r="D11" s="10">
        <v>1.0680000000000001</v>
      </c>
      <c r="E11" s="10">
        <v>1.0680000000000001</v>
      </c>
      <c r="F11" s="10"/>
      <c r="G11" s="11">
        <v>0</v>
      </c>
      <c r="H11" s="10" t="e">
        <v>#N/A</v>
      </c>
      <c r="I11" s="10"/>
      <c r="J11" s="10">
        <v>1</v>
      </c>
      <c r="K11" s="10">
        <f t="shared" si="1"/>
        <v>6.800000000000006E-2</v>
      </c>
      <c r="L11" s="10"/>
      <c r="M11" s="10"/>
      <c r="N11" s="10"/>
      <c r="O11" s="10"/>
      <c r="P11" s="10">
        <f t="shared" si="2"/>
        <v>0.21360000000000001</v>
      </c>
      <c r="Q11" s="12"/>
      <c r="R11" s="12"/>
      <c r="S11" s="12"/>
      <c r="T11" s="10"/>
      <c r="U11" s="10">
        <f t="shared" si="5"/>
        <v>0</v>
      </c>
      <c r="V11" s="10">
        <f t="shared" si="3"/>
        <v>0</v>
      </c>
      <c r="W11" s="10">
        <v>0.21360000000000001</v>
      </c>
      <c r="X11" s="10">
        <v>0</v>
      </c>
      <c r="Y11" s="10">
        <v>0</v>
      </c>
      <c r="Z11" s="10">
        <v>0</v>
      </c>
      <c r="AA11" s="10">
        <v>0</v>
      </c>
      <c r="AB11" s="10" t="s">
        <v>36</v>
      </c>
      <c r="AC11" s="10">
        <f t="shared" si="6"/>
        <v>0</v>
      </c>
      <c r="AD11" s="1"/>
      <c r="AE11" s="1"/>
      <c r="AF11" s="1">
        <f t="shared" si="4"/>
        <v>3.2040000000000002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229.56899999999999</v>
      </c>
      <c r="D12" s="1">
        <v>12.912000000000001</v>
      </c>
      <c r="E12" s="1">
        <v>223.47200000000001</v>
      </c>
      <c r="F12" s="1">
        <v>2.0670000000000002</v>
      </c>
      <c r="G12" s="6">
        <v>1</v>
      </c>
      <c r="H12" s="1">
        <v>45</v>
      </c>
      <c r="I12" s="1"/>
      <c r="J12" s="1">
        <v>268.64400000000001</v>
      </c>
      <c r="K12" s="1">
        <f t="shared" si="1"/>
        <v>-45.171999999999997</v>
      </c>
      <c r="L12" s="1"/>
      <c r="M12" s="1"/>
      <c r="N12" s="1">
        <v>390</v>
      </c>
      <c r="O12" s="1">
        <v>150</v>
      </c>
      <c r="P12" s="1">
        <f t="shared" si="2"/>
        <v>44.694400000000002</v>
      </c>
      <c r="Q12" s="5"/>
      <c r="R12" s="5">
        <v>50</v>
      </c>
      <c r="S12" s="5">
        <v>50</v>
      </c>
      <c r="T12" s="1"/>
      <c r="U12" s="1">
        <f t="shared" ref="U12:U14" si="7">(F12+N12+O12+R12)/P12</f>
        <v>13.247006336364286</v>
      </c>
      <c r="V12" s="1">
        <f t="shared" si="3"/>
        <v>12.128297952316174</v>
      </c>
      <c r="W12" s="1">
        <v>72.012199999999993</v>
      </c>
      <c r="X12" s="1">
        <v>11.7996</v>
      </c>
      <c r="Y12" s="1">
        <v>55.165599999999998</v>
      </c>
      <c r="Z12" s="1">
        <v>23.319600000000001</v>
      </c>
      <c r="AA12" s="1">
        <v>29.040199999999999</v>
      </c>
      <c r="AB12" s="1" t="s">
        <v>40</v>
      </c>
      <c r="AC12" s="1">
        <f t="shared" ref="AC12:AC14" si="8">R12*G12</f>
        <v>50</v>
      </c>
      <c r="AD12" s="1"/>
      <c r="AE12" s="1"/>
      <c r="AF12" s="1">
        <f t="shared" si="4"/>
        <v>130.41600000000005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31</v>
      </c>
      <c r="C13" s="1">
        <v>1562.105</v>
      </c>
      <c r="D13" s="1">
        <v>2117.2629999999999</v>
      </c>
      <c r="E13" s="1">
        <v>2176.1030000000001</v>
      </c>
      <c r="F13" s="1">
        <v>1431.4760000000001</v>
      </c>
      <c r="G13" s="6">
        <v>1</v>
      </c>
      <c r="H13" s="1">
        <v>60</v>
      </c>
      <c r="I13" s="1"/>
      <c r="J13" s="1">
        <v>2091.6669999999999</v>
      </c>
      <c r="K13" s="1">
        <f t="shared" si="1"/>
        <v>84.436000000000149</v>
      </c>
      <c r="L13" s="1"/>
      <c r="M13" s="1"/>
      <c r="N13" s="1">
        <v>2400</v>
      </c>
      <c r="O13" s="1">
        <v>1600</v>
      </c>
      <c r="P13" s="1">
        <f t="shared" si="2"/>
        <v>435.22059999999999</v>
      </c>
      <c r="Q13" s="5">
        <f t="shared" ref="Q13:Q14" si="9">13*P13-O13-N13-F13</f>
        <v>226.39179999999988</v>
      </c>
      <c r="R13" s="5">
        <v>1000</v>
      </c>
      <c r="S13" s="5"/>
      <c r="T13" s="1"/>
      <c r="U13" s="1">
        <f t="shared" si="7"/>
        <v>14.777508233755482</v>
      </c>
      <c r="V13" s="1">
        <f t="shared" si="3"/>
        <v>12.479822876031145</v>
      </c>
      <c r="W13" s="1">
        <v>495.39280000000002</v>
      </c>
      <c r="X13" s="1">
        <v>393.92880000000002</v>
      </c>
      <c r="Y13" s="1">
        <v>413.90940000000001</v>
      </c>
      <c r="Z13" s="1">
        <v>328.38740000000001</v>
      </c>
      <c r="AA13" s="1">
        <v>312.84719999999999</v>
      </c>
      <c r="AB13" s="1" t="s">
        <v>42</v>
      </c>
      <c r="AC13" s="1">
        <f t="shared" si="8"/>
        <v>1000</v>
      </c>
      <c r="AD13" s="1"/>
      <c r="AE13" s="1"/>
      <c r="AF13" s="1">
        <f t="shared" si="4"/>
        <v>2301.9172000000003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31</v>
      </c>
      <c r="C14" s="1">
        <v>109.066</v>
      </c>
      <c r="D14" s="1">
        <v>256.399</v>
      </c>
      <c r="E14" s="1">
        <v>210.017</v>
      </c>
      <c r="F14" s="1">
        <v>154.15</v>
      </c>
      <c r="G14" s="6">
        <v>1</v>
      </c>
      <c r="H14" s="1">
        <v>60</v>
      </c>
      <c r="I14" s="1"/>
      <c r="J14" s="1">
        <v>203.08</v>
      </c>
      <c r="K14" s="1">
        <f t="shared" si="1"/>
        <v>6.9369999999999834</v>
      </c>
      <c r="L14" s="1"/>
      <c r="M14" s="1"/>
      <c r="N14" s="1">
        <v>188</v>
      </c>
      <c r="O14" s="1">
        <v>100</v>
      </c>
      <c r="P14" s="1">
        <f t="shared" si="2"/>
        <v>42.003399999999999</v>
      </c>
      <c r="Q14" s="5">
        <f t="shared" si="9"/>
        <v>103.89420000000004</v>
      </c>
      <c r="R14" s="5">
        <v>200</v>
      </c>
      <c r="S14" s="5"/>
      <c r="T14" s="1"/>
      <c r="U14" s="1">
        <f t="shared" si="7"/>
        <v>15.288048110391063</v>
      </c>
      <c r="V14" s="1">
        <f t="shared" si="3"/>
        <v>10.526528804811038</v>
      </c>
      <c r="W14" s="1">
        <v>46.1128</v>
      </c>
      <c r="X14" s="1">
        <v>38.868600000000001</v>
      </c>
      <c r="Y14" s="1">
        <v>17.006399999999999</v>
      </c>
      <c r="Z14" s="1">
        <v>35.212200000000003</v>
      </c>
      <c r="AA14" s="1">
        <v>28.232600000000001</v>
      </c>
      <c r="AB14" s="1"/>
      <c r="AC14" s="1">
        <f t="shared" si="8"/>
        <v>200</v>
      </c>
      <c r="AD14" s="1"/>
      <c r="AE14" s="1"/>
      <c r="AF14" s="1">
        <f t="shared" si="4"/>
        <v>238.15679999999989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44</v>
      </c>
      <c r="B15" s="10" t="s">
        <v>33</v>
      </c>
      <c r="C15" s="10"/>
      <c r="D15" s="10">
        <v>3</v>
      </c>
      <c r="E15" s="10">
        <v>3</v>
      </c>
      <c r="F15" s="10"/>
      <c r="G15" s="11">
        <v>0</v>
      </c>
      <c r="H15" s="10" t="e">
        <v>#N/A</v>
      </c>
      <c r="I15" s="10"/>
      <c r="J15" s="10">
        <v>3</v>
      </c>
      <c r="K15" s="10">
        <f t="shared" si="1"/>
        <v>0</v>
      </c>
      <c r="L15" s="10"/>
      <c r="M15" s="10"/>
      <c r="N15" s="10"/>
      <c r="O15" s="10"/>
      <c r="P15" s="10">
        <f t="shared" si="2"/>
        <v>0.6</v>
      </c>
      <c r="Q15" s="12"/>
      <c r="R15" s="12"/>
      <c r="S15" s="12"/>
      <c r="T15" s="10"/>
      <c r="U15" s="10">
        <f t="shared" si="5"/>
        <v>0</v>
      </c>
      <c r="V15" s="10">
        <f t="shared" si="3"/>
        <v>0</v>
      </c>
      <c r="W15" s="10">
        <v>0.6</v>
      </c>
      <c r="X15" s="10">
        <v>0</v>
      </c>
      <c r="Y15" s="10">
        <v>0</v>
      </c>
      <c r="Z15" s="10">
        <v>0</v>
      </c>
      <c r="AA15" s="10">
        <v>0</v>
      </c>
      <c r="AB15" s="10" t="s">
        <v>36</v>
      </c>
      <c r="AC15" s="10">
        <f t="shared" si="6"/>
        <v>0</v>
      </c>
      <c r="AD15" s="1"/>
      <c r="AE15" s="1"/>
      <c r="AF15" s="1">
        <f t="shared" si="4"/>
        <v>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45</v>
      </c>
      <c r="B16" s="10" t="s">
        <v>31</v>
      </c>
      <c r="C16" s="10"/>
      <c r="D16" s="10">
        <v>1.496</v>
      </c>
      <c r="E16" s="10">
        <v>1.496</v>
      </c>
      <c r="F16" s="10"/>
      <c r="G16" s="11">
        <v>0</v>
      </c>
      <c r="H16" s="10" t="e">
        <v>#N/A</v>
      </c>
      <c r="I16" s="10"/>
      <c r="J16" s="10">
        <v>0.7</v>
      </c>
      <c r="K16" s="10">
        <f t="shared" si="1"/>
        <v>0.79600000000000004</v>
      </c>
      <c r="L16" s="10"/>
      <c r="M16" s="10"/>
      <c r="N16" s="10"/>
      <c r="O16" s="10"/>
      <c r="P16" s="10">
        <f t="shared" si="2"/>
        <v>0.29920000000000002</v>
      </c>
      <c r="Q16" s="12"/>
      <c r="R16" s="12"/>
      <c r="S16" s="12"/>
      <c r="T16" s="10"/>
      <c r="U16" s="10">
        <f t="shared" si="5"/>
        <v>0</v>
      </c>
      <c r="V16" s="10">
        <f t="shared" si="3"/>
        <v>0</v>
      </c>
      <c r="W16" s="10">
        <v>0.29920000000000002</v>
      </c>
      <c r="X16" s="10">
        <v>0</v>
      </c>
      <c r="Y16" s="10">
        <v>0</v>
      </c>
      <c r="Z16" s="10">
        <v>0</v>
      </c>
      <c r="AA16" s="10">
        <v>0</v>
      </c>
      <c r="AB16" s="10" t="s">
        <v>36</v>
      </c>
      <c r="AC16" s="10">
        <f t="shared" si="6"/>
        <v>0</v>
      </c>
      <c r="AD16" s="1"/>
      <c r="AE16" s="1"/>
      <c r="AF16" s="1">
        <f t="shared" si="4"/>
        <v>4.4879999999999995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31</v>
      </c>
      <c r="C17" s="1">
        <v>69.052000000000007</v>
      </c>
      <c r="D17" s="1">
        <v>751.48800000000006</v>
      </c>
      <c r="E17" s="1">
        <v>397.81099999999998</v>
      </c>
      <c r="F17" s="1">
        <v>416.84800000000001</v>
      </c>
      <c r="G17" s="6">
        <v>1</v>
      </c>
      <c r="H17" s="1">
        <v>60</v>
      </c>
      <c r="I17" s="1"/>
      <c r="J17" s="1">
        <v>410.00799999999998</v>
      </c>
      <c r="K17" s="1">
        <f t="shared" si="1"/>
        <v>-12.197000000000003</v>
      </c>
      <c r="L17" s="1"/>
      <c r="M17" s="1"/>
      <c r="N17" s="1">
        <v>316</v>
      </c>
      <c r="O17" s="1">
        <v>250</v>
      </c>
      <c r="P17" s="1">
        <f t="shared" si="2"/>
        <v>79.56219999999999</v>
      </c>
      <c r="Q17" s="5">
        <f t="shared" ref="Q17:Q20" si="10">13*P17-O17-N17-F17</f>
        <v>51.460599999999829</v>
      </c>
      <c r="R17" s="5">
        <v>200</v>
      </c>
      <c r="S17" s="5"/>
      <c r="T17" s="1"/>
      <c r="U17" s="1">
        <f t="shared" ref="U17:U23" si="11">(F17+N17+O17+R17)/P17</f>
        <v>14.866959435510834</v>
      </c>
      <c r="V17" s="1">
        <f t="shared" si="3"/>
        <v>12.353202902886045</v>
      </c>
      <c r="W17" s="1">
        <v>98.072199999999995</v>
      </c>
      <c r="X17" s="1">
        <v>85.659199999999998</v>
      </c>
      <c r="Y17" s="1">
        <v>48.448999999999998</v>
      </c>
      <c r="Z17" s="1">
        <v>69.778599999999997</v>
      </c>
      <c r="AA17" s="1">
        <v>54.783799999999999</v>
      </c>
      <c r="AB17" s="1" t="s">
        <v>42</v>
      </c>
      <c r="AC17" s="1">
        <f t="shared" ref="AC17:AC23" si="12">R17*G17</f>
        <v>200</v>
      </c>
      <c r="AD17" s="1"/>
      <c r="AE17" s="1"/>
      <c r="AF17" s="1">
        <f t="shared" si="4"/>
        <v>575.97240000000011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33</v>
      </c>
      <c r="C18" s="1">
        <v>46</v>
      </c>
      <c r="D18" s="1">
        <v>16</v>
      </c>
      <c r="E18" s="1">
        <v>61</v>
      </c>
      <c r="F18" s="1"/>
      <c r="G18" s="6">
        <v>0.25</v>
      </c>
      <c r="H18" s="1">
        <v>120</v>
      </c>
      <c r="I18" s="1"/>
      <c r="J18" s="1">
        <v>67</v>
      </c>
      <c r="K18" s="1">
        <f t="shared" si="1"/>
        <v>-6</v>
      </c>
      <c r="L18" s="1"/>
      <c r="M18" s="1"/>
      <c r="N18" s="1">
        <v>125</v>
      </c>
      <c r="O18" s="1"/>
      <c r="P18" s="1">
        <f t="shared" si="2"/>
        <v>12.2</v>
      </c>
      <c r="Q18" s="5">
        <f t="shared" si="10"/>
        <v>33.599999999999994</v>
      </c>
      <c r="R18" s="5">
        <v>70</v>
      </c>
      <c r="S18" s="5">
        <v>70</v>
      </c>
      <c r="T18" s="1"/>
      <c r="U18" s="1">
        <f t="shared" si="11"/>
        <v>15.983606557377049</v>
      </c>
      <c r="V18" s="1">
        <f t="shared" si="3"/>
        <v>10.245901639344263</v>
      </c>
      <c r="W18" s="1">
        <v>14.8</v>
      </c>
      <c r="X18" s="1">
        <v>10</v>
      </c>
      <c r="Y18" s="1">
        <v>12.2</v>
      </c>
      <c r="Z18" s="1">
        <v>4.2</v>
      </c>
      <c r="AA18" s="1">
        <v>10.6</v>
      </c>
      <c r="AB18" s="1"/>
      <c r="AC18" s="1">
        <f t="shared" si="12"/>
        <v>17.5</v>
      </c>
      <c r="AD18" s="1"/>
      <c r="AE18" s="1"/>
      <c r="AF18" s="1">
        <f t="shared" si="4"/>
        <v>24.400000000000006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31</v>
      </c>
      <c r="C19" s="1"/>
      <c r="D19" s="1">
        <v>58.872</v>
      </c>
      <c r="E19" s="1">
        <v>58.872</v>
      </c>
      <c r="F19" s="1"/>
      <c r="G19" s="6">
        <v>1</v>
      </c>
      <c r="H19" s="1">
        <v>60</v>
      </c>
      <c r="I19" s="1"/>
      <c r="J19" s="1">
        <v>64.8</v>
      </c>
      <c r="K19" s="1">
        <f t="shared" si="1"/>
        <v>-5.9279999999999973</v>
      </c>
      <c r="L19" s="1"/>
      <c r="M19" s="1"/>
      <c r="N19" s="1">
        <v>0</v>
      </c>
      <c r="O19" s="1"/>
      <c r="P19" s="1">
        <f t="shared" si="2"/>
        <v>11.7744</v>
      </c>
      <c r="Q19" s="5">
        <f>9*P19-O19-N19-F19</f>
        <v>105.9696</v>
      </c>
      <c r="R19" s="5">
        <v>150</v>
      </c>
      <c r="S19" s="5">
        <v>150</v>
      </c>
      <c r="T19" s="1"/>
      <c r="U19" s="1">
        <f t="shared" si="11"/>
        <v>12.739502649816551</v>
      </c>
      <c r="V19" s="1">
        <f t="shared" si="3"/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 t="s">
        <v>50</v>
      </c>
      <c r="AC19" s="1">
        <f t="shared" si="12"/>
        <v>150</v>
      </c>
      <c r="AD19" s="1"/>
      <c r="AE19" s="1"/>
      <c r="AF19" s="1">
        <f t="shared" si="4"/>
        <v>70.646399999999986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31</v>
      </c>
      <c r="C20" s="1">
        <v>99.192999999999998</v>
      </c>
      <c r="D20" s="1">
        <v>67.489999999999995</v>
      </c>
      <c r="E20" s="1">
        <v>145.44800000000001</v>
      </c>
      <c r="F20" s="1">
        <v>21.234999999999999</v>
      </c>
      <c r="G20" s="6">
        <v>1</v>
      </c>
      <c r="H20" s="1">
        <v>60</v>
      </c>
      <c r="I20" s="1"/>
      <c r="J20" s="1">
        <v>135.6</v>
      </c>
      <c r="K20" s="1">
        <f t="shared" si="1"/>
        <v>9.8480000000000132</v>
      </c>
      <c r="L20" s="1"/>
      <c r="M20" s="1"/>
      <c r="N20" s="1">
        <v>60</v>
      </c>
      <c r="O20" s="1"/>
      <c r="P20" s="1">
        <f t="shared" si="2"/>
        <v>29.089600000000001</v>
      </c>
      <c r="Q20" s="5">
        <f t="shared" si="10"/>
        <v>296.9298</v>
      </c>
      <c r="R20" s="5">
        <v>350</v>
      </c>
      <c r="S20" s="5"/>
      <c r="T20" s="1"/>
      <c r="U20" s="1">
        <f t="shared" si="11"/>
        <v>14.824370221659974</v>
      </c>
      <c r="V20" s="1">
        <f t="shared" si="3"/>
        <v>2.7925787910455968</v>
      </c>
      <c r="W20" s="1">
        <v>11.9018</v>
      </c>
      <c r="X20" s="1">
        <v>12.964</v>
      </c>
      <c r="Y20" s="1">
        <v>15.7766</v>
      </c>
      <c r="Z20" s="1">
        <v>10.114599999999999</v>
      </c>
      <c r="AA20" s="1">
        <v>15.054</v>
      </c>
      <c r="AB20" s="1"/>
      <c r="AC20" s="1">
        <f t="shared" si="12"/>
        <v>350</v>
      </c>
      <c r="AD20" s="1"/>
      <c r="AE20" s="1"/>
      <c r="AF20" s="1">
        <f t="shared" si="4"/>
        <v>79.414200000000051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31</v>
      </c>
      <c r="C21" s="1">
        <v>62.1</v>
      </c>
      <c r="D21" s="1"/>
      <c r="E21" s="1">
        <v>50.930999999999997</v>
      </c>
      <c r="F21" s="1">
        <v>1.988</v>
      </c>
      <c r="G21" s="6">
        <v>1</v>
      </c>
      <c r="H21" s="1">
        <v>60</v>
      </c>
      <c r="I21" s="1"/>
      <c r="J21" s="1">
        <v>47</v>
      </c>
      <c r="K21" s="1">
        <f t="shared" si="1"/>
        <v>3.9309999999999974</v>
      </c>
      <c r="L21" s="1"/>
      <c r="M21" s="1"/>
      <c r="N21" s="1">
        <v>0</v>
      </c>
      <c r="O21" s="1"/>
      <c r="P21" s="1">
        <f t="shared" si="2"/>
        <v>10.186199999999999</v>
      </c>
      <c r="Q21" s="5">
        <f>9*P21-O21-N21-F21</f>
        <v>89.687799999999996</v>
      </c>
      <c r="R21" s="5">
        <v>100</v>
      </c>
      <c r="S21" s="5"/>
      <c r="T21" s="1"/>
      <c r="U21" s="1">
        <f t="shared" si="11"/>
        <v>10.012369676621311</v>
      </c>
      <c r="V21" s="1">
        <f t="shared" si="3"/>
        <v>0.19516600891402094</v>
      </c>
      <c r="W21" s="1">
        <v>2.9106000000000001</v>
      </c>
      <c r="X21" s="1">
        <v>0</v>
      </c>
      <c r="Y21" s="1">
        <v>8.7238000000000007</v>
      </c>
      <c r="Z21" s="1">
        <v>3.2067999999999999</v>
      </c>
      <c r="AA21" s="1">
        <v>5.4573999999999998</v>
      </c>
      <c r="AB21" s="1"/>
      <c r="AC21" s="1">
        <f t="shared" si="12"/>
        <v>100</v>
      </c>
      <c r="AD21" s="1"/>
      <c r="AE21" s="1"/>
      <c r="AF21" s="1">
        <f t="shared" si="4"/>
        <v>63.105200000000011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31</v>
      </c>
      <c r="C22" s="1">
        <v>102.93300000000001</v>
      </c>
      <c r="D22" s="1">
        <v>1.238</v>
      </c>
      <c r="E22" s="1">
        <v>89.058000000000007</v>
      </c>
      <c r="F22" s="1"/>
      <c r="G22" s="6">
        <v>1</v>
      </c>
      <c r="H22" s="1">
        <v>45</v>
      </c>
      <c r="I22" s="1"/>
      <c r="J22" s="1">
        <v>181.08699999999999</v>
      </c>
      <c r="K22" s="1">
        <f t="shared" si="1"/>
        <v>-92.028999999999982</v>
      </c>
      <c r="L22" s="1"/>
      <c r="M22" s="1"/>
      <c r="N22" s="1">
        <v>183</v>
      </c>
      <c r="O22" s="1">
        <v>100</v>
      </c>
      <c r="P22" s="1">
        <f t="shared" si="2"/>
        <v>17.811600000000002</v>
      </c>
      <c r="Q22" s="5"/>
      <c r="R22" s="5">
        <f t="shared" ref="R22:R23" si="13">ROUND(Q22,0)</f>
        <v>0</v>
      </c>
      <c r="S22" s="5"/>
      <c r="T22" s="1"/>
      <c r="U22" s="1">
        <f t="shared" si="11"/>
        <v>15.888522086729994</v>
      </c>
      <c r="V22" s="1">
        <f t="shared" si="3"/>
        <v>15.888522086729994</v>
      </c>
      <c r="W22" s="1">
        <v>37.254800000000003</v>
      </c>
      <c r="X22" s="1">
        <v>13.834</v>
      </c>
      <c r="Y22" s="1">
        <v>27.6586</v>
      </c>
      <c r="Z22" s="1">
        <v>14.343999999999999</v>
      </c>
      <c r="AA22" s="1">
        <v>16.6736</v>
      </c>
      <c r="AB22" s="1"/>
      <c r="AC22" s="1">
        <f t="shared" si="12"/>
        <v>0</v>
      </c>
      <c r="AD22" s="1"/>
      <c r="AE22" s="1"/>
      <c r="AF22" s="1">
        <f t="shared" si="4"/>
        <v>-15.825999999999965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33</v>
      </c>
      <c r="C23" s="1">
        <v>25</v>
      </c>
      <c r="D23" s="1">
        <v>7</v>
      </c>
      <c r="E23" s="1">
        <v>27</v>
      </c>
      <c r="F23" s="1"/>
      <c r="G23" s="6">
        <v>0.25</v>
      </c>
      <c r="H23" s="1">
        <v>120</v>
      </c>
      <c r="I23" s="1"/>
      <c r="J23" s="1">
        <v>44</v>
      </c>
      <c r="K23" s="1">
        <f t="shared" si="1"/>
        <v>-17</v>
      </c>
      <c r="L23" s="1"/>
      <c r="M23" s="1"/>
      <c r="N23" s="1">
        <v>130</v>
      </c>
      <c r="O23" s="1"/>
      <c r="P23" s="1">
        <f t="shared" si="2"/>
        <v>5.4</v>
      </c>
      <c r="Q23" s="5"/>
      <c r="R23" s="5">
        <f t="shared" si="13"/>
        <v>0</v>
      </c>
      <c r="S23" s="5"/>
      <c r="T23" s="1"/>
      <c r="U23" s="1">
        <f t="shared" si="11"/>
        <v>24.074074074074073</v>
      </c>
      <c r="V23" s="1">
        <f t="shared" si="3"/>
        <v>24.074074074074073</v>
      </c>
      <c r="W23" s="1">
        <v>11.6</v>
      </c>
      <c r="X23" s="1">
        <v>6.8</v>
      </c>
      <c r="Y23" s="1">
        <v>5.6</v>
      </c>
      <c r="Z23" s="1">
        <v>8.6</v>
      </c>
      <c r="AA23" s="1">
        <v>7.6</v>
      </c>
      <c r="AB23" s="1"/>
      <c r="AC23" s="1">
        <f t="shared" si="12"/>
        <v>0</v>
      </c>
      <c r="AD23" s="1"/>
      <c r="AE23" s="1"/>
      <c r="AF23" s="1">
        <f t="shared" si="4"/>
        <v>-49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55</v>
      </c>
      <c r="B24" s="10" t="s">
        <v>33</v>
      </c>
      <c r="C24" s="10"/>
      <c r="D24" s="10">
        <v>2</v>
      </c>
      <c r="E24" s="10">
        <v>2</v>
      </c>
      <c r="F24" s="10"/>
      <c r="G24" s="11">
        <v>0</v>
      </c>
      <c r="H24" s="10" t="e">
        <v>#N/A</v>
      </c>
      <c r="I24" s="10"/>
      <c r="J24" s="10">
        <v>2</v>
      </c>
      <c r="K24" s="10">
        <f t="shared" si="1"/>
        <v>0</v>
      </c>
      <c r="L24" s="10"/>
      <c r="M24" s="10"/>
      <c r="N24" s="10"/>
      <c r="O24" s="10"/>
      <c r="P24" s="10">
        <f t="shared" si="2"/>
        <v>0.4</v>
      </c>
      <c r="Q24" s="12"/>
      <c r="R24" s="12"/>
      <c r="S24" s="12"/>
      <c r="T24" s="10"/>
      <c r="U24" s="10">
        <f t="shared" si="5"/>
        <v>0</v>
      </c>
      <c r="V24" s="10">
        <f t="shared" si="3"/>
        <v>0</v>
      </c>
      <c r="W24" s="10">
        <v>0.4</v>
      </c>
      <c r="X24" s="10">
        <v>0</v>
      </c>
      <c r="Y24" s="10">
        <v>0</v>
      </c>
      <c r="Z24" s="10">
        <v>0</v>
      </c>
      <c r="AA24" s="10">
        <v>0</v>
      </c>
      <c r="AB24" s="10" t="s">
        <v>36</v>
      </c>
      <c r="AC24" s="10">
        <f t="shared" si="6"/>
        <v>0</v>
      </c>
      <c r="AD24" s="1"/>
      <c r="AE24" s="1"/>
      <c r="AF24" s="1">
        <f t="shared" si="4"/>
        <v>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31</v>
      </c>
      <c r="C25" s="1">
        <v>158.815</v>
      </c>
      <c r="D25" s="1"/>
      <c r="E25" s="1">
        <v>147.58600000000001</v>
      </c>
      <c r="F25" s="1"/>
      <c r="G25" s="6">
        <v>1</v>
      </c>
      <c r="H25" s="1">
        <v>45</v>
      </c>
      <c r="I25" s="1"/>
      <c r="J25" s="1">
        <v>182.15299999999999</v>
      </c>
      <c r="K25" s="1">
        <f t="shared" si="1"/>
        <v>-34.566999999999979</v>
      </c>
      <c r="L25" s="1"/>
      <c r="M25" s="1"/>
      <c r="N25" s="1">
        <v>300</v>
      </c>
      <c r="O25" s="1">
        <v>100</v>
      </c>
      <c r="P25" s="1">
        <f t="shared" si="2"/>
        <v>29.517200000000003</v>
      </c>
      <c r="Q25" s="5"/>
      <c r="R25" s="5">
        <v>50</v>
      </c>
      <c r="S25" s="5">
        <v>50</v>
      </c>
      <c r="T25" s="1"/>
      <c r="U25" s="1">
        <f t="shared" ref="U25:U27" si="14">(F25+N25+O25+R25)/P25</f>
        <v>15.24534847478758</v>
      </c>
      <c r="V25" s="1">
        <f t="shared" si="3"/>
        <v>13.55142086647785</v>
      </c>
      <c r="W25" s="1">
        <v>43.061799999999998</v>
      </c>
      <c r="X25" s="1">
        <v>17.308</v>
      </c>
      <c r="Y25" s="1">
        <v>35.639200000000002</v>
      </c>
      <c r="Z25" s="1">
        <v>16.2744</v>
      </c>
      <c r="AA25" s="1">
        <v>25.930800000000001</v>
      </c>
      <c r="AB25" s="1" t="s">
        <v>40</v>
      </c>
      <c r="AC25" s="1">
        <f t="shared" ref="AC25:AC27" si="15">R25*G25</f>
        <v>50</v>
      </c>
      <c r="AD25" s="1"/>
      <c r="AE25" s="1"/>
      <c r="AF25" s="1">
        <f t="shared" si="4"/>
        <v>42.758000000000038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33</v>
      </c>
      <c r="C26" s="1">
        <v>149</v>
      </c>
      <c r="D26" s="1">
        <v>47</v>
      </c>
      <c r="E26" s="1">
        <v>184</v>
      </c>
      <c r="F26" s="1">
        <v>9</v>
      </c>
      <c r="G26" s="6">
        <v>0.12</v>
      </c>
      <c r="H26" s="1">
        <v>120</v>
      </c>
      <c r="I26" s="1"/>
      <c r="J26" s="1">
        <v>188</v>
      </c>
      <c r="K26" s="1">
        <f t="shared" si="1"/>
        <v>-4</v>
      </c>
      <c r="L26" s="1"/>
      <c r="M26" s="1"/>
      <c r="N26" s="1">
        <v>300</v>
      </c>
      <c r="O26" s="1"/>
      <c r="P26" s="1">
        <f t="shared" si="2"/>
        <v>36.799999999999997</v>
      </c>
      <c r="Q26" s="5">
        <f t="shared" ref="Q26:Q27" si="16">13*P26-O26-N26-F26</f>
        <v>169.39999999999998</v>
      </c>
      <c r="R26" s="5">
        <v>200</v>
      </c>
      <c r="S26" s="5">
        <v>200</v>
      </c>
      <c r="T26" s="1"/>
      <c r="U26" s="1">
        <f t="shared" si="14"/>
        <v>13.831521739130435</v>
      </c>
      <c r="V26" s="1">
        <f t="shared" si="3"/>
        <v>8.3967391304347831</v>
      </c>
      <c r="W26" s="1">
        <v>33.4</v>
      </c>
      <c r="X26" s="1">
        <v>24</v>
      </c>
      <c r="Y26" s="1">
        <v>29.8</v>
      </c>
      <c r="Z26" s="1">
        <v>16.600000000000001</v>
      </c>
      <c r="AA26" s="1">
        <v>16.600000000000001</v>
      </c>
      <c r="AB26" s="1"/>
      <c r="AC26" s="1">
        <f t="shared" si="15"/>
        <v>24</v>
      </c>
      <c r="AD26" s="1"/>
      <c r="AE26" s="1"/>
      <c r="AF26" s="1">
        <f t="shared" si="4"/>
        <v>82.600000000000023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33</v>
      </c>
      <c r="C27" s="1">
        <v>46</v>
      </c>
      <c r="D27" s="1">
        <v>32</v>
      </c>
      <c r="E27" s="1">
        <v>76</v>
      </c>
      <c r="F27" s="1">
        <v>2</v>
      </c>
      <c r="G27" s="6">
        <v>0.25</v>
      </c>
      <c r="H27" s="1">
        <v>120</v>
      </c>
      <c r="I27" s="1"/>
      <c r="J27" s="1">
        <v>76</v>
      </c>
      <c r="K27" s="1">
        <f t="shared" si="1"/>
        <v>0</v>
      </c>
      <c r="L27" s="1"/>
      <c r="M27" s="1"/>
      <c r="N27" s="1">
        <v>114</v>
      </c>
      <c r="O27" s="1"/>
      <c r="P27" s="1">
        <f t="shared" si="2"/>
        <v>15.2</v>
      </c>
      <c r="Q27" s="5">
        <f t="shared" si="16"/>
        <v>81.599999999999994</v>
      </c>
      <c r="R27" s="5">
        <v>120</v>
      </c>
      <c r="S27" s="5">
        <v>120</v>
      </c>
      <c r="T27" s="1"/>
      <c r="U27" s="1">
        <f t="shared" si="14"/>
        <v>15.526315789473685</v>
      </c>
      <c r="V27" s="1">
        <f t="shared" si="3"/>
        <v>7.6315789473684212</v>
      </c>
      <c r="W27" s="1">
        <v>14.6</v>
      </c>
      <c r="X27" s="1">
        <v>9.4</v>
      </c>
      <c r="Y27" s="1">
        <v>12</v>
      </c>
      <c r="Z27" s="1">
        <v>9.4</v>
      </c>
      <c r="AA27" s="1">
        <v>10.8</v>
      </c>
      <c r="AB27" s="1"/>
      <c r="AC27" s="1">
        <f t="shared" si="15"/>
        <v>30</v>
      </c>
      <c r="AD27" s="1"/>
      <c r="AE27" s="1"/>
      <c r="AF27" s="1">
        <f t="shared" si="4"/>
        <v>32.400000000000006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59</v>
      </c>
      <c r="B28" s="10" t="s">
        <v>33</v>
      </c>
      <c r="C28" s="10"/>
      <c r="D28" s="10">
        <v>9</v>
      </c>
      <c r="E28" s="10">
        <v>9</v>
      </c>
      <c r="F28" s="10"/>
      <c r="G28" s="11">
        <v>0</v>
      </c>
      <c r="H28" s="10" t="e">
        <v>#N/A</v>
      </c>
      <c r="I28" s="10"/>
      <c r="J28" s="10">
        <v>9</v>
      </c>
      <c r="K28" s="10">
        <f t="shared" si="1"/>
        <v>0</v>
      </c>
      <c r="L28" s="10"/>
      <c r="M28" s="10"/>
      <c r="N28" s="10"/>
      <c r="O28" s="10"/>
      <c r="P28" s="10">
        <f t="shared" si="2"/>
        <v>1.8</v>
      </c>
      <c r="Q28" s="12"/>
      <c r="R28" s="12"/>
      <c r="S28" s="12"/>
      <c r="T28" s="10"/>
      <c r="U28" s="10">
        <f t="shared" si="5"/>
        <v>0</v>
      </c>
      <c r="V28" s="10">
        <f t="shared" si="3"/>
        <v>0</v>
      </c>
      <c r="W28" s="10">
        <v>1.8</v>
      </c>
      <c r="X28" s="10">
        <v>0</v>
      </c>
      <c r="Y28" s="10">
        <v>0</v>
      </c>
      <c r="Z28" s="10">
        <v>0</v>
      </c>
      <c r="AA28" s="10">
        <v>0</v>
      </c>
      <c r="AB28" s="10" t="s">
        <v>36</v>
      </c>
      <c r="AC28" s="10">
        <f t="shared" si="6"/>
        <v>0</v>
      </c>
      <c r="AD28" s="1"/>
      <c r="AE28" s="1"/>
      <c r="AF28" s="1">
        <f t="shared" si="4"/>
        <v>27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60</v>
      </c>
      <c r="B29" s="10" t="s">
        <v>31</v>
      </c>
      <c r="C29" s="10"/>
      <c r="D29" s="10">
        <v>22.248999999999999</v>
      </c>
      <c r="E29" s="10">
        <v>3.1419999999999999</v>
      </c>
      <c r="F29" s="10"/>
      <c r="G29" s="11">
        <v>0</v>
      </c>
      <c r="H29" s="10" t="e">
        <v>#N/A</v>
      </c>
      <c r="I29" s="10"/>
      <c r="J29" s="10">
        <v>21.106999999999999</v>
      </c>
      <c r="K29" s="10">
        <f t="shared" si="1"/>
        <v>-17.965</v>
      </c>
      <c r="L29" s="10"/>
      <c r="M29" s="10"/>
      <c r="N29" s="10"/>
      <c r="O29" s="10"/>
      <c r="P29" s="10">
        <f t="shared" si="2"/>
        <v>0.62839999999999996</v>
      </c>
      <c r="Q29" s="12"/>
      <c r="R29" s="12"/>
      <c r="S29" s="12"/>
      <c r="T29" s="10"/>
      <c r="U29" s="10">
        <f t="shared" si="5"/>
        <v>0</v>
      </c>
      <c r="V29" s="10">
        <f t="shared" si="3"/>
        <v>0</v>
      </c>
      <c r="W29" s="10">
        <v>0.62839999999999996</v>
      </c>
      <c r="X29" s="10">
        <v>0</v>
      </c>
      <c r="Y29" s="10">
        <v>0</v>
      </c>
      <c r="Z29" s="10">
        <v>0</v>
      </c>
      <c r="AA29" s="10">
        <v>0</v>
      </c>
      <c r="AB29" s="10" t="s">
        <v>36</v>
      </c>
      <c r="AC29" s="10">
        <f t="shared" si="6"/>
        <v>0</v>
      </c>
      <c r="AD29" s="1"/>
      <c r="AE29" s="1"/>
      <c r="AF29" s="1">
        <f t="shared" si="4"/>
        <v>9.4260000000000002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33</v>
      </c>
      <c r="C30" s="1">
        <v>1</v>
      </c>
      <c r="D30" s="1">
        <v>80</v>
      </c>
      <c r="E30" s="1">
        <v>56</v>
      </c>
      <c r="F30" s="1">
        <v>19</v>
      </c>
      <c r="G30" s="6">
        <v>0.4</v>
      </c>
      <c r="H30" s="1">
        <v>45</v>
      </c>
      <c r="I30" s="1"/>
      <c r="J30" s="1">
        <v>58</v>
      </c>
      <c r="K30" s="1">
        <f t="shared" si="1"/>
        <v>-2</v>
      </c>
      <c r="L30" s="1"/>
      <c r="M30" s="1"/>
      <c r="N30" s="1">
        <v>50</v>
      </c>
      <c r="O30" s="1"/>
      <c r="P30" s="1">
        <f t="shared" si="2"/>
        <v>11.2</v>
      </c>
      <c r="Q30" s="5">
        <f t="shared" ref="Q30:Q31" si="17">13*P30-O30-N30-F30</f>
        <v>76.599999999999994</v>
      </c>
      <c r="R30" s="5">
        <v>100</v>
      </c>
      <c r="S30" s="5">
        <v>100</v>
      </c>
      <c r="T30" s="1"/>
      <c r="U30" s="1">
        <f t="shared" ref="U30:U31" si="18">(F30+N30+O30+R30)/P30</f>
        <v>15.089285714285715</v>
      </c>
      <c r="V30" s="1">
        <f t="shared" si="3"/>
        <v>6.1607142857142865</v>
      </c>
      <c r="W30" s="1">
        <v>8.6</v>
      </c>
      <c r="X30" s="1">
        <v>10.4</v>
      </c>
      <c r="Y30" s="1">
        <v>7.8</v>
      </c>
      <c r="Z30" s="1">
        <v>6.6</v>
      </c>
      <c r="AA30" s="1">
        <v>5</v>
      </c>
      <c r="AB30" s="1"/>
      <c r="AC30" s="1">
        <f t="shared" ref="AC30:AC31" si="19">R30*G30</f>
        <v>40</v>
      </c>
      <c r="AD30" s="1"/>
      <c r="AE30" s="1"/>
      <c r="AF30" s="1">
        <f t="shared" si="4"/>
        <v>41.400000000000006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31</v>
      </c>
      <c r="C31" s="1"/>
      <c r="D31" s="1">
        <v>212.238</v>
      </c>
      <c r="E31" s="1">
        <v>69.197000000000003</v>
      </c>
      <c r="F31" s="1">
        <v>136.352</v>
      </c>
      <c r="G31" s="6">
        <v>1</v>
      </c>
      <c r="H31" s="1">
        <v>45</v>
      </c>
      <c r="I31" s="1"/>
      <c r="J31" s="1">
        <v>76.057000000000002</v>
      </c>
      <c r="K31" s="1">
        <f t="shared" si="1"/>
        <v>-6.8599999999999994</v>
      </c>
      <c r="L31" s="1"/>
      <c r="M31" s="1"/>
      <c r="N31" s="1">
        <v>0</v>
      </c>
      <c r="O31" s="1"/>
      <c r="P31" s="1">
        <f t="shared" si="2"/>
        <v>13.839400000000001</v>
      </c>
      <c r="Q31" s="5">
        <f t="shared" si="17"/>
        <v>43.560200000000009</v>
      </c>
      <c r="R31" s="5">
        <v>70</v>
      </c>
      <c r="S31" s="5"/>
      <c r="T31" s="1"/>
      <c r="U31" s="1">
        <f t="shared" si="18"/>
        <v>14.910472997384279</v>
      </c>
      <c r="V31" s="1">
        <f t="shared" si="3"/>
        <v>9.852450250733412</v>
      </c>
      <c r="W31" s="1">
        <v>2.0529999999999999</v>
      </c>
      <c r="X31" s="1">
        <v>17.363199999999999</v>
      </c>
      <c r="Y31" s="1">
        <v>7.0703999999999994</v>
      </c>
      <c r="Z31" s="1">
        <v>9.3475999999999999</v>
      </c>
      <c r="AA31" s="1">
        <v>8.6579999999999995</v>
      </c>
      <c r="AB31" s="1"/>
      <c r="AC31" s="1">
        <f t="shared" si="19"/>
        <v>70</v>
      </c>
      <c r="AD31" s="1"/>
      <c r="AE31" s="1"/>
      <c r="AF31" s="1">
        <f t="shared" si="4"/>
        <v>164.0308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63</v>
      </c>
      <c r="B32" s="10" t="s">
        <v>33</v>
      </c>
      <c r="C32" s="10"/>
      <c r="D32" s="10">
        <v>2</v>
      </c>
      <c r="E32" s="10">
        <v>2</v>
      </c>
      <c r="F32" s="10"/>
      <c r="G32" s="11">
        <v>0</v>
      </c>
      <c r="H32" s="10" t="e">
        <v>#N/A</v>
      </c>
      <c r="I32" s="10"/>
      <c r="J32" s="10">
        <v>2</v>
      </c>
      <c r="K32" s="10">
        <f t="shared" si="1"/>
        <v>0</v>
      </c>
      <c r="L32" s="10"/>
      <c r="M32" s="10"/>
      <c r="N32" s="10"/>
      <c r="O32" s="10"/>
      <c r="P32" s="10">
        <f t="shared" si="2"/>
        <v>0.4</v>
      </c>
      <c r="Q32" s="12"/>
      <c r="R32" s="12"/>
      <c r="S32" s="12"/>
      <c r="T32" s="10"/>
      <c r="U32" s="10">
        <f t="shared" si="5"/>
        <v>0</v>
      </c>
      <c r="V32" s="10">
        <f t="shared" si="3"/>
        <v>0</v>
      </c>
      <c r="W32" s="10">
        <v>0.4</v>
      </c>
      <c r="X32" s="10">
        <v>0</v>
      </c>
      <c r="Y32" s="10">
        <v>0</v>
      </c>
      <c r="Z32" s="10">
        <v>0</v>
      </c>
      <c r="AA32" s="10">
        <v>0</v>
      </c>
      <c r="AB32" s="10" t="s">
        <v>36</v>
      </c>
      <c r="AC32" s="10">
        <f t="shared" si="6"/>
        <v>0</v>
      </c>
      <c r="AD32" s="1"/>
      <c r="AE32" s="1"/>
      <c r="AF32" s="1">
        <f t="shared" si="4"/>
        <v>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31</v>
      </c>
      <c r="C33" s="1">
        <v>20.565999999999999</v>
      </c>
      <c r="D33" s="1">
        <v>491.40600000000001</v>
      </c>
      <c r="E33" s="1">
        <v>499.94499999999999</v>
      </c>
      <c r="F33" s="1">
        <v>5.4560000000000004</v>
      </c>
      <c r="G33" s="6">
        <v>1</v>
      </c>
      <c r="H33" s="1">
        <v>60</v>
      </c>
      <c r="I33" s="1"/>
      <c r="J33" s="1">
        <v>583.39400000000001</v>
      </c>
      <c r="K33" s="1">
        <f t="shared" si="1"/>
        <v>-83.449000000000012</v>
      </c>
      <c r="L33" s="1"/>
      <c r="M33" s="1"/>
      <c r="N33" s="1">
        <v>663</v>
      </c>
      <c r="O33" s="1">
        <v>400</v>
      </c>
      <c r="P33" s="1">
        <f t="shared" si="2"/>
        <v>99.989000000000004</v>
      </c>
      <c r="Q33" s="5">
        <f t="shared" ref="Q33:Q44" si="20">13*P33-O33-N33-F33</f>
        <v>231.40099999999998</v>
      </c>
      <c r="R33" s="5">
        <v>500</v>
      </c>
      <c r="S33" s="5">
        <v>500</v>
      </c>
      <c r="T33" s="1"/>
      <c r="U33" s="1">
        <f t="shared" ref="U33:U36" si="21">(F33+N33+O33+R33)/P33</f>
        <v>15.686285491404055</v>
      </c>
      <c r="V33" s="1">
        <f t="shared" si="3"/>
        <v>10.685735430897399</v>
      </c>
      <c r="W33" s="1">
        <v>129.2714</v>
      </c>
      <c r="X33" s="1">
        <v>104.9752</v>
      </c>
      <c r="Y33" s="1">
        <v>52.529400000000003</v>
      </c>
      <c r="Z33" s="1">
        <v>81.177199999999999</v>
      </c>
      <c r="AA33" s="1">
        <v>78.28540000000001</v>
      </c>
      <c r="AB33" s="1"/>
      <c r="AC33" s="1">
        <f t="shared" ref="AC33:AC36" si="22">R33*G33</f>
        <v>500</v>
      </c>
      <c r="AD33" s="1"/>
      <c r="AE33" s="1"/>
      <c r="AF33" s="1">
        <f t="shared" si="4"/>
        <v>205.43400000000005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33</v>
      </c>
      <c r="C34" s="1"/>
      <c r="D34" s="1"/>
      <c r="E34" s="1"/>
      <c r="F34" s="1"/>
      <c r="G34" s="6">
        <v>0.22</v>
      </c>
      <c r="H34" s="1">
        <v>120</v>
      </c>
      <c r="I34" s="1"/>
      <c r="J34" s="1">
        <v>1</v>
      </c>
      <c r="K34" s="1">
        <f t="shared" si="1"/>
        <v>-1</v>
      </c>
      <c r="L34" s="1"/>
      <c r="M34" s="1"/>
      <c r="N34" s="1">
        <v>70</v>
      </c>
      <c r="O34" s="1"/>
      <c r="P34" s="1">
        <f t="shared" si="2"/>
        <v>0</v>
      </c>
      <c r="Q34" s="5"/>
      <c r="R34" s="5">
        <v>80</v>
      </c>
      <c r="S34" s="5">
        <v>80</v>
      </c>
      <c r="T34" s="1"/>
      <c r="U34" s="1" t="e">
        <f t="shared" si="21"/>
        <v>#DIV/0!</v>
      </c>
      <c r="V34" s="1" t="e">
        <f t="shared" si="3"/>
        <v>#DIV/0!</v>
      </c>
      <c r="W34" s="1">
        <v>4</v>
      </c>
      <c r="X34" s="1">
        <v>0</v>
      </c>
      <c r="Y34" s="1">
        <v>0</v>
      </c>
      <c r="Z34" s="1">
        <v>0</v>
      </c>
      <c r="AA34" s="1">
        <v>0</v>
      </c>
      <c r="AB34" s="1" t="s">
        <v>50</v>
      </c>
      <c r="AC34" s="1">
        <f t="shared" si="22"/>
        <v>17.600000000000001</v>
      </c>
      <c r="AD34" s="1"/>
      <c r="AE34" s="1"/>
      <c r="AF34" s="1">
        <f t="shared" si="4"/>
        <v>-70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33</v>
      </c>
      <c r="C35" s="1">
        <v>32</v>
      </c>
      <c r="D35" s="1">
        <v>6.4630000000000001</v>
      </c>
      <c r="E35" s="1">
        <v>38.463000000000001</v>
      </c>
      <c r="F35" s="1"/>
      <c r="G35" s="6">
        <v>0.4</v>
      </c>
      <c r="H35" s="1">
        <v>60</v>
      </c>
      <c r="I35" s="1"/>
      <c r="J35" s="1">
        <v>54</v>
      </c>
      <c r="K35" s="1">
        <f t="shared" si="1"/>
        <v>-15.536999999999999</v>
      </c>
      <c r="L35" s="1"/>
      <c r="M35" s="1"/>
      <c r="N35" s="1">
        <v>400</v>
      </c>
      <c r="O35" s="1"/>
      <c r="P35" s="1">
        <f t="shared" si="2"/>
        <v>7.6926000000000005</v>
      </c>
      <c r="Q35" s="5"/>
      <c r="R35" s="5">
        <v>100</v>
      </c>
      <c r="S35" s="5">
        <v>150</v>
      </c>
      <c r="T35" s="1"/>
      <c r="U35" s="1">
        <f t="shared" si="21"/>
        <v>64.997530093856426</v>
      </c>
      <c r="V35" s="1">
        <f t="shared" si="3"/>
        <v>51.998024075085141</v>
      </c>
      <c r="W35" s="1">
        <v>26.742799999999999</v>
      </c>
      <c r="X35" s="1">
        <v>0</v>
      </c>
      <c r="Y35" s="1">
        <v>0</v>
      </c>
      <c r="Z35" s="1">
        <v>0</v>
      </c>
      <c r="AA35" s="1">
        <v>0</v>
      </c>
      <c r="AB35" s="1" t="s">
        <v>67</v>
      </c>
      <c r="AC35" s="1">
        <f t="shared" si="22"/>
        <v>40</v>
      </c>
      <c r="AD35" s="1"/>
      <c r="AE35" s="1"/>
      <c r="AF35" s="1">
        <f t="shared" si="4"/>
        <v>-284.61099999999999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31</v>
      </c>
      <c r="C36" s="1">
        <v>419.42399999999998</v>
      </c>
      <c r="D36" s="1"/>
      <c r="E36" s="1">
        <v>324.226</v>
      </c>
      <c r="F36" s="1">
        <v>88.929000000000002</v>
      </c>
      <c r="G36" s="6">
        <v>1</v>
      </c>
      <c r="H36" s="1">
        <v>60</v>
      </c>
      <c r="I36" s="1"/>
      <c r="J36" s="1">
        <v>286.39999999999998</v>
      </c>
      <c r="K36" s="1">
        <f t="shared" ref="K36:K66" si="23">E36-J36</f>
        <v>37.826000000000022</v>
      </c>
      <c r="L36" s="1"/>
      <c r="M36" s="1"/>
      <c r="N36" s="1">
        <v>500</v>
      </c>
      <c r="O36" s="1">
        <v>300</v>
      </c>
      <c r="P36" s="1">
        <f t="shared" si="2"/>
        <v>64.845200000000006</v>
      </c>
      <c r="Q36" s="5"/>
      <c r="R36" s="5">
        <v>100</v>
      </c>
      <c r="S36" s="5"/>
      <c r="T36" s="1"/>
      <c r="U36" s="1">
        <f t="shared" si="21"/>
        <v>15.250612227273567</v>
      </c>
      <c r="V36" s="1">
        <f t="shared" si="3"/>
        <v>13.708478036924859</v>
      </c>
      <c r="W36" s="1">
        <v>87.007199999999997</v>
      </c>
      <c r="X36" s="1">
        <v>0</v>
      </c>
      <c r="Y36" s="1">
        <v>0</v>
      </c>
      <c r="Z36" s="1">
        <v>0</v>
      </c>
      <c r="AA36" s="1">
        <v>0</v>
      </c>
      <c r="AB36" s="1" t="s">
        <v>50</v>
      </c>
      <c r="AC36" s="1">
        <f t="shared" si="22"/>
        <v>100</v>
      </c>
      <c r="AD36" s="1"/>
      <c r="AE36" s="1"/>
      <c r="AF36" s="1">
        <f t="shared" si="4"/>
        <v>172.678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69</v>
      </c>
      <c r="B37" s="10" t="s">
        <v>31</v>
      </c>
      <c r="C37" s="10">
        <v>18.773</v>
      </c>
      <c r="D37" s="10"/>
      <c r="E37" s="17">
        <f>9.484+E98</f>
        <v>14.908000000000001</v>
      </c>
      <c r="F37" s="10">
        <v>2.7229999999999999</v>
      </c>
      <c r="G37" s="11">
        <v>0</v>
      </c>
      <c r="H37" s="10">
        <v>60</v>
      </c>
      <c r="I37" s="10"/>
      <c r="J37" s="10">
        <v>9.5</v>
      </c>
      <c r="K37" s="10">
        <f t="shared" si="23"/>
        <v>5.4080000000000013</v>
      </c>
      <c r="L37" s="10"/>
      <c r="M37" s="10"/>
      <c r="N37" s="10">
        <v>55</v>
      </c>
      <c r="O37" s="10"/>
      <c r="P37" s="10">
        <f t="shared" si="2"/>
        <v>2.9816000000000003</v>
      </c>
      <c r="Q37" s="12"/>
      <c r="R37" s="12"/>
      <c r="S37" s="12"/>
      <c r="T37" s="10" t="s">
        <v>140</v>
      </c>
      <c r="U37" s="10">
        <f t="shared" si="5"/>
        <v>19.359739737053928</v>
      </c>
      <c r="V37" s="10">
        <f t="shared" si="3"/>
        <v>19.359739737053928</v>
      </c>
      <c r="W37" s="10">
        <v>7.4548000000000014</v>
      </c>
      <c r="X37" s="10">
        <v>3.3936000000000002</v>
      </c>
      <c r="Y37" s="10">
        <v>1.5134000000000001</v>
      </c>
      <c r="Z37" s="10">
        <v>4.5022000000000002</v>
      </c>
      <c r="AA37" s="10">
        <v>16.857800000000001</v>
      </c>
      <c r="AB37" s="10" t="s">
        <v>143</v>
      </c>
      <c r="AC37" s="10">
        <f t="shared" si="6"/>
        <v>0</v>
      </c>
      <c r="AD37" s="16"/>
      <c r="AE37" s="16"/>
      <c r="AF37" s="16">
        <f t="shared" si="4"/>
        <v>-10.275999999999996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33</v>
      </c>
      <c r="C38" s="1"/>
      <c r="D38" s="1">
        <v>384</v>
      </c>
      <c r="E38" s="1">
        <v>68</v>
      </c>
      <c r="F38" s="1">
        <v>315</v>
      </c>
      <c r="G38" s="6">
        <v>0.4</v>
      </c>
      <c r="H38" s="1">
        <v>45</v>
      </c>
      <c r="I38" s="1"/>
      <c r="J38" s="1">
        <v>88</v>
      </c>
      <c r="K38" s="1">
        <f t="shared" si="23"/>
        <v>-20</v>
      </c>
      <c r="L38" s="1"/>
      <c r="M38" s="1"/>
      <c r="N38" s="1">
        <v>0</v>
      </c>
      <c r="O38" s="1"/>
      <c r="P38" s="1">
        <f t="shared" si="2"/>
        <v>13.6</v>
      </c>
      <c r="Q38" s="5"/>
      <c r="R38" s="5">
        <f t="shared" ref="R38:R44" si="24">ROUND(Q38,0)</f>
        <v>0</v>
      </c>
      <c r="S38" s="5"/>
      <c r="T38" s="1"/>
      <c r="U38" s="1">
        <f t="shared" ref="U38:U44" si="25">(F38+N38+O38+R38)/P38</f>
        <v>23.161764705882355</v>
      </c>
      <c r="V38" s="1">
        <f t="shared" si="3"/>
        <v>23.161764705882355</v>
      </c>
      <c r="W38" s="1">
        <v>4.8</v>
      </c>
      <c r="X38" s="1">
        <v>26</v>
      </c>
      <c r="Y38" s="1">
        <v>10</v>
      </c>
      <c r="Z38" s="1">
        <v>12.6</v>
      </c>
      <c r="AA38" s="1">
        <v>12.2</v>
      </c>
      <c r="AB38" s="1"/>
      <c r="AC38" s="1">
        <f t="shared" ref="AC38:AC44" si="26">R38*G38</f>
        <v>0</v>
      </c>
      <c r="AD38" s="1"/>
      <c r="AE38" s="1"/>
      <c r="AF38" s="1">
        <f t="shared" si="4"/>
        <v>204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31</v>
      </c>
      <c r="C39" s="1">
        <v>26.131</v>
      </c>
      <c r="D39" s="1">
        <v>1251.5350000000001</v>
      </c>
      <c r="E39" s="15">
        <f>150.401+E101</f>
        <v>593.34199999999998</v>
      </c>
      <c r="F39" s="15">
        <f>450.632+F101</f>
        <v>647.47299999999996</v>
      </c>
      <c r="G39" s="6">
        <v>1</v>
      </c>
      <c r="H39" s="1">
        <v>45</v>
      </c>
      <c r="I39" s="1"/>
      <c r="J39" s="1">
        <v>147.88499999999999</v>
      </c>
      <c r="K39" s="1">
        <f t="shared" si="23"/>
        <v>445.45699999999999</v>
      </c>
      <c r="L39" s="1"/>
      <c r="M39" s="1"/>
      <c r="N39" s="1">
        <v>650</v>
      </c>
      <c r="O39" s="1">
        <v>300</v>
      </c>
      <c r="P39" s="1">
        <f t="shared" si="2"/>
        <v>118.66839999999999</v>
      </c>
      <c r="Q39" s="5"/>
      <c r="R39" s="5">
        <v>200</v>
      </c>
      <c r="S39" s="5">
        <v>300</v>
      </c>
      <c r="T39" s="1"/>
      <c r="U39" s="1">
        <f t="shared" si="25"/>
        <v>15.147023133369963</v>
      </c>
      <c r="V39" s="1">
        <f t="shared" si="3"/>
        <v>13.461654492687186</v>
      </c>
      <c r="W39" s="1">
        <v>152.53280000000001</v>
      </c>
      <c r="X39" s="1">
        <v>124.42659999999999</v>
      </c>
      <c r="Y39" s="1">
        <v>90.866799999999998</v>
      </c>
      <c r="Z39" s="1">
        <v>92.020399999999995</v>
      </c>
      <c r="AA39" s="1">
        <v>93.80080000000001</v>
      </c>
      <c r="AB39" s="1" t="s">
        <v>72</v>
      </c>
      <c r="AC39" s="1">
        <f t="shared" si="26"/>
        <v>200</v>
      </c>
      <c r="AD39" s="1"/>
      <c r="AE39" s="1"/>
      <c r="AF39" s="1">
        <f t="shared" si="4"/>
        <v>830.02599999999984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31</v>
      </c>
      <c r="C40" s="1"/>
      <c r="D40" s="1">
        <v>648.79499999999996</v>
      </c>
      <c r="E40" s="1">
        <v>397.613</v>
      </c>
      <c r="F40" s="1">
        <v>250.93199999999999</v>
      </c>
      <c r="G40" s="6">
        <v>1</v>
      </c>
      <c r="H40" s="1">
        <v>45</v>
      </c>
      <c r="I40" s="1"/>
      <c r="J40" s="1">
        <v>382.709</v>
      </c>
      <c r="K40" s="1">
        <f t="shared" si="23"/>
        <v>14.903999999999996</v>
      </c>
      <c r="L40" s="1"/>
      <c r="M40" s="1"/>
      <c r="N40" s="1">
        <v>0</v>
      </c>
      <c r="O40" s="1"/>
      <c r="P40" s="1">
        <f t="shared" si="2"/>
        <v>79.522599999999997</v>
      </c>
      <c r="Q40" s="5">
        <f t="shared" si="20"/>
        <v>782.8617999999999</v>
      </c>
      <c r="R40" s="5">
        <v>950</v>
      </c>
      <c r="S40" s="5"/>
      <c r="T40" s="1"/>
      <c r="U40" s="1">
        <f t="shared" si="25"/>
        <v>15.101769811349227</v>
      </c>
      <c r="V40" s="1">
        <f t="shared" si="3"/>
        <v>3.1554803288624869</v>
      </c>
      <c r="W40" s="1">
        <v>24.248200000000001</v>
      </c>
      <c r="X40" s="1">
        <v>39.141599999999997</v>
      </c>
      <c r="Y40" s="1">
        <v>14.528</v>
      </c>
      <c r="Z40" s="1">
        <v>16.9192</v>
      </c>
      <c r="AA40" s="1">
        <v>17.745200000000001</v>
      </c>
      <c r="AB40" s="1"/>
      <c r="AC40" s="1">
        <f t="shared" si="26"/>
        <v>950</v>
      </c>
      <c r="AD40" s="1"/>
      <c r="AE40" s="1"/>
      <c r="AF40" s="1">
        <f t="shared" si="4"/>
        <v>409.97720000000004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33</v>
      </c>
      <c r="C41" s="1">
        <v>35</v>
      </c>
      <c r="D41" s="1">
        <v>52</v>
      </c>
      <c r="E41" s="1">
        <v>85</v>
      </c>
      <c r="F41" s="1">
        <v>1</v>
      </c>
      <c r="G41" s="6">
        <v>0.36</v>
      </c>
      <c r="H41" s="1">
        <v>45</v>
      </c>
      <c r="I41" s="1"/>
      <c r="J41" s="1">
        <v>107</v>
      </c>
      <c r="K41" s="1">
        <f t="shared" si="23"/>
        <v>-22</v>
      </c>
      <c r="L41" s="1"/>
      <c r="M41" s="1"/>
      <c r="N41" s="1">
        <v>300</v>
      </c>
      <c r="O41" s="1"/>
      <c r="P41" s="1">
        <f t="shared" si="2"/>
        <v>17</v>
      </c>
      <c r="Q41" s="5"/>
      <c r="R41" s="5">
        <f t="shared" si="24"/>
        <v>0</v>
      </c>
      <c r="S41" s="5"/>
      <c r="T41" s="1"/>
      <c r="U41" s="1">
        <f t="shared" si="25"/>
        <v>17.705882352941178</v>
      </c>
      <c r="V41" s="1">
        <f t="shared" si="3"/>
        <v>17.705882352941178</v>
      </c>
      <c r="W41" s="1">
        <v>33.6</v>
      </c>
      <c r="X41" s="1">
        <v>18.8</v>
      </c>
      <c r="Y41" s="1">
        <v>22</v>
      </c>
      <c r="Z41" s="1">
        <v>24.4</v>
      </c>
      <c r="AA41" s="1">
        <v>18</v>
      </c>
      <c r="AB41" s="1"/>
      <c r="AC41" s="1">
        <f t="shared" si="26"/>
        <v>0</v>
      </c>
      <c r="AD41" s="1"/>
      <c r="AE41" s="1"/>
      <c r="AF41" s="1">
        <f t="shared" si="4"/>
        <v>-45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7</v>
      </c>
      <c r="D42" s="1">
        <v>86</v>
      </c>
      <c r="E42" s="1">
        <v>15</v>
      </c>
      <c r="F42" s="1">
        <v>78</v>
      </c>
      <c r="G42" s="6">
        <v>0.35</v>
      </c>
      <c r="H42" s="1">
        <v>45</v>
      </c>
      <c r="I42" s="1"/>
      <c r="J42" s="1">
        <v>24</v>
      </c>
      <c r="K42" s="1">
        <f t="shared" si="23"/>
        <v>-9</v>
      </c>
      <c r="L42" s="1"/>
      <c r="M42" s="1"/>
      <c r="N42" s="1">
        <v>0</v>
      </c>
      <c r="O42" s="1"/>
      <c r="P42" s="1">
        <f t="shared" si="2"/>
        <v>3</v>
      </c>
      <c r="Q42" s="5"/>
      <c r="R42" s="5">
        <f t="shared" si="24"/>
        <v>0</v>
      </c>
      <c r="S42" s="5"/>
      <c r="T42" s="1"/>
      <c r="U42" s="1">
        <f t="shared" si="25"/>
        <v>26</v>
      </c>
      <c r="V42" s="1">
        <f t="shared" si="3"/>
        <v>26</v>
      </c>
      <c r="W42" s="1">
        <v>2.6</v>
      </c>
      <c r="X42" s="1">
        <v>6</v>
      </c>
      <c r="Y42" s="1">
        <v>1.6</v>
      </c>
      <c r="Z42" s="1">
        <v>2.6</v>
      </c>
      <c r="AA42" s="1">
        <v>5.2</v>
      </c>
      <c r="AB42" s="1"/>
      <c r="AC42" s="1">
        <f t="shared" si="26"/>
        <v>0</v>
      </c>
      <c r="AD42" s="1"/>
      <c r="AE42" s="1"/>
      <c r="AF42" s="1">
        <f t="shared" si="4"/>
        <v>45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31</v>
      </c>
      <c r="C43" s="1"/>
      <c r="D43" s="1">
        <v>12.207000000000001</v>
      </c>
      <c r="E43" s="1">
        <v>11.827</v>
      </c>
      <c r="F43" s="1"/>
      <c r="G43" s="6">
        <v>1</v>
      </c>
      <c r="H43" s="1">
        <v>60</v>
      </c>
      <c r="I43" s="1"/>
      <c r="J43" s="1">
        <v>15.755000000000001</v>
      </c>
      <c r="K43" s="1">
        <f t="shared" si="23"/>
        <v>-3.9280000000000008</v>
      </c>
      <c r="L43" s="1"/>
      <c r="M43" s="1"/>
      <c r="N43" s="1">
        <v>300</v>
      </c>
      <c r="O43" s="1">
        <v>300</v>
      </c>
      <c r="P43" s="1">
        <f t="shared" si="2"/>
        <v>2.3654000000000002</v>
      </c>
      <c r="Q43" s="5"/>
      <c r="R43" s="5">
        <v>100</v>
      </c>
      <c r="S43" s="5">
        <v>250</v>
      </c>
      <c r="T43" s="1"/>
      <c r="U43" s="1">
        <f t="shared" si="25"/>
        <v>295.93303458188888</v>
      </c>
      <c r="V43" s="1">
        <f t="shared" si="3"/>
        <v>253.65688678447617</v>
      </c>
      <c r="W43" s="1">
        <v>26.114599999999999</v>
      </c>
      <c r="X43" s="1">
        <v>34.8748</v>
      </c>
      <c r="Y43" s="1">
        <v>22.4068</v>
      </c>
      <c r="Z43" s="1">
        <v>18.135999999999999</v>
      </c>
      <c r="AA43" s="1">
        <v>32.066400000000002</v>
      </c>
      <c r="AB43" s="1" t="s">
        <v>42</v>
      </c>
      <c r="AC43" s="1">
        <f t="shared" si="26"/>
        <v>100</v>
      </c>
      <c r="AD43" s="1"/>
      <c r="AE43" s="1"/>
      <c r="AF43" s="1">
        <f t="shared" si="4"/>
        <v>-564.51900000000001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33</v>
      </c>
      <c r="C44" s="1">
        <v>192</v>
      </c>
      <c r="D44" s="1">
        <v>6</v>
      </c>
      <c r="E44" s="1">
        <v>191</v>
      </c>
      <c r="F44" s="1">
        <v>2</v>
      </c>
      <c r="G44" s="6">
        <v>0.3</v>
      </c>
      <c r="H44" s="1">
        <v>45</v>
      </c>
      <c r="I44" s="1"/>
      <c r="J44" s="1">
        <v>193</v>
      </c>
      <c r="K44" s="1">
        <f t="shared" si="23"/>
        <v>-2</v>
      </c>
      <c r="L44" s="1"/>
      <c r="M44" s="1"/>
      <c r="N44" s="1">
        <v>229</v>
      </c>
      <c r="O44" s="1"/>
      <c r="P44" s="1">
        <f t="shared" si="2"/>
        <v>38.200000000000003</v>
      </c>
      <c r="Q44" s="5">
        <f t="shared" si="20"/>
        <v>265.60000000000002</v>
      </c>
      <c r="R44" s="5">
        <f t="shared" si="24"/>
        <v>266</v>
      </c>
      <c r="S44" s="5"/>
      <c r="T44" s="1"/>
      <c r="U44" s="1">
        <f t="shared" si="25"/>
        <v>13.01047120418848</v>
      </c>
      <c r="V44" s="1">
        <f t="shared" si="3"/>
        <v>6.0471204188481673</v>
      </c>
      <c r="W44" s="1">
        <v>31</v>
      </c>
      <c r="X44" s="1">
        <v>18.2</v>
      </c>
      <c r="Y44" s="1">
        <v>31.8</v>
      </c>
      <c r="Z44" s="1">
        <v>25.8</v>
      </c>
      <c r="AA44" s="1">
        <v>25.2</v>
      </c>
      <c r="AB44" s="1"/>
      <c r="AC44" s="1">
        <f t="shared" si="26"/>
        <v>79.8</v>
      </c>
      <c r="AD44" s="1"/>
      <c r="AE44" s="1"/>
      <c r="AF44" s="1">
        <f t="shared" si="4"/>
        <v>78.399999999999977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78</v>
      </c>
      <c r="B45" s="10" t="s">
        <v>31</v>
      </c>
      <c r="C45" s="10"/>
      <c r="D45" s="10">
        <v>1</v>
      </c>
      <c r="E45" s="10"/>
      <c r="F45" s="10"/>
      <c r="G45" s="11">
        <v>0</v>
      </c>
      <c r="H45" s="10" t="e">
        <v>#N/A</v>
      </c>
      <c r="I45" s="10"/>
      <c r="J45" s="10">
        <v>4</v>
      </c>
      <c r="K45" s="10">
        <f t="shared" si="23"/>
        <v>-4</v>
      </c>
      <c r="L45" s="10"/>
      <c r="M45" s="10"/>
      <c r="N45" s="10"/>
      <c r="O45" s="10"/>
      <c r="P45" s="10">
        <f t="shared" si="2"/>
        <v>0</v>
      </c>
      <c r="Q45" s="12"/>
      <c r="R45" s="12"/>
      <c r="S45" s="12"/>
      <c r="T45" s="10"/>
      <c r="U45" s="10" t="e">
        <f t="shared" si="5"/>
        <v>#DIV/0!</v>
      </c>
      <c r="V45" s="10" t="e">
        <f t="shared" si="3"/>
        <v>#DIV/0!</v>
      </c>
      <c r="W45" s="10">
        <v>0.2</v>
      </c>
      <c r="X45" s="10">
        <v>0</v>
      </c>
      <c r="Y45" s="10">
        <v>0</v>
      </c>
      <c r="Z45" s="10">
        <v>0</v>
      </c>
      <c r="AA45" s="10">
        <v>0</v>
      </c>
      <c r="AB45" s="10" t="s">
        <v>36</v>
      </c>
      <c r="AC45" s="10">
        <f t="shared" si="6"/>
        <v>0</v>
      </c>
      <c r="AD45" s="1"/>
      <c r="AE45" s="1"/>
      <c r="AF45" s="1">
        <f t="shared" si="4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>
        <v>14</v>
      </c>
      <c r="D46" s="1">
        <v>87</v>
      </c>
      <c r="E46" s="1">
        <v>88</v>
      </c>
      <c r="F46" s="1">
        <v>1</v>
      </c>
      <c r="G46" s="6">
        <v>0.27</v>
      </c>
      <c r="H46" s="1">
        <v>45</v>
      </c>
      <c r="I46" s="1"/>
      <c r="J46" s="1">
        <v>95</v>
      </c>
      <c r="K46" s="1">
        <f t="shared" si="23"/>
        <v>-7</v>
      </c>
      <c r="L46" s="1"/>
      <c r="M46" s="1"/>
      <c r="N46" s="1">
        <v>220</v>
      </c>
      <c r="O46" s="1"/>
      <c r="P46" s="1">
        <f t="shared" si="2"/>
        <v>17.600000000000001</v>
      </c>
      <c r="Q46" s="5">
        <v>10</v>
      </c>
      <c r="R46" s="5">
        <v>60</v>
      </c>
      <c r="S46" s="5">
        <v>100</v>
      </c>
      <c r="T46" s="1"/>
      <c r="U46" s="1">
        <f t="shared" ref="U46:U50" si="27">(F46+N46+O46+R46)/P46</f>
        <v>15.96590909090909</v>
      </c>
      <c r="V46" s="1">
        <f t="shared" si="3"/>
        <v>12.556818181818182</v>
      </c>
      <c r="W46" s="1">
        <v>23</v>
      </c>
      <c r="X46" s="1">
        <v>15.8</v>
      </c>
      <c r="Y46" s="1">
        <v>14.6</v>
      </c>
      <c r="Z46" s="1">
        <v>20.8</v>
      </c>
      <c r="AA46" s="1">
        <v>15.4</v>
      </c>
      <c r="AB46" s="1"/>
      <c r="AC46" s="1">
        <f t="shared" ref="AC46:AC50" si="28">R46*G46</f>
        <v>16.200000000000003</v>
      </c>
      <c r="AD46" s="1"/>
      <c r="AE46" s="1"/>
      <c r="AF46" s="1">
        <f t="shared" si="4"/>
        <v>34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31</v>
      </c>
      <c r="C47" s="1">
        <v>283.64400000000001</v>
      </c>
      <c r="D47" s="1">
        <v>829.80700000000002</v>
      </c>
      <c r="E47" s="1">
        <v>423.9</v>
      </c>
      <c r="F47" s="1">
        <v>667.30200000000002</v>
      </c>
      <c r="G47" s="6">
        <v>1</v>
      </c>
      <c r="H47" s="1">
        <v>45</v>
      </c>
      <c r="I47" s="1"/>
      <c r="J47" s="1">
        <v>385.67399999999998</v>
      </c>
      <c r="K47" s="1">
        <f t="shared" si="23"/>
        <v>38.225999999999999</v>
      </c>
      <c r="L47" s="1"/>
      <c r="M47" s="1"/>
      <c r="N47" s="1">
        <v>300</v>
      </c>
      <c r="O47" s="1">
        <v>300</v>
      </c>
      <c r="P47" s="1">
        <f t="shared" si="2"/>
        <v>84.78</v>
      </c>
      <c r="Q47" s="5"/>
      <c r="R47" s="5">
        <f t="shared" ref="R47" si="29">ROUND(Q47,0)</f>
        <v>0</v>
      </c>
      <c r="S47" s="5"/>
      <c r="T47" s="1"/>
      <c r="U47" s="1">
        <f t="shared" si="27"/>
        <v>14.9481245576787</v>
      </c>
      <c r="V47" s="1">
        <f t="shared" si="3"/>
        <v>14.9481245576787</v>
      </c>
      <c r="W47" s="1">
        <v>99.841399999999993</v>
      </c>
      <c r="X47" s="1">
        <v>90.977400000000003</v>
      </c>
      <c r="Y47" s="1">
        <v>72.837999999999994</v>
      </c>
      <c r="Z47" s="1">
        <v>61.148800000000008</v>
      </c>
      <c r="AA47" s="1">
        <v>66.858000000000004</v>
      </c>
      <c r="AB47" s="1" t="s">
        <v>81</v>
      </c>
      <c r="AC47" s="1">
        <f t="shared" si="28"/>
        <v>0</v>
      </c>
      <c r="AD47" s="1"/>
      <c r="AE47" s="1"/>
      <c r="AF47" s="1">
        <f t="shared" si="4"/>
        <v>671.69999999999982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0.19900000000000001</v>
      </c>
      <c r="D48" s="1">
        <v>130.04400000000001</v>
      </c>
      <c r="E48" s="1">
        <v>70.298000000000002</v>
      </c>
      <c r="F48" s="1">
        <v>59.052</v>
      </c>
      <c r="G48" s="6">
        <v>1</v>
      </c>
      <c r="H48" s="1">
        <v>45</v>
      </c>
      <c r="I48" s="1"/>
      <c r="J48" s="1">
        <v>76.283000000000001</v>
      </c>
      <c r="K48" s="1">
        <f t="shared" si="23"/>
        <v>-5.9849999999999994</v>
      </c>
      <c r="L48" s="1"/>
      <c r="M48" s="1"/>
      <c r="N48" s="1">
        <v>53</v>
      </c>
      <c r="O48" s="1"/>
      <c r="P48" s="1">
        <f t="shared" si="2"/>
        <v>14.0596</v>
      </c>
      <c r="Q48" s="5">
        <f t="shared" ref="Q48:Q49" si="30">13*P48-O48-N48-F48</f>
        <v>70.722800000000007</v>
      </c>
      <c r="R48" s="5">
        <v>100</v>
      </c>
      <c r="S48" s="5"/>
      <c r="T48" s="1"/>
      <c r="U48" s="1">
        <f t="shared" si="27"/>
        <v>15.082363651881987</v>
      </c>
      <c r="V48" s="1">
        <f t="shared" si="3"/>
        <v>7.9697857691541723</v>
      </c>
      <c r="W48" s="1">
        <v>14.105600000000001</v>
      </c>
      <c r="X48" s="1">
        <v>15.643000000000001</v>
      </c>
      <c r="Y48" s="1">
        <v>7.9212000000000007</v>
      </c>
      <c r="Z48" s="1">
        <v>11.0756</v>
      </c>
      <c r="AA48" s="1">
        <v>6.43</v>
      </c>
      <c r="AB48" s="1"/>
      <c r="AC48" s="1">
        <f t="shared" si="28"/>
        <v>100</v>
      </c>
      <c r="AD48" s="1"/>
      <c r="AE48" s="1"/>
      <c r="AF48" s="1">
        <f t="shared" si="4"/>
        <v>87.171199999999999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33</v>
      </c>
      <c r="C49" s="1">
        <v>306</v>
      </c>
      <c r="D49" s="1"/>
      <c r="E49" s="1">
        <v>291</v>
      </c>
      <c r="F49" s="1">
        <v>1</v>
      </c>
      <c r="G49" s="6">
        <v>0.4</v>
      </c>
      <c r="H49" s="1">
        <v>60</v>
      </c>
      <c r="I49" s="1"/>
      <c r="J49" s="1">
        <v>313</v>
      </c>
      <c r="K49" s="1">
        <f t="shared" si="23"/>
        <v>-22</v>
      </c>
      <c r="L49" s="1"/>
      <c r="M49" s="1"/>
      <c r="N49" s="1">
        <v>400</v>
      </c>
      <c r="O49" s="1">
        <v>200</v>
      </c>
      <c r="P49" s="1">
        <f t="shared" si="2"/>
        <v>58.2</v>
      </c>
      <c r="Q49" s="5">
        <f t="shared" si="30"/>
        <v>155.60000000000002</v>
      </c>
      <c r="R49" s="5">
        <v>250</v>
      </c>
      <c r="S49" s="5">
        <v>250</v>
      </c>
      <c r="T49" s="1"/>
      <c r="U49" s="1">
        <f t="shared" si="27"/>
        <v>14.621993127147766</v>
      </c>
      <c r="V49" s="1">
        <f t="shared" si="3"/>
        <v>10.326460481099655</v>
      </c>
      <c r="W49" s="1">
        <v>61.4</v>
      </c>
      <c r="X49" s="1">
        <v>40.4</v>
      </c>
      <c r="Y49" s="1">
        <v>51.8</v>
      </c>
      <c r="Z49" s="1">
        <v>31</v>
      </c>
      <c r="AA49" s="1">
        <v>40</v>
      </c>
      <c r="AB49" s="1"/>
      <c r="AC49" s="1">
        <f t="shared" si="28"/>
        <v>100</v>
      </c>
      <c r="AD49" s="1"/>
      <c r="AE49" s="1"/>
      <c r="AF49" s="1">
        <f t="shared" si="4"/>
        <v>117.39999999999998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33</v>
      </c>
      <c r="C50" s="1">
        <v>1</v>
      </c>
      <c r="D50" s="1">
        <v>3</v>
      </c>
      <c r="E50" s="1">
        <v>2</v>
      </c>
      <c r="F50" s="1"/>
      <c r="G50" s="6">
        <v>0.4</v>
      </c>
      <c r="H50" s="1">
        <v>60</v>
      </c>
      <c r="I50" s="1"/>
      <c r="J50" s="1">
        <v>18</v>
      </c>
      <c r="K50" s="1">
        <f t="shared" si="23"/>
        <v>-16</v>
      </c>
      <c r="L50" s="1"/>
      <c r="M50" s="1"/>
      <c r="N50" s="1">
        <v>200</v>
      </c>
      <c r="O50" s="1">
        <v>50</v>
      </c>
      <c r="P50" s="1">
        <f t="shared" si="2"/>
        <v>0.4</v>
      </c>
      <c r="Q50" s="5"/>
      <c r="R50" s="5">
        <v>150</v>
      </c>
      <c r="S50" s="5">
        <v>250</v>
      </c>
      <c r="T50" s="1"/>
      <c r="U50" s="1">
        <f t="shared" si="27"/>
        <v>1000</v>
      </c>
      <c r="V50" s="1">
        <f t="shared" si="3"/>
        <v>625</v>
      </c>
      <c r="W50" s="1">
        <v>15.4</v>
      </c>
      <c r="X50" s="1">
        <v>33.4</v>
      </c>
      <c r="Y50" s="1">
        <v>18.399999999999999</v>
      </c>
      <c r="Z50" s="1">
        <v>20.399999999999999</v>
      </c>
      <c r="AA50" s="1">
        <v>31.2</v>
      </c>
      <c r="AB50" s="1"/>
      <c r="AC50" s="1">
        <f t="shared" si="28"/>
        <v>60</v>
      </c>
      <c r="AD50" s="1"/>
      <c r="AE50" s="1"/>
      <c r="AF50" s="1">
        <f t="shared" si="4"/>
        <v>-244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85</v>
      </c>
      <c r="B51" s="10" t="s">
        <v>33</v>
      </c>
      <c r="C51" s="10"/>
      <c r="D51" s="10">
        <v>2</v>
      </c>
      <c r="E51" s="10">
        <v>2</v>
      </c>
      <c r="F51" s="10"/>
      <c r="G51" s="11">
        <v>0</v>
      </c>
      <c r="H51" s="10" t="e">
        <v>#N/A</v>
      </c>
      <c r="I51" s="10"/>
      <c r="J51" s="10">
        <v>2</v>
      </c>
      <c r="K51" s="10">
        <f t="shared" si="23"/>
        <v>0</v>
      </c>
      <c r="L51" s="10"/>
      <c r="M51" s="10"/>
      <c r="N51" s="10"/>
      <c r="O51" s="10"/>
      <c r="P51" s="10">
        <f t="shared" si="2"/>
        <v>0.4</v>
      </c>
      <c r="Q51" s="12"/>
      <c r="R51" s="12"/>
      <c r="S51" s="12"/>
      <c r="T51" s="10"/>
      <c r="U51" s="10">
        <f t="shared" si="5"/>
        <v>0</v>
      </c>
      <c r="V51" s="10">
        <f t="shared" si="3"/>
        <v>0</v>
      </c>
      <c r="W51" s="10">
        <v>0.2</v>
      </c>
      <c r="X51" s="10">
        <v>0</v>
      </c>
      <c r="Y51" s="10">
        <v>0</v>
      </c>
      <c r="Z51" s="10">
        <v>0</v>
      </c>
      <c r="AA51" s="10">
        <v>0</v>
      </c>
      <c r="AB51" s="10" t="s">
        <v>36</v>
      </c>
      <c r="AC51" s="10">
        <f t="shared" si="6"/>
        <v>0</v>
      </c>
      <c r="AD51" s="1"/>
      <c r="AE51" s="1"/>
      <c r="AF51" s="1">
        <f t="shared" si="4"/>
        <v>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86</v>
      </c>
      <c r="B52" s="10" t="s">
        <v>33</v>
      </c>
      <c r="C52" s="10"/>
      <c r="D52" s="10">
        <v>6</v>
      </c>
      <c r="E52" s="10">
        <v>6</v>
      </c>
      <c r="F52" s="10"/>
      <c r="G52" s="11">
        <v>0</v>
      </c>
      <c r="H52" s="10" t="e">
        <v>#N/A</v>
      </c>
      <c r="I52" s="10"/>
      <c r="J52" s="10">
        <v>6</v>
      </c>
      <c r="K52" s="10">
        <f t="shared" si="23"/>
        <v>0</v>
      </c>
      <c r="L52" s="10"/>
      <c r="M52" s="10"/>
      <c r="N52" s="10"/>
      <c r="O52" s="10"/>
      <c r="P52" s="10">
        <f t="shared" si="2"/>
        <v>1.2</v>
      </c>
      <c r="Q52" s="12"/>
      <c r="R52" s="12"/>
      <c r="S52" s="12"/>
      <c r="T52" s="10"/>
      <c r="U52" s="10">
        <f t="shared" si="5"/>
        <v>0</v>
      </c>
      <c r="V52" s="10">
        <f t="shared" si="3"/>
        <v>0</v>
      </c>
      <c r="W52" s="10">
        <v>1.2</v>
      </c>
      <c r="X52" s="10">
        <v>0</v>
      </c>
      <c r="Y52" s="10">
        <v>0</v>
      </c>
      <c r="Z52" s="10">
        <v>0</v>
      </c>
      <c r="AA52" s="10">
        <v>0</v>
      </c>
      <c r="AB52" s="10" t="s">
        <v>36</v>
      </c>
      <c r="AC52" s="10">
        <f t="shared" si="6"/>
        <v>0</v>
      </c>
      <c r="AD52" s="1"/>
      <c r="AE52" s="1"/>
      <c r="AF52" s="1">
        <f t="shared" si="4"/>
        <v>18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87</v>
      </c>
      <c r="B53" s="10" t="s">
        <v>33</v>
      </c>
      <c r="C53" s="10"/>
      <c r="D53" s="10">
        <v>3</v>
      </c>
      <c r="E53" s="10">
        <v>3</v>
      </c>
      <c r="F53" s="10"/>
      <c r="G53" s="11">
        <v>0</v>
      </c>
      <c r="H53" s="10" t="e">
        <v>#N/A</v>
      </c>
      <c r="I53" s="10"/>
      <c r="J53" s="10">
        <v>5</v>
      </c>
      <c r="K53" s="10">
        <f t="shared" si="23"/>
        <v>-2</v>
      </c>
      <c r="L53" s="10"/>
      <c r="M53" s="10"/>
      <c r="N53" s="10"/>
      <c r="O53" s="10"/>
      <c r="P53" s="10">
        <f t="shared" si="2"/>
        <v>0.6</v>
      </c>
      <c r="Q53" s="12"/>
      <c r="R53" s="12"/>
      <c r="S53" s="12"/>
      <c r="T53" s="10"/>
      <c r="U53" s="10">
        <f t="shared" si="5"/>
        <v>0</v>
      </c>
      <c r="V53" s="10">
        <f t="shared" si="3"/>
        <v>0</v>
      </c>
      <c r="W53" s="10">
        <v>0.4</v>
      </c>
      <c r="X53" s="10">
        <v>0</v>
      </c>
      <c r="Y53" s="10">
        <v>0</v>
      </c>
      <c r="Z53" s="10">
        <v>0</v>
      </c>
      <c r="AA53" s="10">
        <v>0</v>
      </c>
      <c r="AB53" s="10" t="s">
        <v>36</v>
      </c>
      <c r="AC53" s="10">
        <f t="shared" si="6"/>
        <v>0</v>
      </c>
      <c r="AD53" s="1"/>
      <c r="AE53" s="1"/>
      <c r="AF53" s="1">
        <f t="shared" si="4"/>
        <v>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88</v>
      </c>
      <c r="B54" s="10" t="s">
        <v>33</v>
      </c>
      <c r="C54" s="10"/>
      <c r="D54" s="10">
        <v>7</v>
      </c>
      <c r="E54" s="10">
        <v>7</v>
      </c>
      <c r="F54" s="10"/>
      <c r="G54" s="11">
        <v>0</v>
      </c>
      <c r="H54" s="10" t="e">
        <v>#N/A</v>
      </c>
      <c r="I54" s="10"/>
      <c r="J54" s="10">
        <v>19</v>
      </c>
      <c r="K54" s="10">
        <f t="shared" si="23"/>
        <v>-12</v>
      </c>
      <c r="L54" s="10"/>
      <c r="M54" s="10"/>
      <c r="N54" s="10"/>
      <c r="O54" s="10"/>
      <c r="P54" s="10">
        <f t="shared" si="2"/>
        <v>1.4</v>
      </c>
      <c r="Q54" s="12"/>
      <c r="R54" s="12"/>
      <c r="S54" s="12"/>
      <c r="T54" s="10"/>
      <c r="U54" s="10">
        <f t="shared" si="5"/>
        <v>0</v>
      </c>
      <c r="V54" s="10">
        <f t="shared" si="3"/>
        <v>0</v>
      </c>
      <c r="W54" s="10">
        <v>1.4</v>
      </c>
      <c r="X54" s="10">
        <v>0</v>
      </c>
      <c r="Y54" s="10">
        <v>0</v>
      </c>
      <c r="Z54" s="10">
        <v>0</v>
      </c>
      <c r="AA54" s="10">
        <v>0</v>
      </c>
      <c r="AB54" s="10" t="s">
        <v>36</v>
      </c>
      <c r="AC54" s="10">
        <f t="shared" si="6"/>
        <v>0</v>
      </c>
      <c r="AD54" s="1"/>
      <c r="AE54" s="1"/>
      <c r="AF54" s="1">
        <f t="shared" si="4"/>
        <v>21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33</v>
      </c>
      <c r="C55" s="1">
        <v>113</v>
      </c>
      <c r="D55" s="1">
        <v>44</v>
      </c>
      <c r="E55" s="1">
        <v>93</v>
      </c>
      <c r="F55" s="1">
        <v>64</v>
      </c>
      <c r="G55" s="6">
        <v>0.4</v>
      </c>
      <c r="H55" s="1">
        <v>60</v>
      </c>
      <c r="I55" s="1"/>
      <c r="J55" s="1">
        <v>98</v>
      </c>
      <c r="K55" s="1">
        <f t="shared" si="23"/>
        <v>-5</v>
      </c>
      <c r="L55" s="1"/>
      <c r="M55" s="1"/>
      <c r="N55" s="1">
        <v>102</v>
      </c>
      <c r="O55" s="1"/>
      <c r="P55" s="1">
        <f t="shared" si="2"/>
        <v>18.600000000000001</v>
      </c>
      <c r="Q55" s="5">
        <f t="shared" ref="Q55:Q60" si="31">13*P55-O55-N55-F55</f>
        <v>75.800000000000011</v>
      </c>
      <c r="R55" s="5">
        <f t="shared" ref="R55:R58" si="32">ROUND(Q55,0)</f>
        <v>76</v>
      </c>
      <c r="S55" s="5"/>
      <c r="T55" s="1"/>
      <c r="U55" s="1">
        <f t="shared" ref="U55:U60" si="33">(F55+N55+O55+R55)/P55</f>
        <v>13.010752688172042</v>
      </c>
      <c r="V55" s="1">
        <f t="shared" si="3"/>
        <v>8.9247311827956981</v>
      </c>
      <c r="W55" s="1">
        <v>18.2</v>
      </c>
      <c r="X55" s="1">
        <v>17.2</v>
      </c>
      <c r="Y55" s="1">
        <v>21</v>
      </c>
      <c r="Z55" s="1">
        <v>14.8</v>
      </c>
      <c r="AA55" s="1">
        <v>15.6</v>
      </c>
      <c r="AB55" s="1"/>
      <c r="AC55" s="1">
        <f t="shared" ref="AC55:AC60" si="34">R55*G55</f>
        <v>30.400000000000002</v>
      </c>
      <c r="AD55" s="1"/>
      <c r="AE55" s="1"/>
      <c r="AF55" s="1">
        <f t="shared" si="4"/>
        <v>101.19999999999999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33</v>
      </c>
      <c r="C56" s="1">
        <v>48</v>
      </c>
      <c r="D56" s="1">
        <v>305</v>
      </c>
      <c r="E56" s="1">
        <v>256</v>
      </c>
      <c r="F56" s="1">
        <v>80</v>
      </c>
      <c r="G56" s="6">
        <v>0.1</v>
      </c>
      <c r="H56" s="1">
        <v>60</v>
      </c>
      <c r="I56" s="1"/>
      <c r="J56" s="1">
        <v>252</v>
      </c>
      <c r="K56" s="1">
        <f t="shared" si="23"/>
        <v>4</v>
      </c>
      <c r="L56" s="1"/>
      <c r="M56" s="1"/>
      <c r="N56" s="1">
        <v>331</v>
      </c>
      <c r="O56" s="1"/>
      <c r="P56" s="1">
        <f t="shared" si="2"/>
        <v>51.2</v>
      </c>
      <c r="Q56" s="5">
        <f t="shared" si="31"/>
        <v>254.60000000000002</v>
      </c>
      <c r="R56" s="5">
        <f t="shared" si="32"/>
        <v>255</v>
      </c>
      <c r="S56" s="5"/>
      <c r="T56" s="1"/>
      <c r="U56" s="1">
        <f t="shared" si="33"/>
        <v>13.0078125</v>
      </c>
      <c r="V56" s="1">
        <f t="shared" si="3"/>
        <v>8.02734375</v>
      </c>
      <c r="W56" s="1">
        <v>47.8</v>
      </c>
      <c r="X56" s="1">
        <v>39.6</v>
      </c>
      <c r="Y56" s="1">
        <v>25.2</v>
      </c>
      <c r="Z56" s="1">
        <v>38.6</v>
      </c>
      <c r="AA56" s="1">
        <v>38.4</v>
      </c>
      <c r="AB56" s="1"/>
      <c r="AC56" s="1">
        <f t="shared" si="34"/>
        <v>25.5</v>
      </c>
      <c r="AD56" s="1"/>
      <c r="AE56" s="1"/>
      <c r="AF56" s="1">
        <f t="shared" si="4"/>
        <v>182.39999999999998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33</v>
      </c>
      <c r="C57" s="1">
        <v>81</v>
      </c>
      <c r="D57" s="1">
        <v>4</v>
      </c>
      <c r="E57" s="1">
        <v>50</v>
      </c>
      <c r="F57" s="1">
        <v>35</v>
      </c>
      <c r="G57" s="6">
        <v>0.1</v>
      </c>
      <c r="H57" s="1">
        <v>60</v>
      </c>
      <c r="I57" s="1"/>
      <c r="J57" s="1">
        <v>59</v>
      </c>
      <c r="K57" s="1">
        <f t="shared" si="23"/>
        <v>-9</v>
      </c>
      <c r="L57" s="1"/>
      <c r="M57" s="1"/>
      <c r="N57" s="1">
        <v>0</v>
      </c>
      <c r="O57" s="1"/>
      <c r="P57" s="1">
        <f t="shared" si="2"/>
        <v>10</v>
      </c>
      <c r="Q57" s="5">
        <f t="shared" si="31"/>
        <v>95</v>
      </c>
      <c r="R57" s="5">
        <f t="shared" si="32"/>
        <v>95</v>
      </c>
      <c r="S57" s="5"/>
      <c r="T57" s="1"/>
      <c r="U57" s="1">
        <f t="shared" si="33"/>
        <v>13</v>
      </c>
      <c r="V57" s="1">
        <f t="shared" si="3"/>
        <v>3.5</v>
      </c>
      <c r="W57" s="1">
        <v>4.4000000000000004</v>
      </c>
      <c r="X57" s="1">
        <v>0</v>
      </c>
      <c r="Y57" s="1">
        <v>0</v>
      </c>
      <c r="Z57" s="1">
        <v>0</v>
      </c>
      <c r="AA57" s="1">
        <v>0</v>
      </c>
      <c r="AB57" s="1" t="s">
        <v>50</v>
      </c>
      <c r="AC57" s="1">
        <f t="shared" si="34"/>
        <v>9.5</v>
      </c>
      <c r="AD57" s="1"/>
      <c r="AE57" s="1"/>
      <c r="AF57" s="1">
        <f t="shared" si="4"/>
        <v>55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33</v>
      </c>
      <c r="C58" s="1">
        <v>13</v>
      </c>
      <c r="D58" s="1">
        <v>340</v>
      </c>
      <c r="E58" s="1">
        <v>158</v>
      </c>
      <c r="F58" s="1">
        <v>163</v>
      </c>
      <c r="G58" s="6">
        <v>0.1</v>
      </c>
      <c r="H58" s="1">
        <v>120</v>
      </c>
      <c r="I58" s="1"/>
      <c r="J58" s="1">
        <v>172</v>
      </c>
      <c r="K58" s="1">
        <f t="shared" si="23"/>
        <v>-14</v>
      </c>
      <c r="L58" s="1"/>
      <c r="M58" s="1"/>
      <c r="N58" s="1">
        <v>0</v>
      </c>
      <c r="O58" s="1"/>
      <c r="P58" s="1">
        <f t="shared" si="2"/>
        <v>31.6</v>
      </c>
      <c r="Q58" s="5">
        <f t="shared" si="31"/>
        <v>247.8</v>
      </c>
      <c r="R58" s="5">
        <f t="shared" si="32"/>
        <v>248</v>
      </c>
      <c r="S58" s="5"/>
      <c r="T58" s="1"/>
      <c r="U58" s="1">
        <f t="shared" si="33"/>
        <v>13.00632911392405</v>
      </c>
      <c r="V58" s="1">
        <f t="shared" si="3"/>
        <v>5.1582278481012658</v>
      </c>
      <c r="W58" s="1">
        <v>15.4</v>
      </c>
      <c r="X58" s="1">
        <v>33.6</v>
      </c>
      <c r="Y58" s="1">
        <v>16.600000000000001</v>
      </c>
      <c r="Z58" s="1">
        <v>22.6</v>
      </c>
      <c r="AA58" s="1">
        <v>20.6</v>
      </c>
      <c r="AB58" s="1"/>
      <c r="AC58" s="1">
        <f t="shared" si="34"/>
        <v>24.8</v>
      </c>
      <c r="AD58" s="1"/>
      <c r="AE58" s="1"/>
      <c r="AF58" s="1">
        <f t="shared" si="4"/>
        <v>226.2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33</v>
      </c>
      <c r="C59" s="1">
        <v>12</v>
      </c>
      <c r="D59" s="1">
        <v>66</v>
      </c>
      <c r="E59" s="1">
        <v>63</v>
      </c>
      <c r="F59" s="1">
        <v>6</v>
      </c>
      <c r="G59" s="6">
        <v>0.4</v>
      </c>
      <c r="H59" s="1">
        <v>45</v>
      </c>
      <c r="I59" s="1"/>
      <c r="J59" s="1">
        <v>70</v>
      </c>
      <c r="K59" s="1">
        <f t="shared" si="23"/>
        <v>-7</v>
      </c>
      <c r="L59" s="1"/>
      <c r="M59" s="1"/>
      <c r="N59" s="1">
        <v>137</v>
      </c>
      <c r="O59" s="1"/>
      <c r="P59" s="1">
        <f t="shared" si="2"/>
        <v>12.6</v>
      </c>
      <c r="Q59" s="5">
        <f t="shared" si="31"/>
        <v>20.799999999999983</v>
      </c>
      <c r="R59" s="5">
        <v>80</v>
      </c>
      <c r="S59" s="5">
        <v>100</v>
      </c>
      <c r="T59" s="1"/>
      <c r="U59" s="1">
        <f t="shared" si="33"/>
        <v>17.698412698412699</v>
      </c>
      <c r="V59" s="1">
        <f t="shared" si="3"/>
        <v>11.34920634920635</v>
      </c>
      <c r="W59" s="1">
        <v>18.2</v>
      </c>
      <c r="X59" s="1">
        <v>12.4</v>
      </c>
      <c r="Y59" s="1">
        <v>13</v>
      </c>
      <c r="Z59" s="1">
        <v>0.6</v>
      </c>
      <c r="AA59" s="1">
        <v>11.8</v>
      </c>
      <c r="AB59" s="1"/>
      <c r="AC59" s="1">
        <f t="shared" si="34"/>
        <v>32</v>
      </c>
      <c r="AD59" s="1"/>
      <c r="AE59" s="1"/>
      <c r="AF59" s="1">
        <f t="shared" si="4"/>
        <v>31.200000000000017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31</v>
      </c>
      <c r="C60" s="1">
        <v>44.674999999999997</v>
      </c>
      <c r="D60" s="1">
        <v>225.06399999999999</v>
      </c>
      <c r="E60" s="1">
        <v>157.70099999999999</v>
      </c>
      <c r="F60" s="1">
        <v>91.31</v>
      </c>
      <c r="G60" s="6">
        <v>1</v>
      </c>
      <c r="H60" s="1">
        <v>60</v>
      </c>
      <c r="I60" s="1"/>
      <c r="J60" s="1">
        <v>162</v>
      </c>
      <c r="K60" s="1">
        <f t="shared" si="23"/>
        <v>-4.2990000000000066</v>
      </c>
      <c r="L60" s="1"/>
      <c r="M60" s="1"/>
      <c r="N60" s="1">
        <v>128</v>
      </c>
      <c r="O60" s="1">
        <v>100</v>
      </c>
      <c r="P60" s="1">
        <f t="shared" si="2"/>
        <v>31.540199999999999</v>
      </c>
      <c r="Q60" s="5">
        <f t="shared" si="31"/>
        <v>90.712600000000009</v>
      </c>
      <c r="R60" s="5">
        <v>150</v>
      </c>
      <c r="S60" s="5"/>
      <c r="T60" s="1"/>
      <c r="U60" s="1">
        <f t="shared" si="33"/>
        <v>14.879740775264583</v>
      </c>
      <c r="V60" s="1">
        <f t="shared" si="3"/>
        <v>10.123905365216455</v>
      </c>
      <c r="W60" s="1">
        <v>35.081200000000003</v>
      </c>
      <c r="X60" s="1">
        <v>31.524000000000001</v>
      </c>
      <c r="Y60" s="1">
        <v>26.355399999999999</v>
      </c>
      <c r="Z60" s="1">
        <v>20.582799999999999</v>
      </c>
      <c r="AA60" s="1">
        <v>14.7288</v>
      </c>
      <c r="AB60" s="1"/>
      <c r="AC60" s="1">
        <f t="shared" si="34"/>
        <v>150</v>
      </c>
      <c r="AD60" s="1"/>
      <c r="AE60" s="1"/>
      <c r="AF60" s="1">
        <f t="shared" si="4"/>
        <v>154.39039999999994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95</v>
      </c>
      <c r="B61" s="10" t="s">
        <v>33</v>
      </c>
      <c r="C61" s="10"/>
      <c r="D61" s="10">
        <v>3</v>
      </c>
      <c r="E61" s="10">
        <v>1</v>
      </c>
      <c r="F61" s="10"/>
      <c r="G61" s="11">
        <v>0</v>
      </c>
      <c r="H61" s="10" t="e">
        <v>#N/A</v>
      </c>
      <c r="I61" s="10"/>
      <c r="J61" s="10">
        <v>1</v>
      </c>
      <c r="K61" s="10">
        <f t="shared" si="23"/>
        <v>0</v>
      </c>
      <c r="L61" s="10"/>
      <c r="M61" s="10"/>
      <c r="N61" s="10"/>
      <c r="O61" s="10"/>
      <c r="P61" s="10">
        <f t="shared" si="2"/>
        <v>0.2</v>
      </c>
      <c r="Q61" s="12"/>
      <c r="R61" s="12"/>
      <c r="S61" s="12"/>
      <c r="T61" s="10"/>
      <c r="U61" s="10">
        <f t="shared" si="5"/>
        <v>0</v>
      </c>
      <c r="V61" s="10">
        <f t="shared" si="3"/>
        <v>0</v>
      </c>
      <c r="W61" s="10">
        <v>0.4</v>
      </c>
      <c r="X61" s="10">
        <v>0</v>
      </c>
      <c r="Y61" s="10">
        <v>0</v>
      </c>
      <c r="Z61" s="10">
        <v>0</v>
      </c>
      <c r="AA61" s="10">
        <v>0</v>
      </c>
      <c r="AB61" s="10" t="s">
        <v>36</v>
      </c>
      <c r="AC61" s="10">
        <f t="shared" si="6"/>
        <v>0</v>
      </c>
      <c r="AD61" s="1"/>
      <c r="AE61" s="1"/>
      <c r="AF61" s="1">
        <f t="shared" si="4"/>
        <v>3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31</v>
      </c>
      <c r="C62" s="1">
        <v>7.8390000000000004</v>
      </c>
      <c r="D62" s="1">
        <v>77.381</v>
      </c>
      <c r="E62" s="1">
        <v>64.543999999999997</v>
      </c>
      <c r="F62" s="1">
        <v>6.9669999999999996</v>
      </c>
      <c r="G62" s="6">
        <v>1</v>
      </c>
      <c r="H62" s="1">
        <v>45</v>
      </c>
      <c r="I62" s="1"/>
      <c r="J62" s="1">
        <v>80.900000000000006</v>
      </c>
      <c r="K62" s="1">
        <f t="shared" si="23"/>
        <v>-16.356000000000009</v>
      </c>
      <c r="L62" s="1"/>
      <c r="M62" s="1"/>
      <c r="N62" s="1">
        <v>0</v>
      </c>
      <c r="O62" s="1"/>
      <c r="P62" s="1">
        <f t="shared" si="2"/>
        <v>12.908799999999999</v>
      </c>
      <c r="Q62" s="5">
        <f>10*P62-O62-N62-F62</f>
        <v>122.121</v>
      </c>
      <c r="R62" s="5">
        <v>150</v>
      </c>
      <c r="S62" s="5"/>
      <c r="T62" s="1"/>
      <c r="U62" s="1">
        <f t="shared" ref="U62:U64" si="35">(F62+N62+O62+R62)/P62</f>
        <v>12.159689514129898</v>
      </c>
      <c r="V62" s="1">
        <f t="shared" si="3"/>
        <v>0.53970934556271688</v>
      </c>
      <c r="W62" s="1">
        <v>5.7178000000000004</v>
      </c>
      <c r="X62" s="1">
        <v>9.2379999999999995</v>
      </c>
      <c r="Y62" s="1">
        <v>6.1630000000000003</v>
      </c>
      <c r="Z62" s="1">
        <v>4.0561999999999996</v>
      </c>
      <c r="AA62" s="1">
        <v>8.8908000000000005</v>
      </c>
      <c r="AB62" s="1"/>
      <c r="AC62" s="1">
        <f t="shared" ref="AC62:AC64" si="36">R62*G62</f>
        <v>150</v>
      </c>
      <c r="AD62" s="1"/>
      <c r="AE62" s="1"/>
      <c r="AF62" s="1">
        <f t="shared" si="4"/>
        <v>71.51100000000001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31</v>
      </c>
      <c r="C63" s="1">
        <v>0.98899999999999999</v>
      </c>
      <c r="D63" s="1">
        <v>341.91300000000001</v>
      </c>
      <c r="E63" s="1">
        <v>64.608000000000004</v>
      </c>
      <c r="F63" s="1">
        <v>276.98500000000001</v>
      </c>
      <c r="G63" s="6">
        <v>1</v>
      </c>
      <c r="H63" s="1" t="e">
        <v>#N/A</v>
      </c>
      <c r="I63" s="1"/>
      <c r="J63" s="1">
        <v>70.3</v>
      </c>
      <c r="K63" s="1">
        <f t="shared" si="23"/>
        <v>-5.6919999999999931</v>
      </c>
      <c r="L63" s="1"/>
      <c r="M63" s="1"/>
      <c r="N63" s="1">
        <v>0</v>
      </c>
      <c r="O63" s="1"/>
      <c r="P63" s="1">
        <f t="shared" si="2"/>
        <v>12.921600000000002</v>
      </c>
      <c r="Q63" s="5"/>
      <c r="R63" s="5">
        <f t="shared" ref="R63" si="37">ROUND(Q63,0)</f>
        <v>0</v>
      </c>
      <c r="S63" s="5"/>
      <c r="T63" s="1"/>
      <c r="U63" s="1">
        <f t="shared" si="35"/>
        <v>21.435812902426942</v>
      </c>
      <c r="V63" s="1">
        <f t="shared" si="3"/>
        <v>21.435812902426942</v>
      </c>
      <c r="W63" s="1">
        <v>11.47</v>
      </c>
      <c r="X63" s="1">
        <v>23.138999999999999</v>
      </c>
      <c r="Y63" s="1">
        <v>2.895</v>
      </c>
      <c r="Z63" s="1">
        <v>17.022200000000002</v>
      </c>
      <c r="AA63" s="1">
        <v>7.0096000000000007</v>
      </c>
      <c r="AB63" s="1"/>
      <c r="AC63" s="1">
        <f t="shared" si="36"/>
        <v>0</v>
      </c>
      <c r="AD63" s="1"/>
      <c r="AE63" s="1"/>
      <c r="AF63" s="1">
        <f t="shared" si="4"/>
        <v>193.82400000000001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33</v>
      </c>
      <c r="C64" s="1">
        <v>41</v>
      </c>
      <c r="D64" s="1"/>
      <c r="E64" s="1">
        <v>40</v>
      </c>
      <c r="F64" s="1"/>
      <c r="G64" s="6">
        <v>0.1</v>
      </c>
      <c r="H64" s="1">
        <v>60</v>
      </c>
      <c r="I64" s="1"/>
      <c r="J64" s="1">
        <v>47</v>
      </c>
      <c r="K64" s="1">
        <f t="shared" si="23"/>
        <v>-7</v>
      </c>
      <c r="L64" s="1"/>
      <c r="M64" s="1"/>
      <c r="N64" s="1">
        <v>92</v>
      </c>
      <c r="O64" s="1"/>
      <c r="P64" s="1">
        <f t="shared" si="2"/>
        <v>8</v>
      </c>
      <c r="Q64" s="5">
        <f t="shared" ref="Q64" si="38">13*P64-O64-N64-F64</f>
        <v>12</v>
      </c>
      <c r="R64" s="5">
        <v>60</v>
      </c>
      <c r="S64" s="5">
        <v>92</v>
      </c>
      <c r="T64" s="1"/>
      <c r="U64" s="1">
        <f t="shared" si="35"/>
        <v>19</v>
      </c>
      <c r="V64" s="1">
        <f t="shared" si="3"/>
        <v>11.5</v>
      </c>
      <c r="W64" s="1">
        <v>12.8</v>
      </c>
      <c r="X64" s="1">
        <v>0</v>
      </c>
      <c r="Y64" s="1">
        <v>0</v>
      </c>
      <c r="Z64" s="1">
        <v>0</v>
      </c>
      <c r="AA64" s="1">
        <v>0</v>
      </c>
      <c r="AB64" s="1" t="s">
        <v>50</v>
      </c>
      <c r="AC64" s="1">
        <f t="shared" si="36"/>
        <v>6</v>
      </c>
      <c r="AD64" s="1"/>
      <c r="AE64" s="1"/>
      <c r="AF64" s="1">
        <f t="shared" si="4"/>
        <v>16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99</v>
      </c>
      <c r="B65" s="10" t="s">
        <v>33</v>
      </c>
      <c r="C65" s="10">
        <v>36</v>
      </c>
      <c r="D65" s="10">
        <v>21</v>
      </c>
      <c r="E65" s="10">
        <v>15</v>
      </c>
      <c r="F65" s="10">
        <v>41</v>
      </c>
      <c r="G65" s="11">
        <v>0</v>
      </c>
      <c r="H65" s="10">
        <v>45</v>
      </c>
      <c r="I65" s="10"/>
      <c r="J65" s="10">
        <v>29</v>
      </c>
      <c r="K65" s="10">
        <f t="shared" si="23"/>
        <v>-14</v>
      </c>
      <c r="L65" s="10"/>
      <c r="M65" s="10"/>
      <c r="N65" s="10"/>
      <c r="O65" s="10"/>
      <c r="P65" s="10">
        <f t="shared" si="2"/>
        <v>3</v>
      </c>
      <c r="Q65" s="12"/>
      <c r="R65" s="12"/>
      <c r="S65" s="12"/>
      <c r="T65" s="10"/>
      <c r="U65" s="10">
        <f t="shared" si="5"/>
        <v>13.666666666666666</v>
      </c>
      <c r="V65" s="10">
        <f t="shared" si="3"/>
        <v>13.666666666666666</v>
      </c>
      <c r="W65" s="10">
        <v>5.2</v>
      </c>
      <c r="X65" s="10">
        <v>7.8</v>
      </c>
      <c r="Y65" s="10">
        <v>4.5999999999999996</v>
      </c>
      <c r="Z65" s="10">
        <v>7.2</v>
      </c>
      <c r="AA65" s="10">
        <v>3.2</v>
      </c>
      <c r="AB65" s="13" t="s">
        <v>139</v>
      </c>
      <c r="AC65" s="10">
        <f t="shared" si="6"/>
        <v>0</v>
      </c>
      <c r="AD65" s="1"/>
      <c r="AE65" s="1"/>
      <c r="AF65" s="1">
        <f t="shared" si="4"/>
        <v>45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31</v>
      </c>
      <c r="C66" s="1">
        <v>81.724000000000004</v>
      </c>
      <c r="D66" s="1">
        <v>174.845</v>
      </c>
      <c r="E66" s="1">
        <v>154.76900000000001</v>
      </c>
      <c r="F66" s="1">
        <v>101.8</v>
      </c>
      <c r="G66" s="6">
        <v>1</v>
      </c>
      <c r="H66" s="1">
        <v>45</v>
      </c>
      <c r="I66" s="1"/>
      <c r="J66" s="1">
        <v>147</v>
      </c>
      <c r="K66" s="1">
        <f t="shared" si="23"/>
        <v>7.7690000000000055</v>
      </c>
      <c r="L66" s="1"/>
      <c r="M66" s="1"/>
      <c r="N66" s="1">
        <v>82</v>
      </c>
      <c r="O66" s="1"/>
      <c r="P66" s="1">
        <f t="shared" si="2"/>
        <v>30.953800000000001</v>
      </c>
      <c r="Q66" s="5">
        <f t="shared" ref="Q66:Q69" si="39">13*P66-O66-N66-F66</f>
        <v>218.5994</v>
      </c>
      <c r="R66" s="5">
        <v>280</v>
      </c>
      <c r="S66" s="5"/>
      <c r="T66" s="1"/>
      <c r="U66" s="1">
        <f t="shared" ref="U66:U70" si="40">(F66+N66+O66+R66)/P66</f>
        <v>14.983620750925573</v>
      </c>
      <c r="V66" s="1">
        <f t="shared" si="3"/>
        <v>5.9378816171197073</v>
      </c>
      <c r="W66" s="1">
        <v>21.754799999999999</v>
      </c>
      <c r="X66" s="1">
        <v>23.026399999999999</v>
      </c>
      <c r="Y66" s="1">
        <v>19.3398</v>
      </c>
      <c r="Z66" s="1">
        <v>14.166600000000001</v>
      </c>
      <c r="AA66" s="1">
        <v>10.3666</v>
      </c>
      <c r="AB66" s="1"/>
      <c r="AC66" s="1">
        <f t="shared" ref="AC66:AC70" si="41">R66*G66</f>
        <v>280</v>
      </c>
      <c r="AD66" s="1"/>
      <c r="AE66" s="1"/>
      <c r="AF66" s="1">
        <f t="shared" si="4"/>
        <v>163.70760000000001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33</v>
      </c>
      <c r="C67" s="1"/>
      <c r="D67" s="1">
        <v>132</v>
      </c>
      <c r="E67" s="1">
        <v>24</v>
      </c>
      <c r="F67" s="1">
        <v>104</v>
      </c>
      <c r="G67" s="6">
        <v>0.09</v>
      </c>
      <c r="H67" s="1">
        <v>45</v>
      </c>
      <c r="I67" s="1"/>
      <c r="J67" s="1">
        <v>26</v>
      </c>
      <c r="K67" s="1">
        <f t="shared" ref="K67:K97" si="42">E67-J67</f>
        <v>-2</v>
      </c>
      <c r="L67" s="1"/>
      <c r="M67" s="1"/>
      <c r="N67" s="1">
        <v>0</v>
      </c>
      <c r="O67" s="1"/>
      <c r="P67" s="1">
        <f t="shared" si="2"/>
        <v>4.8</v>
      </c>
      <c r="Q67" s="5"/>
      <c r="R67" s="5">
        <f t="shared" ref="R67:R70" si="43">ROUND(Q67,0)</f>
        <v>0</v>
      </c>
      <c r="S67" s="5"/>
      <c r="T67" s="1"/>
      <c r="U67" s="1">
        <f t="shared" si="40"/>
        <v>21.666666666666668</v>
      </c>
      <c r="V67" s="1">
        <f t="shared" si="3"/>
        <v>21.666666666666668</v>
      </c>
      <c r="W67" s="1">
        <v>0.8</v>
      </c>
      <c r="X67" s="1">
        <v>11</v>
      </c>
      <c r="Y67" s="1">
        <v>4.4000000000000004</v>
      </c>
      <c r="Z67" s="1">
        <v>7</v>
      </c>
      <c r="AA67" s="1">
        <v>6.8</v>
      </c>
      <c r="AB67" s="1"/>
      <c r="AC67" s="1">
        <f t="shared" si="41"/>
        <v>0</v>
      </c>
      <c r="AD67" s="1"/>
      <c r="AE67" s="1"/>
      <c r="AF67" s="1">
        <f t="shared" si="4"/>
        <v>72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31</v>
      </c>
      <c r="C68" s="1">
        <v>1.6140000000000001</v>
      </c>
      <c r="D68" s="1">
        <v>32.6</v>
      </c>
      <c r="E68" s="1">
        <v>24.506</v>
      </c>
      <c r="F68" s="1">
        <v>8.0950000000000006</v>
      </c>
      <c r="G68" s="6">
        <v>1</v>
      </c>
      <c r="H68" s="1">
        <v>60</v>
      </c>
      <c r="I68" s="1"/>
      <c r="J68" s="1">
        <v>31.3</v>
      </c>
      <c r="K68" s="1">
        <f t="shared" si="42"/>
        <v>-6.7940000000000005</v>
      </c>
      <c r="L68" s="1"/>
      <c r="M68" s="1"/>
      <c r="N68" s="1">
        <v>12</v>
      </c>
      <c r="O68" s="1"/>
      <c r="P68" s="1">
        <f t="shared" si="2"/>
        <v>4.9012000000000002</v>
      </c>
      <c r="Q68" s="5">
        <f t="shared" si="39"/>
        <v>43.620600000000003</v>
      </c>
      <c r="R68" s="5">
        <v>55</v>
      </c>
      <c r="S68" s="5"/>
      <c r="T68" s="1"/>
      <c r="U68" s="1">
        <f t="shared" si="40"/>
        <v>15.321757936831796</v>
      </c>
      <c r="V68" s="1">
        <f t="shared" si="3"/>
        <v>4.1000163225332571</v>
      </c>
      <c r="W68" s="1">
        <v>3.5064000000000002</v>
      </c>
      <c r="X68" s="1">
        <v>4.0453999999999999</v>
      </c>
      <c r="Y68" s="1">
        <v>1.8874</v>
      </c>
      <c r="Z68" s="1">
        <v>1.0853999999999999</v>
      </c>
      <c r="AA68" s="1">
        <v>5.4569999999999999</v>
      </c>
      <c r="AB68" s="1"/>
      <c r="AC68" s="1">
        <f t="shared" si="41"/>
        <v>55</v>
      </c>
      <c r="AD68" s="1"/>
      <c r="AE68" s="1"/>
      <c r="AF68" s="1">
        <f t="shared" si="4"/>
        <v>17.897399999999998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31</v>
      </c>
      <c r="C69" s="1">
        <v>4.4489999999999998</v>
      </c>
      <c r="D69" s="1">
        <v>118.858</v>
      </c>
      <c r="E69" s="1">
        <v>40.594999999999999</v>
      </c>
      <c r="F69" s="1">
        <v>82.712000000000003</v>
      </c>
      <c r="G69" s="6">
        <v>1</v>
      </c>
      <c r="H69" s="1">
        <v>60</v>
      </c>
      <c r="I69" s="1"/>
      <c r="J69" s="1">
        <v>50.1</v>
      </c>
      <c r="K69" s="1">
        <f t="shared" si="42"/>
        <v>-9.5050000000000026</v>
      </c>
      <c r="L69" s="1"/>
      <c r="M69" s="1"/>
      <c r="N69" s="1">
        <v>0</v>
      </c>
      <c r="O69" s="1"/>
      <c r="P69" s="1">
        <f t="shared" si="2"/>
        <v>8.1189999999999998</v>
      </c>
      <c r="Q69" s="5">
        <f t="shared" si="39"/>
        <v>22.834999999999994</v>
      </c>
      <c r="R69" s="5">
        <v>40</v>
      </c>
      <c r="S69" s="5"/>
      <c r="T69" s="1"/>
      <c r="U69" s="1">
        <f t="shared" si="40"/>
        <v>15.114176622736791</v>
      </c>
      <c r="V69" s="1">
        <f t="shared" si="3"/>
        <v>10.187461510038183</v>
      </c>
      <c r="W69" s="1">
        <v>5.4710000000000001</v>
      </c>
      <c r="X69" s="1">
        <v>9.456999999999999</v>
      </c>
      <c r="Y69" s="1">
        <v>5.5518000000000001</v>
      </c>
      <c r="Z69" s="1">
        <v>5.9969999999999999</v>
      </c>
      <c r="AA69" s="1">
        <v>5.9694000000000003</v>
      </c>
      <c r="AB69" s="1"/>
      <c r="AC69" s="1">
        <f t="shared" si="41"/>
        <v>40</v>
      </c>
      <c r="AD69" s="1"/>
      <c r="AE69" s="1"/>
      <c r="AF69" s="1">
        <f t="shared" si="4"/>
        <v>98.95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33</v>
      </c>
      <c r="C70" s="1">
        <v>14</v>
      </c>
      <c r="D70" s="1">
        <v>123</v>
      </c>
      <c r="E70" s="1">
        <v>78</v>
      </c>
      <c r="F70" s="1">
        <v>59</v>
      </c>
      <c r="G70" s="6">
        <v>0.35</v>
      </c>
      <c r="H70" s="1">
        <v>45</v>
      </c>
      <c r="I70" s="1"/>
      <c r="J70" s="1">
        <v>79</v>
      </c>
      <c r="K70" s="1">
        <f t="shared" si="42"/>
        <v>-1</v>
      </c>
      <c r="L70" s="1"/>
      <c r="M70" s="1"/>
      <c r="N70" s="1">
        <v>99</v>
      </c>
      <c r="O70" s="1"/>
      <c r="P70" s="1">
        <f t="shared" si="2"/>
        <v>15.6</v>
      </c>
      <c r="Q70" s="5"/>
      <c r="R70" s="5">
        <f t="shared" si="43"/>
        <v>0</v>
      </c>
      <c r="S70" s="5"/>
      <c r="T70" s="1"/>
      <c r="U70" s="1">
        <f t="shared" si="40"/>
        <v>10.128205128205128</v>
      </c>
      <c r="V70" s="1">
        <f t="shared" si="3"/>
        <v>10.128205128205128</v>
      </c>
      <c r="W70" s="1">
        <v>17.2</v>
      </c>
      <c r="X70" s="1">
        <v>16.399999999999999</v>
      </c>
      <c r="Y70" s="1">
        <v>12</v>
      </c>
      <c r="Z70" s="1">
        <v>17.2</v>
      </c>
      <c r="AA70" s="1">
        <v>11</v>
      </c>
      <c r="AB70" s="1" t="s">
        <v>105</v>
      </c>
      <c r="AC70" s="1">
        <f t="shared" si="41"/>
        <v>0</v>
      </c>
      <c r="AD70" s="1"/>
      <c r="AE70" s="1"/>
      <c r="AF70" s="1">
        <f t="shared" si="4"/>
        <v>135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106</v>
      </c>
      <c r="B71" s="10" t="s">
        <v>31</v>
      </c>
      <c r="C71" s="10"/>
      <c r="D71" s="10">
        <v>0.99</v>
      </c>
      <c r="E71" s="10">
        <v>0.99</v>
      </c>
      <c r="F71" s="10"/>
      <c r="G71" s="11">
        <v>0</v>
      </c>
      <c r="H71" s="10" t="e">
        <v>#N/A</v>
      </c>
      <c r="I71" s="10"/>
      <c r="J71" s="10">
        <v>1</v>
      </c>
      <c r="K71" s="10">
        <f t="shared" si="42"/>
        <v>-1.0000000000000009E-2</v>
      </c>
      <c r="L71" s="10"/>
      <c r="M71" s="10"/>
      <c r="N71" s="10"/>
      <c r="O71" s="10"/>
      <c r="P71" s="10">
        <f t="shared" ref="P71:P101" si="44">E71/5</f>
        <v>0.19800000000000001</v>
      </c>
      <c r="Q71" s="12"/>
      <c r="R71" s="12"/>
      <c r="S71" s="12"/>
      <c r="T71" s="10"/>
      <c r="U71" s="10">
        <f t="shared" ref="U71:U101" si="45">(F71+N71+O71+Q71)/P71</f>
        <v>0</v>
      </c>
      <c r="V71" s="10">
        <f t="shared" ref="V71:V101" si="46">(F71+N71+O71)/P71</f>
        <v>0</v>
      </c>
      <c r="W71" s="10">
        <v>0.19800000000000001</v>
      </c>
      <c r="X71" s="10">
        <v>0</v>
      </c>
      <c r="Y71" s="10">
        <v>0</v>
      </c>
      <c r="Z71" s="10">
        <v>0</v>
      </c>
      <c r="AA71" s="10">
        <v>0</v>
      </c>
      <c r="AB71" s="10" t="s">
        <v>36</v>
      </c>
      <c r="AC71" s="10">
        <f t="shared" ref="AC71:AC101" si="47">Q71*G71</f>
        <v>0</v>
      </c>
      <c r="AD71" s="1"/>
      <c r="AE71" s="1"/>
      <c r="AF71" s="1">
        <f t="shared" ref="AF71:AF101" si="48">E71*3-N71-O71-Q71</f>
        <v>2.9699999999999998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31</v>
      </c>
      <c r="C72" s="1">
        <v>5.9130000000000003</v>
      </c>
      <c r="D72" s="1">
        <v>657.46699999999998</v>
      </c>
      <c r="E72" s="1">
        <v>212.667</v>
      </c>
      <c r="F72" s="1">
        <v>414.87200000000001</v>
      </c>
      <c r="G72" s="6">
        <v>1</v>
      </c>
      <c r="H72" s="1">
        <v>45</v>
      </c>
      <c r="I72" s="1"/>
      <c r="J72" s="1">
        <v>238.35599999999999</v>
      </c>
      <c r="K72" s="1">
        <f t="shared" si="42"/>
        <v>-25.688999999999993</v>
      </c>
      <c r="L72" s="1"/>
      <c r="M72" s="1"/>
      <c r="N72" s="1">
        <v>0</v>
      </c>
      <c r="O72" s="1"/>
      <c r="P72" s="1">
        <f t="shared" si="44"/>
        <v>42.5334</v>
      </c>
      <c r="Q72" s="5">
        <f t="shared" ref="Q72:Q73" si="49">13*P72-O72-N72-F72</f>
        <v>138.06220000000002</v>
      </c>
      <c r="R72" s="5">
        <v>230</v>
      </c>
      <c r="S72" s="5"/>
      <c r="T72" s="1"/>
      <c r="U72" s="1">
        <f t="shared" ref="U72:U73" si="50">(F72+N72+O72+R72)/P72</f>
        <v>15.161543633944149</v>
      </c>
      <c r="V72" s="1">
        <f t="shared" si="46"/>
        <v>9.7540285987012556</v>
      </c>
      <c r="W72" s="1">
        <v>21.101400000000002</v>
      </c>
      <c r="X72" s="1">
        <v>44.641800000000003</v>
      </c>
      <c r="Y72" s="1">
        <v>13.923999999999999</v>
      </c>
      <c r="Z72" s="1">
        <v>30.2044</v>
      </c>
      <c r="AA72" s="1">
        <v>12.2468</v>
      </c>
      <c r="AB72" s="1"/>
      <c r="AC72" s="1">
        <f t="shared" ref="AC72:AC73" si="51">R72*G72</f>
        <v>230</v>
      </c>
      <c r="AD72" s="1"/>
      <c r="AE72" s="1"/>
      <c r="AF72" s="1">
        <f t="shared" si="48"/>
        <v>499.93879999999996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33</v>
      </c>
      <c r="C73" s="1">
        <v>17</v>
      </c>
      <c r="D73" s="1">
        <v>24</v>
      </c>
      <c r="E73" s="1">
        <v>17.998000000000001</v>
      </c>
      <c r="F73" s="1">
        <v>7</v>
      </c>
      <c r="G73" s="6">
        <v>0.4</v>
      </c>
      <c r="H73" s="1">
        <v>45</v>
      </c>
      <c r="I73" s="1"/>
      <c r="J73" s="1">
        <v>25</v>
      </c>
      <c r="K73" s="1">
        <f t="shared" si="42"/>
        <v>-7.0019999999999989</v>
      </c>
      <c r="L73" s="1"/>
      <c r="M73" s="1"/>
      <c r="N73" s="1">
        <v>17</v>
      </c>
      <c r="O73" s="1"/>
      <c r="P73" s="1">
        <f t="shared" si="44"/>
        <v>3.5996000000000001</v>
      </c>
      <c r="Q73" s="5">
        <f t="shared" si="49"/>
        <v>22.794800000000002</v>
      </c>
      <c r="R73" s="5">
        <f t="shared" ref="R73" si="52">ROUND(Q73,0)</f>
        <v>23</v>
      </c>
      <c r="S73" s="5"/>
      <c r="T73" s="1"/>
      <c r="U73" s="1">
        <f t="shared" si="50"/>
        <v>13.057006334037116</v>
      </c>
      <c r="V73" s="1">
        <f t="shared" si="46"/>
        <v>6.6674074897210795</v>
      </c>
      <c r="W73" s="1">
        <v>3.4</v>
      </c>
      <c r="X73" s="1">
        <v>4.4000000000000004</v>
      </c>
      <c r="Y73" s="1">
        <v>3.6</v>
      </c>
      <c r="Z73" s="1">
        <v>4.4000000000000004</v>
      </c>
      <c r="AA73" s="1">
        <v>5.2</v>
      </c>
      <c r="AB73" s="1"/>
      <c r="AC73" s="1">
        <f t="shared" si="51"/>
        <v>9.2000000000000011</v>
      </c>
      <c r="AD73" s="1"/>
      <c r="AE73" s="1"/>
      <c r="AF73" s="1">
        <f t="shared" si="48"/>
        <v>14.199199999999998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109</v>
      </c>
      <c r="B74" s="10" t="s">
        <v>31</v>
      </c>
      <c r="C74" s="10"/>
      <c r="D74" s="10">
        <v>2.5259999999999998</v>
      </c>
      <c r="E74" s="10">
        <v>2.5259999999999998</v>
      </c>
      <c r="F74" s="10"/>
      <c r="G74" s="11">
        <v>0</v>
      </c>
      <c r="H74" s="10" t="e">
        <v>#N/A</v>
      </c>
      <c r="I74" s="10"/>
      <c r="J74" s="10">
        <v>2.1</v>
      </c>
      <c r="K74" s="10">
        <f t="shared" si="42"/>
        <v>0.42599999999999971</v>
      </c>
      <c r="L74" s="10"/>
      <c r="M74" s="10"/>
      <c r="N74" s="10"/>
      <c r="O74" s="10"/>
      <c r="P74" s="10">
        <f t="shared" si="44"/>
        <v>0.50519999999999998</v>
      </c>
      <c r="Q74" s="12"/>
      <c r="R74" s="12"/>
      <c r="S74" s="12"/>
      <c r="T74" s="10"/>
      <c r="U74" s="10">
        <f t="shared" si="45"/>
        <v>0</v>
      </c>
      <c r="V74" s="10">
        <f t="shared" si="46"/>
        <v>0</v>
      </c>
      <c r="W74" s="10">
        <v>0.50519999999999998</v>
      </c>
      <c r="X74" s="10">
        <v>0</v>
      </c>
      <c r="Y74" s="10">
        <v>0</v>
      </c>
      <c r="Z74" s="10">
        <v>0</v>
      </c>
      <c r="AA74" s="10">
        <v>0</v>
      </c>
      <c r="AB74" s="10" t="s">
        <v>36</v>
      </c>
      <c r="AC74" s="10">
        <f t="shared" si="47"/>
        <v>0</v>
      </c>
      <c r="AD74" s="1"/>
      <c r="AE74" s="1"/>
      <c r="AF74" s="1">
        <f t="shared" si="48"/>
        <v>7.5779999999999994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110</v>
      </c>
      <c r="B75" s="10" t="s">
        <v>33</v>
      </c>
      <c r="C75" s="10"/>
      <c r="D75" s="10">
        <v>24</v>
      </c>
      <c r="E75" s="10">
        <v>23</v>
      </c>
      <c r="F75" s="10"/>
      <c r="G75" s="11">
        <v>0</v>
      </c>
      <c r="H75" s="10" t="e">
        <v>#N/A</v>
      </c>
      <c r="I75" s="10"/>
      <c r="J75" s="10">
        <v>32</v>
      </c>
      <c r="K75" s="10">
        <f t="shared" si="42"/>
        <v>-9</v>
      </c>
      <c r="L75" s="10"/>
      <c r="M75" s="10"/>
      <c r="N75" s="10"/>
      <c r="O75" s="10"/>
      <c r="P75" s="10">
        <f t="shared" si="44"/>
        <v>4.5999999999999996</v>
      </c>
      <c r="Q75" s="12"/>
      <c r="R75" s="12"/>
      <c r="S75" s="12"/>
      <c r="T75" s="10"/>
      <c r="U75" s="10">
        <f t="shared" si="45"/>
        <v>0</v>
      </c>
      <c r="V75" s="10">
        <f t="shared" si="46"/>
        <v>0</v>
      </c>
      <c r="W75" s="10">
        <v>0.6</v>
      </c>
      <c r="X75" s="10">
        <v>0</v>
      </c>
      <c r="Y75" s="10">
        <v>0</v>
      </c>
      <c r="Z75" s="10">
        <v>0</v>
      </c>
      <c r="AA75" s="10">
        <v>0</v>
      </c>
      <c r="AB75" s="10" t="s">
        <v>36</v>
      </c>
      <c r="AC75" s="10">
        <f t="shared" si="47"/>
        <v>0</v>
      </c>
      <c r="AD75" s="1"/>
      <c r="AE75" s="1"/>
      <c r="AF75" s="1">
        <f t="shared" si="48"/>
        <v>69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111</v>
      </c>
      <c r="B76" s="10" t="s">
        <v>33</v>
      </c>
      <c r="C76" s="10">
        <v>1</v>
      </c>
      <c r="D76" s="10"/>
      <c r="E76" s="10">
        <v>-1</v>
      </c>
      <c r="F76" s="10"/>
      <c r="G76" s="11">
        <v>0</v>
      </c>
      <c r="H76" s="10">
        <v>45</v>
      </c>
      <c r="I76" s="10"/>
      <c r="J76" s="10"/>
      <c r="K76" s="10">
        <f t="shared" si="42"/>
        <v>-1</v>
      </c>
      <c r="L76" s="10"/>
      <c r="M76" s="10"/>
      <c r="N76" s="10"/>
      <c r="O76" s="10"/>
      <c r="P76" s="10">
        <f t="shared" si="44"/>
        <v>-0.2</v>
      </c>
      <c r="Q76" s="12"/>
      <c r="R76" s="12"/>
      <c r="S76" s="12"/>
      <c r="T76" s="10"/>
      <c r="U76" s="10">
        <f t="shared" si="45"/>
        <v>0</v>
      </c>
      <c r="V76" s="10">
        <f t="shared" si="46"/>
        <v>0</v>
      </c>
      <c r="W76" s="10">
        <v>2.4</v>
      </c>
      <c r="X76" s="10">
        <v>1</v>
      </c>
      <c r="Y76" s="10">
        <v>-0.2</v>
      </c>
      <c r="Z76" s="10">
        <v>0.6</v>
      </c>
      <c r="AA76" s="10">
        <v>1.4</v>
      </c>
      <c r="AB76" s="10" t="s">
        <v>48</v>
      </c>
      <c r="AC76" s="10">
        <f t="shared" si="47"/>
        <v>0</v>
      </c>
      <c r="AD76" s="1"/>
      <c r="AE76" s="1"/>
      <c r="AF76" s="1">
        <f t="shared" si="48"/>
        <v>-3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33</v>
      </c>
      <c r="C77" s="1">
        <v>3</v>
      </c>
      <c r="D77" s="1">
        <v>280</v>
      </c>
      <c r="E77" s="1">
        <v>115</v>
      </c>
      <c r="F77" s="1">
        <v>165</v>
      </c>
      <c r="G77" s="6">
        <v>0.28000000000000003</v>
      </c>
      <c r="H77" s="1">
        <v>45</v>
      </c>
      <c r="I77" s="1"/>
      <c r="J77" s="1">
        <v>122</v>
      </c>
      <c r="K77" s="1">
        <f t="shared" si="42"/>
        <v>-7</v>
      </c>
      <c r="L77" s="1"/>
      <c r="M77" s="1"/>
      <c r="N77" s="1">
        <v>0</v>
      </c>
      <c r="O77" s="1"/>
      <c r="P77" s="1">
        <f t="shared" si="44"/>
        <v>23</v>
      </c>
      <c r="Q77" s="5">
        <f t="shared" ref="Q77:Q87" si="53">13*P77-O77-N77-F77</f>
        <v>134</v>
      </c>
      <c r="R77" s="5">
        <f t="shared" ref="R77:R88" si="54">ROUND(Q77,0)</f>
        <v>134</v>
      </c>
      <c r="S77" s="5"/>
      <c r="T77" s="1"/>
      <c r="U77" s="1">
        <f t="shared" ref="U77:U88" si="55">(F77+N77+O77+R77)/P77</f>
        <v>13</v>
      </c>
      <c r="V77" s="1">
        <f t="shared" si="46"/>
        <v>7.1739130434782608</v>
      </c>
      <c r="W77" s="1">
        <v>11.6</v>
      </c>
      <c r="X77" s="1">
        <v>23.4</v>
      </c>
      <c r="Y77" s="1">
        <v>13.6</v>
      </c>
      <c r="Z77" s="1">
        <v>17.600000000000001</v>
      </c>
      <c r="AA77" s="1">
        <v>17.2</v>
      </c>
      <c r="AB77" s="1"/>
      <c r="AC77" s="1">
        <f t="shared" ref="AC77:AC88" si="56">R77*G77</f>
        <v>37.520000000000003</v>
      </c>
      <c r="AD77" s="1"/>
      <c r="AE77" s="1"/>
      <c r="AF77" s="1">
        <f t="shared" si="48"/>
        <v>211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33</v>
      </c>
      <c r="C78" s="1">
        <v>23</v>
      </c>
      <c r="D78" s="1">
        <v>98</v>
      </c>
      <c r="E78" s="1">
        <v>106</v>
      </c>
      <c r="F78" s="1">
        <v>9</v>
      </c>
      <c r="G78" s="6">
        <v>0.28000000000000003</v>
      </c>
      <c r="H78" s="1">
        <v>45</v>
      </c>
      <c r="I78" s="1"/>
      <c r="J78" s="1">
        <v>119</v>
      </c>
      <c r="K78" s="1">
        <f t="shared" si="42"/>
        <v>-13</v>
      </c>
      <c r="L78" s="1"/>
      <c r="M78" s="1"/>
      <c r="N78" s="1">
        <v>191</v>
      </c>
      <c r="O78" s="1"/>
      <c r="P78" s="1">
        <f t="shared" si="44"/>
        <v>21.2</v>
      </c>
      <c r="Q78" s="5">
        <f t="shared" si="53"/>
        <v>75.599999999999966</v>
      </c>
      <c r="R78" s="5">
        <f t="shared" si="54"/>
        <v>76</v>
      </c>
      <c r="S78" s="5"/>
      <c r="T78" s="1"/>
      <c r="U78" s="1">
        <f t="shared" si="55"/>
        <v>13.018867924528303</v>
      </c>
      <c r="V78" s="1">
        <f t="shared" si="46"/>
        <v>9.433962264150944</v>
      </c>
      <c r="W78" s="1">
        <v>23.8</v>
      </c>
      <c r="X78" s="1">
        <v>17</v>
      </c>
      <c r="Y78" s="1">
        <v>7.8</v>
      </c>
      <c r="Z78" s="1">
        <v>16.8</v>
      </c>
      <c r="AA78" s="1">
        <v>12.2</v>
      </c>
      <c r="AB78" s="1"/>
      <c r="AC78" s="1">
        <f t="shared" si="56"/>
        <v>21.28</v>
      </c>
      <c r="AD78" s="1"/>
      <c r="AE78" s="1"/>
      <c r="AF78" s="1">
        <f t="shared" si="48"/>
        <v>51.400000000000034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33</v>
      </c>
      <c r="C79" s="1"/>
      <c r="D79" s="1">
        <v>416</v>
      </c>
      <c r="E79" s="1">
        <v>145</v>
      </c>
      <c r="F79" s="1">
        <v>263</v>
      </c>
      <c r="G79" s="6">
        <v>0.35</v>
      </c>
      <c r="H79" s="1">
        <v>45</v>
      </c>
      <c r="I79" s="1"/>
      <c r="J79" s="1">
        <v>151</v>
      </c>
      <c r="K79" s="1">
        <f t="shared" si="42"/>
        <v>-6</v>
      </c>
      <c r="L79" s="1"/>
      <c r="M79" s="1"/>
      <c r="N79" s="1">
        <v>0</v>
      </c>
      <c r="O79" s="1"/>
      <c r="P79" s="1">
        <f t="shared" si="44"/>
        <v>29</v>
      </c>
      <c r="Q79" s="5">
        <f t="shared" si="53"/>
        <v>114</v>
      </c>
      <c r="R79" s="5">
        <f t="shared" si="54"/>
        <v>114</v>
      </c>
      <c r="S79" s="5"/>
      <c r="T79" s="1"/>
      <c r="U79" s="1">
        <f t="shared" si="55"/>
        <v>13</v>
      </c>
      <c r="V79" s="1">
        <f t="shared" si="46"/>
        <v>9.068965517241379</v>
      </c>
      <c r="W79" s="1">
        <v>25</v>
      </c>
      <c r="X79" s="1">
        <v>35.6</v>
      </c>
      <c r="Y79" s="1">
        <v>14.6</v>
      </c>
      <c r="Z79" s="1">
        <v>26.2</v>
      </c>
      <c r="AA79" s="1">
        <v>25.2</v>
      </c>
      <c r="AB79" s="1"/>
      <c r="AC79" s="1">
        <f t="shared" si="56"/>
        <v>39.9</v>
      </c>
      <c r="AD79" s="1"/>
      <c r="AE79" s="1"/>
      <c r="AF79" s="1">
        <f t="shared" si="48"/>
        <v>321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33</v>
      </c>
      <c r="C80" s="1">
        <v>92</v>
      </c>
      <c r="D80" s="1"/>
      <c r="E80" s="1">
        <v>67</v>
      </c>
      <c r="F80" s="1"/>
      <c r="G80" s="6">
        <v>0.28000000000000003</v>
      </c>
      <c r="H80" s="1">
        <v>45</v>
      </c>
      <c r="I80" s="1"/>
      <c r="J80" s="1">
        <v>143</v>
      </c>
      <c r="K80" s="1">
        <f t="shared" si="42"/>
        <v>-76</v>
      </c>
      <c r="L80" s="1"/>
      <c r="M80" s="1"/>
      <c r="N80" s="1">
        <v>392</v>
      </c>
      <c r="O80" s="1"/>
      <c r="P80" s="1">
        <f t="shared" si="44"/>
        <v>13.4</v>
      </c>
      <c r="Q80" s="5"/>
      <c r="R80" s="5">
        <f t="shared" si="54"/>
        <v>0</v>
      </c>
      <c r="S80" s="5"/>
      <c r="T80" s="1"/>
      <c r="U80" s="1">
        <f t="shared" si="55"/>
        <v>29.253731343283583</v>
      </c>
      <c r="V80" s="1">
        <f t="shared" si="46"/>
        <v>29.253731343283583</v>
      </c>
      <c r="W80" s="1">
        <v>50</v>
      </c>
      <c r="X80" s="1">
        <v>18.600000000000001</v>
      </c>
      <c r="Y80" s="1">
        <v>31.4</v>
      </c>
      <c r="Z80" s="1">
        <v>19</v>
      </c>
      <c r="AA80" s="1">
        <v>23.8</v>
      </c>
      <c r="AB80" s="1"/>
      <c r="AC80" s="1">
        <f t="shared" si="56"/>
        <v>0</v>
      </c>
      <c r="AD80" s="1"/>
      <c r="AE80" s="1"/>
      <c r="AF80" s="1">
        <f t="shared" si="48"/>
        <v>-191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33</v>
      </c>
      <c r="C81" s="1">
        <v>288</v>
      </c>
      <c r="D81" s="1">
        <v>137</v>
      </c>
      <c r="E81" s="1">
        <v>415.298</v>
      </c>
      <c r="F81" s="1">
        <v>1</v>
      </c>
      <c r="G81" s="6">
        <v>0.35</v>
      </c>
      <c r="H81" s="1">
        <v>45</v>
      </c>
      <c r="I81" s="1"/>
      <c r="J81" s="1">
        <v>467</v>
      </c>
      <c r="K81" s="1">
        <f t="shared" si="42"/>
        <v>-51.701999999999998</v>
      </c>
      <c r="L81" s="1"/>
      <c r="M81" s="1"/>
      <c r="N81" s="1">
        <v>600</v>
      </c>
      <c r="O81" s="1">
        <v>400</v>
      </c>
      <c r="P81" s="1">
        <f t="shared" si="44"/>
        <v>83.059600000000003</v>
      </c>
      <c r="Q81" s="5"/>
      <c r="R81" s="5">
        <f t="shared" si="54"/>
        <v>0</v>
      </c>
      <c r="S81" s="5"/>
      <c r="T81" s="1"/>
      <c r="U81" s="1">
        <f t="shared" si="55"/>
        <v>12.051587053152193</v>
      </c>
      <c r="V81" s="1">
        <f t="shared" si="46"/>
        <v>12.051587053152193</v>
      </c>
      <c r="W81" s="1">
        <v>90.059600000000003</v>
      </c>
      <c r="X81" s="1">
        <v>53</v>
      </c>
      <c r="Y81" s="1">
        <v>68.8</v>
      </c>
      <c r="Z81" s="1">
        <v>40.799999999999997</v>
      </c>
      <c r="AA81" s="1">
        <v>37.4</v>
      </c>
      <c r="AB81" s="1" t="s">
        <v>40</v>
      </c>
      <c r="AC81" s="1">
        <f t="shared" si="56"/>
        <v>0</v>
      </c>
      <c r="AD81" s="1"/>
      <c r="AE81" s="1"/>
      <c r="AF81" s="1">
        <f t="shared" si="48"/>
        <v>245.89400000000001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33</v>
      </c>
      <c r="C82" s="1">
        <v>34</v>
      </c>
      <c r="D82" s="1">
        <v>168</v>
      </c>
      <c r="E82" s="1">
        <v>109</v>
      </c>
      <c r="F82" s="1">
        <v>74</v>
      </c>
      <c r="G82" s="6">
        <v>0.28000000000000003</v>
      </c>
      <c r="H82" s="1">
        <v>45</v>
      </c>
      <c r="I82" s="1"/>
      <c r="J82" s="1">
        <v>109</v>
      </c>
      <c r="K82" s="1">
        <f t="shared" si="42"/>
        <v>0</v>
      </c>
      <c r="L82" s="1"/>
      <c r="M82" s="1"/>
      <c r="N82" s="1">
        <v>180</v>
      </c>
      <c r="O82" s="1"/>
      <c r="P82" s="1">
        <f t="shared" si="44"/>
        <v>21.8</v>
      </c>
      <c r="Q82" s="5">
        <f t="shared" si="53"/>
        <v>29.400000000000034</v>
      </c>
      <c r="R82" s="5">
        <f t="shared" si="54"/>
        <v>29</v>
      </c>
      <c r="S82" s="5"/>
      <c r="T82" s="1"/>
      <c r="U82" s="1">
        <f t="shared" si="55"/>
        <v>12.981651376146788</v>
      </c>
      <c r="V82" s="1">
        <f t="shared" si="46"/>
        <v>11.651376146788991</v>
      </c>
      <c r="W82" s="1">
        <v>27.2</v>
      </c>
      <c r="X82" s="1">
        <v>23</v>
      </c>
      <c r="Y82" s="1">
        <v>19.600000000000001</v>
      </c>
      <c r="Z82" s="1">
        <v>15.4</v>
      </c>
      <c r="AA82" s="1">
        <v>17</v>
      </c>
      <c r="AB82" s="1"/>
      <c r="AC82" s="1">
        <f t="shared" si="56"/>
        <v>8.120000000000001</v>
      </c>
      <c r="AD82" s="1"/>
      <c r="AE82" s="1"/>
      <c r="AF82" s="1">
        <f t="shared" si="48"/>
        <v>117.59999999999997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33</v>
      </c>
      <c r="C83" s="1">
        <v>22</v>
      </c>
      <c r="D83" s="1">
        <v>854</v>
      </c>
      <c r="E83" s="1">
        <v>288</v>
      </c>
      <c r="F83" s="1">
        <v>557</v>
      </c>
      <c r="G83" s="6">
        <v>0.35</v>
      </c>
      <c r="H83" s="1">
        <v>45</v>
      </c>
      <c r="I83" s="1"/>
      <c r="J83" s="1">
        <v>333</v>
      </c>
      <c r="K83" s="1">
        <f t="shared" si="42"/>
        <v>-45</v>
      </c>
      <c r="L83" s="1"/>
      <c r="M83" s="1"/>
      <c r="N83" s="1">
        <v>0</v>
      </c>
      <c r="O83" s="1"/>
      <c r="P83" s="1">
        <f t="shared" si="44"/>
        <v>57.6</v>
      </c>
      <c r="Q83" s="5">
        <f t="shared" si="53"/>
        <v>191.80000000000007</v>
      </c>
      <c r="R83" s="5">
        <f t="shared" si="54"/>
        <v>192</v>
      </c>
      <c r="S83" s="5"/>
      <c r="T83" s="1"/>
      <c r="U83" s="1">
        <f t="shared" si="55"/>
        <v>13.003472222222221</v>
      </c>
      <c r="V83" s="1">
        <f t="shared" si="46"/>
        <v>9.6701388888888893</v>
      </c>
      <c r="W83" s="1">
        <v>49.2</v>
      </c>
      <c r="X83" s="1">
        <v>71.8</v>
      </c>
      <c r="Y83" s="1">
        <v>33.4</v>
      </c>
      <c r="Z83" s="1">
        <v>55.4</v>
      </c>
      <c r="AA83" s="1">
        <v>62.6</v>
      </c>
      <c r="AB83" s="1"/>
      <c r="AC83" s="1">
        <f t="shared" si="56"/>
        <v>67.199999999999989</v>
      </c>
      <c r="AD83" s="1"/>
      <c r="AE83" s="1"/>
      <c r="AF83" s="1">
        <f t="shared" si="48"/>
        <v>672.19999999999993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33</v>
      </c>
      <c r="C84" s="1">
        <v>181</v>
      </c>
      <c r="D84" s="1">
        <v>5</v>
      </c>
      <c r="E84" s="1">
        <v>176</v>
      </c>
      <c r="F84" s="1"/>
      <c r="G84" s="6">
        <v>0.41</v>
      </c>
      <c r="H84" s="1">
        <v>45</v>
      </c>
      <c r="I84" s="1"/>
      <c r="J84" s="1">
        <v>238</v>
      </c>
      <c r="K84" s="1">
        <f t="shared" si="42"/>
        <v>-62</v>
      </c>
      <c r="L84" s="1"/>
      <c r="M84" s="1"/>
      <c r="N84" s="1">
        <v>394</v>
      </c>
      <c r="O84" s="1"/>
      <c r="P84" s="1">
        <f t="shared" si="44"/>
        <v>35.200000000000003</v>
      </c>
      <c r="Q84" s="5">
        <f t="shared" si="53"/>
        <v>63.600000000000023</v>
      </c>
      <c r="R84" s="5">
        <f t="shared" si="54"/>
        <v>64</v>
      </c>
      <c r="S84" s="5"/>
      <c r="T84" s="1"/>
      <c r="U84" s="1">
        <f t="shared" si="55"/>
        <v>13.011363636363635</v>
      </c>
      <c r="V84" s="1">
        <f t="shared" si="46"/>
        <v>11.193181818181817</v>
      </c>
      <c r="W84" s="1">
        <v>46.8</v>
      </c>
      <c r="X84" s="1">
        <v>24</v>
      </c>
      <c r="Y84" s="1">
        <v>38.4</v>
      </c>
      <c r="Z84" s="1">
        <v>22.2</v>
      </c>
      <c r="AA84" s="1">
        <v>25.4</v>
      </c>
      <c r="AB84" s="1"/>
      <c r="AC84" s="1">
        <f t="shared" si="56"/>
        <v>26.24</v>
      </c>
      <c r="AD84" s="1"/>
      <c r="AE84" s="1"/>
      <c r="AF84" s="1">
        <f t="shared" si="48"/>
        <v>70.399999999999977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33</v>
      </c>
      <c r="C85" s="1">
        <v>44</v>
      </c>
      <c r="D85" s="1">
        <v>56</v>
      </c>
      <c r="E85" s="15">
        <f>92+E99</f>
        <v>105</v>
      </c>
      <c r="F85" s="1">
        <v>8</v>
      </c>
      <c r="G85" s="6">
        <v>0.5</v>
      </c>
      <c r="H85" s="1">
        <v>60</v>
      </c>
      <c r="I85" s="1"/>
      <c r="J85" s="1">
        <v>92</v>
      </c>
      <c r="K85" s="1">
        <f t="shared" si="42"/>
        <v>13</v>
      </c>
      <c r="L85" s="1"/>
      <c r="M85" s="1"/>
      <c r="N85" s="1">
        <v>150</v>
      </c>
      <c r="O85" s="1"/>
      <c r="P85" s="1">
        <f t="shared" si="44"/>
        <v>21</v>
      </c>
      <c r="Q85" s="5">
        <f t="shared" si="53"/>
        <v>115</v>
      </c>
      <c r="R85" s="5">
        <f t="shared" si="54"/>
        <v>115</v>
      </c>
      <c r="S85" s="5"/>
      <c r="T85" s="1"/>
      <c r="U85" s="1">
        <f t="shared" si="55"/>
        <v>13</v>
      </c>
      <c r="V85" s="1">
        <f t="shared" si="46"/>
        <v>7.5238095238095237</v>
      </c>
      <c r="W85" s="1">
        <v>36.200000000000003</v>
      </c>
      <c r="X85" s="1">
        <v>15.8</v>
      </c>
      <c r="Y85" s="1">
        <v>14.2</v>
      </c>
      <c r="Z85" s="1">
        <v>7</v>
      </c>
      <c r="AA85" s="1">
        <v>17.8</v>
      </c>
      <c r="AB85" s="1"/>
      <c r="AC85" s="1">
        <f t="shared" si="56"/>
        <v>57.5</v>
      </c>
      <c r="AD85" s="1"/>
      <c r="AE85" s="1"/>
      <c r="AF85" s="1">
        <f t="shared" si="48"/>
        <v>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33</v>
      </c>
      <c r="C86" s="1">
        <v>123</v>
      </c>
      <c r="D86" s="1">
        <v>40</v>
      </c>
      <c r="E86" s="15">
        <f>116+E100</f>
        <v>236</v>
      </c>
      <c r="F86" s="1"/>
      <c r="G86" s="6">
        <v>0.41</v>
      </c>
      <c r="H86" s="1">
        <v>45</v>
      </c>
      <c r="I86" s="1"/>
      <c r="J86" s="1">
        <v>160</v>
      </c>
      <c r="K86" s="1">
        <f t="shared" si="42"/>
        <v>76</v>
      </c>
      <c r="L86" s="1"/>
      <c r="M86" s="1"/>
      <c r="N86" s="1">
        <v>583</v>
      </c>
      <c r="O86" s="1"/>
      <c r="P86" s="1">
        <f t="shared" si="44"/>
        <v>47.2</v>
      </c>
      <c r="Q86" s="5">
        <v>50</v>
      </c>
      <c r="R86" s="5">
        <f t="shared" si="54"/>
        <v>50</v>
      </c>
      <c r="S86" s="5"/>
      <c r="T86" s="1"/>
      <c r="U86" s="1">
        <f t="shared" si="55"/>
        <v>13.411016949152541</v>
      </c>
      <c r="V86" s="1">
        <f t="shared" si="46"/>
        <v>12.351694915254237</v>
      </c>
      <c r="W86" s="1">
        <v>73</v>
      </c>
      <c r="X86" s="1">
        <v>37.799999999999997</v>
      </c>
      <c r="Y86" s="1">
        <v>56</v>
      </c>
      <c r="Z86" s="1">
        <v>35.4</v>
      </c>
      <c r="AA86" s="1">
        <v>36</v>
      </c>
      <c r="AB86" s="1" t="s">
        <v>40</v>
      </c>
      <c r="AC86" s="1">
        <f t="shared" si="56"/>
        <v>20.5</v>
      </c>
      <c r="AD86" s="1"/>
      <c r="AE86" s="1"/>
      <c r="AF86" s="1">
        <f t="shared" si="48"/>
        <v>75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33</v>
      </c>
      <c r="C87" s="1">
        <v>65</v>
      </c>
      <c r="D87" s="1">
        <v>1</v>
      </c>
      <c r="E87" s="1">
        <v>63</v>
      </c>
      <c r="F87" s="1"/>
      <c r="G87" s="6">
        <v>0.41</v>
      </c>
      <c r="H87" s="1">
        <v>45</v>
      </c>
      <c r="I87" s="1"/>
      <c r="J87" s="1">
        <v>79</v>
      </c>
      <c r="K87" s="1">
        <f t="shared" si="42"/>
        <v>-16</v>
      </c>
      <c r="L87" s="1"/>
      <c r="M87" s="1"/>
      <c r="N87" s="1">
        <v>93</v>
      </c>
      <c r="O87" s="1"/>
      <c r="P87" s="1">
        <f t="shared" si="44"/>
        <v>12.6</v>
      </c>
      <c r="Q87" s="5">
        <f t="shared" si="53"/>
        <v>70.799999999999983</v>
      </c>
      <c r="R87" s="5">
        <v>100</v>
      </c>
      <c r="S87" s="5">
        <v>140</v>
      </c>
      <c r="T87" s="1"/>
      <c r="U87" s="1">
        <f t="shared" si="55"/>
        <v>15.317460317460318</v>
      </c>
      <c r="V87" s="1">
        <f t="shared" si="46"/>
        <v>7.3809523809523814</v>
      </c>
      <c r="W87" s="1">
        <v>13.6</v>
      </c>
      <c r="X87" s="1">
        <v>0</v>
      </c>
      <c r="Y87" s="1">
        <v>0</v>
      </c>
      <c r="Z87" s="1">
        <v>0</v>
      </c>
      <c r="AA87" s="1">
        <v>0</v>
      </c>
      <c r="AB87" s="1" t="s">
        <v>50</v>
      </c>
      <c r="AC87" s="1">
        <f t="shared" si="56"/>
        <v>41</v>
      </c>
      <c r="AD87" s="1"/>
      <c r="AE87" s="1"/>
      <c r="AF87" s="1">
        <f t="shared" si="48"/>
        <v>25.200000000000017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33</v>
      </c>
      <c r="C88" s="1">
        <v>21</v>
      </c>
      <c r="D88" s="1">
        <v>60</v>
      </c>
      <c r="E88" s="1">
        <v>35</v>
      </c>
      <c r="F88" s="1">
        <v>16</v>
      </c>
      <c r="G88" s="6">
        <v>0.5</v>
      </c>
      <c r="H88" s="1">
        <v>60</v>
      </c>
      <c r="I88" s="1"/>
      <c r="J88" s="1">
        <v>44</v>
      </c>
      <c r="K88" s="1">
        <f t="shared" si="42"/>
        <v>-9</v>
      </c>
      <c r="L88" s="1"/>
      <c r="M88" s="1"/>
      <c r="N88" s="1">
        <v>0</v>
      </c>
      <c r="O88" s="1"/>
      <c r="P88" s="1">
        <f t="shared" si="44"/>
        <v>7</v>
      </c>
      <c r="Q88" s="5">
        <f>12*P88-O88-N88-F88</f>
        <v>68</v>
      </c>
      <c r="R88" s="5">
        <f t="shared" si="54"/>
        <v>68</v>
      </c>
      <c r="S88" s="5"/>
      <c r="T88" s="1"/>
      <c r="U88" s="1">
        <f t="shared" si="55"/>
        <v>12</v>
      </c>
      <c r="V88" s="1">
        <f t="shared" si="46"/>
        <v>2.2857142857142856</v>
      </c>
      <c r="W88" s="1">
        <v>1</v>
      </c>
      <c r="X88" s="1">
        <v>6.6</v>
      </c>
      <c r="Y88" s="1">
        <v>3.7955999999999999</v>
      </c>
      <c r="Z88" s="1">
        <v>1</v>
      </c>
      <c r="AA88" s="1">
        <v>1.8</v>
      </c>
      <c r="AB88" s="1"/>
      <c r="AC88" s="1">
        <f t="shared" si="56"/>
        <v>34</v>
      </c>
      <c r="AD88" s="1"/>
      <c r="AE88" s="1"/>
      <c r="AF88" s="1">
        <f t="shared" si="48"/>
        <v>37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124</v>
      </c>
      <c r="B89" s="10" t="s">
        <v>33</v>
      </c>
      <c r="C89" s="10"/>
      <c r="D89" s="10">
        <v>49</v>
      </c>
      <c r="E89" s="10">
        <v>27</v>
      </c>
      <c r="F89" s="10">
        <v>16</v>
      </c>
      <c r="G89" s="11">
        <v>0</v>
      </c>
      <c r="H89" s="10">
        <v>45</v>
      </c>
      <c r="I89" s="10"/>
      <c r="J89" s="10">
        <v>29</v>
      </c>
      <c r="K89" s="10">
        <f t="shared" si="42"/>
        <v>-2</v>
      </c>
      <c r="L89" s="10"/>
      <c r="M89" s="10"/>
      <c r="N89" s="10">
        <v>0</v>
      </c>
      <c r="O89" s="10"/>
      <c r="P89" s="10">
        <f t="shared" si="44"/>
        <v>5.4</v>
      </c>
      <c r="Q89" s="12"/>
      <c r="R89" s="12"/>
      <c r="S89" s="12"/>
      <c r="T89" s="10"/>
      <c r="U89" s="10">
        <f t="shared" si="45"/>
        <v>2.9629629629629628</v>
      </c>
      <c r="V89" s="10">
        <f t="shared" si="46"/>
        <v>2.9629629629629628</v>
      </c>
      <c r="W89" s="10">
        <v>2</v>
      </c>
      <c r="X89" s="10">
        <v>4.5999999999999996</v>
      </c>
      <c r="Y89" s="10">
        <v>3.2</v>
      </c>
      <c r="Z89" s="10">
        <v>5.2</v>
      </c>
      <c r="AA89" s="10">
        <v>4.4000000000000004</v>
      </c>
      <c r="AB89" s="10" t="s">
        <v>125</v>
      </c>
      <c r="AC89" s="10">
        <f t="shared" si="47"/>
        <v>0</v>
      </c>
      <c r="AD89" s="1"/>
      <c r="AE89" s="1"/>
      <c r="AF89" s="1">
        <f t="shared" si="48"/>
        <v>81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33</v>
      </c>
      <c r="C90" s="1">
        <v>127</v>
      </c>
      <c r="D90" s="1">
        <v>3</v>
      </c>
      <c r="E90" s="1">
        <v>98</v>
      </c>
      <c r="F90" s="1">
        <v>18</v>
      </c>
      <c r="G90" s="6">
        <v>0.4</v>
      </c>
      <c r="H90" s="1">
        <v>90</v>
      </c>
      <c r="I90" s="1"/>
      <c r="J90" s="1">
        <v>98</v>
      </c>
      <c r="K90" s="1">
        <f t="shared" si="42"/>
        <v>0</v>
      </c>
      <c r="L90" s="1"/>
      <c r="M90" s="1"/>
      <c r="N90" s="1">
        <v>174</v>
      </c>
      <c r="O90" s="1"/>
      <c r="P90" s="1">
        <f t="shared" si="44"/>
        <v>19.600000000000001</v>
      </c>
      <c r="Q90" s="5">
        <f t="shared" ref="Q90" si="57">13*P90-O90-N90-F90</f>
        <v>62.800000000000011</v>
      </c>
      <c r="R90" s="5">
        <f t="shared" ref="R90:R92" si="58">ROUND(Q90,0)</f>
        <v>63</v>
      </c>
      <c r="S90" s="5"/>
      <c r="T90" s="1"/>
      <c r="U90" s="1">
        <f t="shared" ref="U90:U97" si="59">(F90+N90+O90+R90)/P90</f>
        <v>13.010204081632653</v>
      </c>
      <c r="V90" s="1">
        <f t="shared" si="46"/>
        <v>9.7959183673469372</v>
      </c>
      <c r="W90" s="1">
        <v>22.6</v>
      </c>
      <c r="X90" s="1">
        <v>4.5999999999999996</v>
      </c>
      <c r="Y90" s="1">
        <v>25.8</v>
      </c>
      <c r="Z90" s="1">
        <v>10.4</v>
      </c>
      <c r="AA90" s="1">
        <v>15.699</v>
      </c>
      <c r="AB90" s="1"/>
      <c r="AC90" s="1">
        <f t="shared" ref="AC90:AC97" si="60">R90*G90</f>
        <v>25.200000000000003</v>
      </c>
      <c r="AD90" s="1"/>
      <c r="AE90" s="1"/>
      <c r="AF90" s="1">
        <f t="shared" si="48"/>
        <v>57.199999999999989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31</v>
      </c>
      <c r="C91" s="1">
        <v>80.683999999999997</v>
      </c>
      <c r="D91" s="1">
        <v>138.465</v>
      </c>
      <c r="E91" s="1">
        <v>138.65100000000001</v>
      </c>
      <c r="F91" s="1">
        <v>78.28</v>
      </c>
      <c r="G91" s="6">
        <v>1</v>
      </c>
      <c r="H91" s="1">
        <v>90</v>
      </c>
      <c r="I91" s="1"/>
      <c r="J91" s="1">
        <v>138.25399999999999</v>
      </c>
      <c r="K91" s="1">
        <f t="shared" si="42"/>
        <v>0.39700000000001978</v>
      </c>
      <c r="L91" s="1"/>
      <c r="M91" s="1"/>
      <c r="N91" s="1">
        <v>193</v>
      </c>
      <c r="O91" s="1">
        <v>100</v>
      </c>
      <c r="P91" s="1">
        <f t="shared" si="44"/>
        <v>27.730200000000004</v>
      </c>
      <c r="Q91" s="5"/>
      <c r="R91" s="5">
        <v>50</v>
      </c>
      <c r="S91" s="5"/>
      <c r="T91" s="1"/>
      <c r="U91" s="1">
        <f t="shared" si="59"/>
        <v>15.192101030645286</v>
      </c>
      <c r="V91" s="1">
        <f t="shared" si="46"/>
        <v>13.389012700954192</v>
      </c>
      <c r="W91" s="1">
        <v>36.743400000000001</v>
      </c>
      <c r="X91" s="1">
        <v>28.000800000000002</v>
      </c>
      <c r="Y91" s="1">
        <v>12.993600000000001</v>
      </c>
      <c r="Z91" s="1">
        <v>28.6098</v>
      </c>
      <c r="AA91" s="1">
        <v>33.690199999999997</v>
      </c>
      <c r="AB91" s="1"/>
      <c r="AC91" s="1">
        <f t="shared" si="60"/>
        <v>50</v>
      </c>
      <c r="AD91" s="1"/>
      <c r="AE91" s="1"/>
      <c r="AF91" s="1">
        <f t="shared" si="48"/>
        <v>122.95300000000003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31</v>
      </c>
      <c r="C92" s="1"/>
      <c r="D92" s="1"/>
      <c r="E92" s="1"/>
      <c r="F92" s="1"/>
      <c r="G92" s="6">
        <v>1</v>
      </c>
      <c r="H92" s="1" t="e">
        <v>#N/A</v>
      </c>
      <c r="I92" s="1"/>
      <c r="J92" s="1"/>
      <c r="K92" s="1">
        <f t="shared" si="42"/>
        <v>0</v>
      </c>
      <c r="L92" s="1"/>
      <c r="M92" s="1"/>
      <c r="N92" s="1">
        <v>200</v>
      </c>
      <c r="O92" s="1"/>
      <c r="P92" s="1">
        <f t="shared" si="44"/>
        <v>0</v>
      </c>
      <c r="Q92" s="5"/>
      <c r="R92" s="5">
        <f t="shared" si="58"/>
        <v>0</v>
      </c>
      <c r="S92" s="5"/>
      <c r="T92" s="1"/>
      <c r="U92" s="1" t="e">
        <f t="shared" si="59"/>
        <v>#DIV/0!</v>
      </c>
      <c r="V92" s="1" t="e">
        <f t="shared" si="46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/>
      <c r="AC92" s="1">
        <f t="shared" si="60"/>
        <v>0</v>
      </c>
      <c r="AD92" s="1"/>
      <c r="AE92" s="1"/>
      <c r="AF92" s="1">
        <f t="shared" si="48"/>
        <v>-200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33</v>
      </c>
      <c r="C93" s="1">
        <v>4</v>
      </c>
      <c r="D93" s="1"/>
      <c r="E93" s="1">
        <v>2</v>
      </c>
      <c r="F93" s="1"/>
      <c r="G93" s="6">
        <v>0.35</v>
      </c>
      <c r="H93" s="1">
        <v>45</v>
      </c>
      <c r="I93" s="1"/>
      <c r="J93" s="1">
        <v>11</v>
      </c>
      <c r="K93" s="1">
        <f t="shared" si="42"/>
        <v>-9</v>
      </c>
      <c r="L93" s="1"/>
      <c r="M93" s="1"/>
      <c r="N93" s="1">
        <v>250</v>
      </c>
      <c r="O93" s="1"/>
      <c r="P93" s="1">
        <f t="shared" si="44"/>
        <v>0.4</v>
      </c>
      <c r="Q93" s="5"/>
      <c r="R93" s="5">
        <v>150</v>
      </c>
      <c r="S93" s="5">
        <v>250</v>
      </c>
      <c r="T93" s="1"/>
      <c r="U93" s="1">
        <f t="shared" si="59"/>
        <v>1000</v>
      </c>
      <c r="V93" s="1">
        <f t="shared" si="46"/>
        <v>625</v>
      </c>
      <c r="W93" s="1">
        <v>18.8</v>
      </c>
      <c r="X93" s="1">
        <v>0</v>
      </c>
      <c r="Y93" s="1">
        <v>0</v>
      </c>
      <c r="Z93" s="1">
        <v>0</v>
      </c>
      <c r="AA93" s="1">
        <v>0</v>
      </c>
      <c r="AB93" s="1" t="s">
        <v>130</v>
      </c>
      <c r="AC93" s="1">
        <f t="shared" si="60"/>
        <v>52.5</v>
      </c>
      <c r="AD93" s="1"/>
      <c r="AE93" s="1"/>
      <c r="AF93" s="1">
        <f t="shared" si="48"/>
        <v>-244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33</v>
      </c>
      <c r="C94" s="1"/>
      <c r="D94" s="1"/>
      <c r="E94" s="1"/>
      <c r="F94" s="1"/>
      <c r="G94" s="6">
        <v>0.4</v>
      </c>
      <c r="H94" s="1">
        <v>45</v>
      </c>
      <c r="I94" s="1"/>
      <c r="J94" s="1"/>
      <c r="K94" s="1">
        <f t="shared" si="42"/>
        <v>0</v>
      </c>
      <c r="L94" s="1"/>
      <c r="M94" s="1"/>
      <c r="N94" s="1">
        <v>250</v>
      </c>
      <c r="O94" s="1"/>
      <c r="P94" s="1">
        <f t="shared" si="44"/>
        <v>0</v>
      </c>
      <c r="Q94" s="5"/>
      <c r="R94" s="5">
        <v>150</v>
      </c>
      <c r="S94" s="5">
        <v>250</v>
      </c>
      <c r="T94" s="1"/>
      <c r="U94" s="1" t="e">
        <f t="shared" si="59"/>
        <v>#DIV/0!</v>
      </c>
      <c r="V94" s="1" t="e">
        <f t="shared" si="46"/>
        <v>#DIV/0!</v>
      </c>
      <c r="W94" s="1">
        <v>21.2</v>
      </c>
      <c r="X94" s="1">
        <v>0</v>
      </c>
      <c r="Y94" s="1">
        <v>0</v>
      </c>
      <c r="Z94" s="1">
        <v>0</v>
      </c>
      <c r="AA94" s="1">
        <v>0</v>
      </c>
      <c r="AB94" s="1" t="s">
        <v>130</v>
      </c>
      <c r="AC94" s="1">
        <f t="shared" si="60"/>
        <v>60</v>
      </c>
      <c r="AD94" s="1"/>
      <c r="AE94" s="1"/>
      <c r="AF94" s="1">
        <f t="shared" si="48"/>
        <v>-250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33</v>
      </c>
      <c r="C95" s="1">
        <v>2</v>
      </c>
      <c r="D95" s="1"/>
      <c r="E95" s="1"/>
      <c r="F95" s="1"/>
      <c r="G95" s="6">
        <v>0.16</v>
      </c>
      <c r="H95" s="1">
        <v>30</v>
      </c>
      <c r="I95" s="1"/>
      <c r="J95" s="1"/>
      <c r="K95" s="1">
        <f t="shared" si="42"/>
        <v>0</v>
      </c>
      <c r="L95" s="1"/>
      <c r="M95" s="1"/>
      <c r="N95" s="1">
        <v>180</v>
      </c>
      <c r="O95" s="1">
        <v>70</v>
      </c>
      <c r="P95" s="1">
        <f t="shared" si="44"/>
        <v>0</v>
      </c>
      <c r="Q95" s="5"/>
      <c r="R95" s="5">
        <v>100</v>
      </c>
      <c r="S95" s="5">
        <v>250</v>
      </c>
      <c r="T95" s="1"/>
      <c r="U95" s="1" t="e">
        <f t="shared" si="59"/>
        <v>#DIV/0!</v>
      </c>
      <c r="V95" s="1" t="e">
        <f t="shared" si="46"/>
        <v>#DIV/0!</v>
      </c>
      <c r="W95" s="1">
        <v>18.8</v>
      </c>
      <c r="X95" s="1">
        <v>0</v>
      </c>
      <c r="Y95" s="1">
        <v>0</v>
      </c>
      <c r="Z95" s="1">
        <v>0</v>
      </c>
      <c r="AA95" s="1">
        <v>0</v>
      </c>
      <c r="AB95" s="1" t="s">
        <v>130</v>
      </c>
      <c r="AC95" s="1">
        <f t="shared" si="60"/>
        <v>16</v>
      </c>
      <c r="AD95" s="1"/>
      <c r="AE95" s="1"/>
      <c r="AF95" s="1">
        <f t="shared" si="48"/>
        <v>-250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33</v>
      </c>
      <c r="C96" s="1">
        <v>4</v>
      </c>
      <c r="D96" s="1">
        <v>2</v>
      </c>
      <c r="E96" s="1">
        <v>5</v>
      </c>
      <c r="F96" s="1"/>
      <c r="G96" s="6">
        <v>0.75</v>
      </c>
      <c r="H96" s="1">
        <v>60</v>
      </c>
      <c r="I96" s="1"/>
      <c r="J96" s="1">
        <v>11</v>
      </c>
      <c r="K96" s="1">
        <f t="shared" si="42"/>
        <v>-6</v>
      </c>
      <c r="L96" s="1"/>
      <c r="M96" s="1"/>
      <c r="N96" s="1">
        <v>100</v>
      </c>
      <c r="O96" s="1">
        <v>50</v>
      </c>
      <c r="P96" s="1">
        <f t="shared" si="44"/>
        <v>1</v>
      </c>
      <c r="Q96" s="5"/>
      <c r="R96" s="5">
        <v>50</v>
      </c>
      <c r="S96" s="5">
        <v>100</v>
      </c>
      <c r="T96" s="1"/>
      <c r="U96" s="1">
        <f t="shared" si="59"/>
        <v>200</v>
      </c>
      <c r="V96" s="1">
        <f t="shared" si="46"/>
        <v>150</v>
      </c>
      <c r="W96" s="1">
        <v>8.8000000000000007</v>
      </c>
      <c r="X96" s="1">
        <v>0</v>
      </c>
      <c r="Y96" s="1">
        <v>0</v>
      </c>
      <c r="Z96" s="1">
        <v>0</v>
      </c>
      <c r="AA96" s="1">
        <v>0</v>
      </c>
      <c r="AB96" s="1" t="s">
        <v>50</v>
      </c>
      <c r="AC96" s="1">
        <f t="shared" si="60"/>
        <v>37.5</v>
      </c>
      <c r="AD96" s="1"/>
      <c r="AE96" s="1"/>
      <c r="AF96" s="1">
        <f t="shared" si="48"/>
        <v>-135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33</v>
      </c>
      <c r="C97" s="1"/>
      <c r="D97" s="1">
        <v>96</v>
      </c>
      <c r="E97" s="1">
        <v>94</v>
      </c>
      <c r="F97" s="1"/>
      <c r="G97" s="6">
        <v>0.36</v>
      </c>
      <c r="H97" s="1" t="e">
        <v>#N/A</v>
      </c>
      <c r="I97" s="1"/>
      <c r="J97" s="1">
        <v>108</v>
      </c>
      <c r="K97" s="1">
        <f t="shared" si="42"/>
        <v>-14</v>
      </c>
      <c r="L97" s="1"/>
      <c r="M97" s="1"/>
      <c r="N97" s="1">
        <v>0</v>
      </c>
      <c r="O97" s="1"/>
      <c r="P97" s="1">
        <f t="shared" si="44"/>
        <v>18.8</v>
      </c>
      <c r="Q97" s="5">
        <f>9*P97-O97-N97-F97</f>
        <v>169.20000000000002</v>
      </c>
      <c r="R97" s="5">
        <v>220</v>
      </c>
      <c r="S97" s="5">
        <v>250</v>
      </c>
      <c r="T97" s="1"/>
      <c r="U97" s="1">
        <f t="shared" si="59"/>
        <v>11.702127659574467</v>
      </c>
      <c r="V97" s="1">
        <f t="shared" si="46"/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50</v>
      </c>
      <c r="AC97" s="1">
        <f t="shared" si="60"/>
        <v>79.2</v>
      </c>
      <c r="AD97" s="1"/>
      <c r="AE97" s="1"/>
      <c r="AF97" s="1">
        <f t="shared" si="48"/>
        <v>112.79999999999998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4" t="s">
        <v>135</v>
      </c>
      <c r="B98" s="1" t="s">
        <v>31</v>
      </c>
      <c r="C98" s="1">
        <v>14.064</v>
      </c>
      <c r="D98" s="1"/>
      <c r="E98" s="15">
        <v>5.4240000000000004</v>
      </c>
      <c r="F98" s="1"/>
      <c r="G98" s="6">
        <v>0</v>
      </c>
      <c r="H98" s="1" t="e">
        <v>#N/A</v>
      </c>
      <c r="I98" s="1"/>
      <c r="J98" s="1">
        <v>4.5999999999999996</v>
      </c>
      <c r="K98" s="1">
        <f t="shared" ref="K98:K101" si="61">E98-J98</f>
        <v>0.82400000000000073</v>
      </c>
      <c r="L98" s="1"/>
      <c r="M98" s="1"/>
      <c r="N98" s="1"/>
      <c r="O98" s="1"/>
      <c r="P98" s="1">
        <f t="shared" si="44"/>
        <v>1.0848</v>
      </c>
      <c r="Q98" s="5"/>
      <c r="R98" s="5"/>
      <c r="S98" s="5"/>
      <c r="T98" s="1"/>
      <c r="U98" s="1">
        <f t="shared" si="45"/>
        <v>0</v>
      </c>
      <c r="V98" s="1">
        <f t="shared" si="46"/>
        <v>0</v>
      </c>
      <c r="W98" s="1">
        <v>0.81699999999999995</v>
      </c>
      <c r="X98" s="1">
        <v>0.54679999999999995</v>
      </c>
      <c r="Y98" s="1">
        <v>0.81759999999999999</v>
      </c>
      <c r="Z98" s="1">
        <v>0.27260000000000001</v>
      </c>
      <c r="AA98" s="1">
        <v>1.35</v>
      </c>
      <c r="AB98" s="1"/>
      <c r="AC98" s="1">
        <f t="shared" si="47"/>
        <v>0</v>
      </c>
      <c r="AD98" s="1"/>
      <c r="AE98" s="1"/>
      <c r="AF98" s="1">
        <f t="shared" si="48"/>
        <v>16.272000000000002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33</v>
      </c>
      <c r="C99" s="1">
        <v>48</v>
      </c>
      <c r="D99" s="1"/>
      <c r="E99" s="15">
        <v>13</v>
      </c>
      <c r="F99" s="1"/>
      <c r="G99" s="6">
        <v>0</v>
      </c>
      <c r="H99" s="1" t="e">
        <v>#N/A</v>
      </c>
      <c r="I99" s="1"/>
      <c r="J99" s="1">
        <v>13</v>
      </c>
      <c r="K99" s="1">
        <f t="shared" si="61"/>
        <v>0</v>
      </c>
      <c r="L99" s="1"/>
      <c r="M99" s="1"/>
      <c r="N99" s="1"/>
      <c r="O99" s="1"/>
      <c r="P99" s="1">
        <f t="shared" si="44"/>
        <v>2.6</v>
      </c>
      <c r="Q99" s="5"/>
      <c r="R99" s="5"/>
      <c r="S99" s="5"/>
      <c r="T99" s="1"/>
      <c r="U99" s="1">
        <f t="shared" si="45"/>
        <v>0</v>
      </c>
      <c r="V99" s="1">
        <f t="shared" si="46"/>
        <v>0</v>
      </c>
      <c r="W99" s="1">
        <v>5</v>
      </c>
      <c r="X99" s="1">
        <v>1.8</v>
      </c>
      <c r="Y99" s="1">
        <v>2.6</v>
      </c>
      <c r="Z99" s="1">
        <v>0.4</v>
      </c>
      <c r="AA99" s="1">
        <v>2.2000000000000002</v>
      </c>
      <c r="AB99" s="1"/>
      <c r="AC99" s="1">
        <f t="shared" si="47"/>
        <v>0</v>
      </c>
      <c r="AD99" s="1"/>
      <c r="AE99" s="1"/>
      <c r="AF99" s="1">
        <f t="shared" si="48"/>
        <v>39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4" t="s">
        <v>137</v>
      </c>
      <c r="B100" s="1" t="s">
        <v>33</v>
      </c>
      <c r="C100" s="1">
        <v>108</v>
      </c>
      <c r="D100" s="1">
        <v>12</v>
      </c>
      <c r="E100" s="15">
        <v>120</v>
      </c>
      <c r="F100" s="1"/>
      <c r="G100" s="6">
        <v>0</v>
      </c>
      <c r="H100" s="1">
        <v>45</v>
      </c>
      <c r="I100" s="1"/>
      <c r="J100" s="1">
        <v>161</v>
      </c>
      <c r="K100" s="1">
        <f t="shared" si="61"/>
        <v>-41</v>
      </c>
      <c r="L100" s="1"/>
      <c r="M100" s="1"/>
      <c r="N100" s="1"/>
      <c r="O100" s="1"/>
      <c r="P100" s="1">
        <f t="shared" si="44"/>
        <v>24</v>
      </c>
      <c r="Q100" s="5"/>
      <c r="R100" s="5"/>
      <c r="S100" s="5"/>
      <c r="T100" s="1"/>
      <c r="U100" s="1">
        <f t="shared" si="45"/>
        <v>0</v>
      </c>
      <c r="V100" s="1">
        <f t="shared" si="46"/>
        <v>0</v>
      </c>
      <c r="W100" s="1">
        <v>36.799999999999997</v>
      </c>
      <c r="X100" s="1">
        <v>23.2</v>
      </c>
      <c r="Y100" s="1">
        <v>34.4</v>
      </c>
      <c r="Z100" s="1">
        <v>12.4</v>
      </c>
      <c r="AA100" s="1">
        <v>18.600000000000001</v>
      </c>
      <c r="AB100" s="1"/>
      <c r="AC100" s="1">
        <f t="shared" si="47"/>
        <v>0</v>
      </c>
      <c r="AD100" s="1"/>
      <c r="AE100" s="1"/>
      <c r="AF100" s="1">
        <f t="shared" si="48"/>
        <v>360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4" t="s">
        <v>138</v>
      </c>
      <c r="B101" s="1" t="s">
        <v>31</v>
      </c>
      <c r="C101" s="1">
        <v>-24.907</v>
      </c>
      <c r="D101" s="1">
        <v>664.68899999999996</v>
      </c>
      <c r="E101" s="15">
        <v>442.94099999999997</v>
      </c>
      <c r="F101" s="15">
        <v>196.84100000000001</v>
      </c>
      <c r="G101" s="6">
        <v>0</v>
      </c>
      <c r="H101" s="1">
        <v>45</v>
      </c>
      <c r="I101" s="1"/>
      <c r="J101" s="1">
        <v>447.8</v>
      </c>
      <c r="K101" s="1">
        <f t="shared" si="61"/>
        <v>-4.8590000000000373</v>
      </c>
      <c r="L101" s="1"/>
      <c r="M101" s="1"/>
      <c r="N101" s="1"/>
      <c r="O101" s="1"/>
      <c r="P101" s="1">
        <f t="shared" si="44"/>
        <v>88.588200000000001</v>
      </c>
      <c r="Q101" s="5"/>
      <c r="R101" s="5"/>
      <c r="S101" s="5"/>
      <c r="T101" s="1"/>
      <c r="U101" s="1">
        <f t="shared" si="45"/>
        <v>2.221977644878212</v>
      </c>
      <c r="V101" s="1">
        <f t="shared" si="46"/>
        <v>2.221977644878212</v>
      </c>
      <c r="W101" s="1">
        <v>91.406599999999997</v>
      </c>
      <c r="X101" s="1">
        <v>82.095799999999997</v>
      </c>
      <c r="Y101" s="1">
        <v>64.900999999999996</v>
      </c>
      <c r="Z101" s="1">
        <v>31.5184</v>
      </c>
      <c r="AA101" s="1">
        <v>47.2746</v>
      </c>
      <c r="AB101" s="1"/>
      <c r="AC101" s="1">
        <f t="shared" si="47"/>
        <v>0</v>
      </c>
      <c r="AD101" s="1"/>
      <c r="AE101" s="1"/>
      <c r="AF101" s="1">
        <f t="shared" si="48"/>
        <v>1328.8229999999999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101" xr:uid="{C122133D-A4AE-4F90-8B83-57C411A3ACB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2024-04-29T12:10:36Z</dcterms:created>
  <dcterms:modified xsi:type="dcterms:W3CDTF">2024-04-30T11:02:24Z</dcterms:modified>
</cp:coreProperties>
</file>