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4 Ост СЫР\Мелитополь\"/>
    </mc:Choice>
  </mc:AlternateContent>
  <xr:revisionPtr revIDLastSave="0" documentId="13_ncr:1_{90989797-CB5C-4F09-BC99-980582084E2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3" i="1" l="1"/>
  <c r="Q5" i="1"/>
  <c r="AB33" i="1" l="1"/>
  <c r="AB44" i="1"/>
  <c r="Q39" i="1"/>
  <c r="AB39" i="1" s="1"/>
  <c r="Q37" i="1"/>
  <c r="AB37" i="1" s="1"/>
  <c r="Q36" i="1"/>
  <c r="AB36" i="1" s="1"/>
  <c r="Q35" i="1"/>
  <c r="AB35" i="1" s="1"/>
  <c r="Q32" i="1"/>
  <c r="AB32" i="1" s="1"/>
  <c r="Q31" i="1"/>
  <c r="AB31" i="1" s="1"/>
  <c r="Q28" i="1"/>
  <c r="AB28" i="1" s="1"/>
  <c r="Q25" i="1"/>
  <c r="AB25" i="1" s="1"/>
  <c r="Q22" i="1"/>
  <c r="AB22" i="1" s="1"/>
  <c r="Q12" i="1"/>
  <c r="AB12" i="1" s="1"/>
  <c r="Q11" i="1"/>
  <c r="AB11" i="1" s="1"/>
  <c r="Q10" i="1"/>
  <c r="AB10" i="1" s="1"/>
  <c r="Q9" i="1"/>
  <c r="AB9" i="1" s="1"/>
  <c r="Q8" i="1"/>
  <c r="O25" i="1" l="1"/>
  <c r="K25" i="1"/>
  <c r="AB26" i="1"/>
  <c r="O26" i="1"/>
  <c r="T26" i="1" s="1"/>
  <c r="K26" i="1"/>
  <c r="AB23" i="1"/>
  <c r="O23" i="1"/>
  <c r="T23" i="1" s="1"/>
  <c r="K23" i="1"/>
  <c r="AB18" i="1"/>
  <c r="O18" i="1"/>
  <c r="T18" i="1" s="1"/>
  <c r="K18" i="1"/>
  <c r="AB21" i="1"/>
  <c r="O21" i="1"/>
  <c r="T21" i="1" s="1"/>
  <c r="K21" i="1"/>
  <c r="AB16" i="1"/>
  <c r="O16" i="1"/>
  <c r="T16" i="1" s="1"/>
  <c r="K16" i="1"/>
  <c r="O7" i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O15" i="1"/>
  <c r="O17" i="1"/>
  <c r="O19" i="1"/>
  <c r="P19" i="1" s="1"/>
  <c r="Q19" i="1" s="1"/>
  <c r="O20" i="1"/>
  <c r="P20" i="1" s="1"/>
  <c r="O22" i="1"/>
  <c r="O24" i="1"/>
  <c r="T24" i="1" s="1"/>
  <c r="O27" i="1"/>
  <c r="O28" i="1"/>
  <c r="T28" i="1" s="1"/>
  <c r="O29" i="1"/>
  <c r="O30" i="1"/>
  <c r="P30" i="1" s="1"/>
  <c r="O31" i="1"/>
  <c r="T31" i="1" s="1"/>
  <c r="O32" i="1"/>
  <c r="T32" i="1" s="1"/>
  <c r="T33" i="1"/>
  <c r="O34" i="1"/>
  <c r="P34" i="1" s="1"/>
  <c r="O35" i="1"/>
  <c r="T35" i="1" s="1"/>
  <c r="O36" i="1"/>
  <c r="T36" i="1" s="1"/>
  <c r="O37" i="1"/>
  <c r="T37" i="1" s="1"/>
  <c r="O38" i="1"/>
  <c r="O39" i="1"/>
  <c r="T39" i="1" s="1"/>
  <c r="O40" i="1"/>
  <c r="O41" i="1"/>
  <c r="O42" i="1"/>
  <c r="T42" i="1" s="1"/>
  <c r="O43" i="1"/>
  <c r="O44" i="1"/>
  <c r="O45" i="1"/>
  <c r="T45" i="1" s="1"/>
  <c r="O6" i="1"/>
  <c r="U6" i="1" s="1"/>
  <c r="AB8" i="1"/>
  <c r="AB13" i="1"/>
  <c r="AB24" i="1"/>
  <c r="AB42" i="1"/>
  <c r="AB45" i="1"/>
  <c r="AB6" i="1"/>
  <c r="T6" i="1" l="1"/>
  <c r="T22" i="1"/>
  <c r="AB19" i="1"/>
  <c r="T19" i="1"/>
  <c r="P7" i="1"/>
  <c r="AB7" i="1" s="1"/>
  <c r="T7" i="1"/>
  <c r="T44" i="1"/>
  <c r="Q34" i="1"/>
  <c r="AB34" i="1" s="1"/>
  <c r="T34" i="1"/>
  <c r="T30" i="1"/>
  <c r="Q30" i="1"/>
  <c r="AB30" i="1" s="1"/>
  <c r="T20" i="1"/>
  <c r="Q20" i="1"/>
  <c r="AB20" i="1" s="1"/>
  <c r="P17" i="1"/>
  <c r="Q17" i="1" s="1"/>
  <c r="T25" i="1"/>
  <c r="P41" i="1"/>
  <c r="P15" i="1"/>
  <c r="Q15" i="1" s="1"/>
  <c r="P40" i="1"/>
  <c r="P14" i="1"/>
  <c r="Q14" i="1" s="1"/>
  <c r="P27" i="1"/>
  <c r="P29" i="1"/>
  <c r="P38" i="1"/>
  <c r="P43" i="1"/>
  <c r="U25" i="1"/>
  <c r="U26" i="1"/>
  <c r="U23" i="1"/>
  <c r="U18" i="1"/>
  <c r="U21" i="1"/>
  <c r="U9" i="1"/>
  <c r="U19" i="1"/>
  <c r="U45" i="1"/>
  <c r="U37" i="1"/>
  <c r="U30" i="1"/>
  <c r="U41" i="1"/>
  <c r="U34" i="1"/>
  <c r="U27" i="1"/>
  <c r="U13" i="1"/>
  <c r="U16" i="1"/>
  <c r="U43" i="1"/>
  <c r="U39" i="1"/>
  <c r="U36" i="1"/>
  <c r="U32" i="1"/>
  <c r="U28" i="1"/>
  <c r="U22" i="1"/>
  <c r="U15" i="1"/>
  <c r="U11" i="1"/>
  <c r="U7" i="1"/>
  <c r="U44" i="1"/>
  <c r="U42" i="1"/>
  <c r="U40" i="1"/>
  <c r="U38" i="1"/>
  <c r="U35" i="1"/>
  <c r="U33" i="1"/>
  <c r="U31" i="1"/>
  <c r="U29" i="1"/>
  <c r="U24" i="1"/>
  <c r="U20" i="1"/>
  <c r="U17" i="1"/>
  <c r="U14" i="1"/>
  <c r="U12" i="1"/>
  <c r="U10" i="1"/>
  <c r="U8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4" i="1"/>
  <c r="K22" i="1"/>
  <c r="K20" i="1"/>
  <c r="K19" i="1"/>
  <c r="K17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43" i="1" l="1"/>
  <c r="Q43" i="1"/>
  <c r="AB43" i="1" s="1"/>
  <c r="T29" i="1"/>
  <c r="Q29" i="1"/>
  <c r="AB29" i="1" s="1"/>
  <c r="AB14" i="1"/>
  <c r="T14" i="1"/>
  <c r="AB15" i="1"/>
  <c r="T15" i="1"/>
  <c r="Q38" i="1"/>
  <c r="AB38" i="1" s="1"/>
  <c r="T38" i="1"/>
  <c r="T27" i="1"/>
  <c r="Q27" i="1"/>
  <c r="AB27" i="1" s="1"/>
  <c r="Q40" i="1"/>
  <c r="AB40" i="1" s="1"/>
  <c r="T40" i="1"/>
  <c r="AB41" i="1"/>
  <c r="T41" i="1"/>
  <c r="AB17" i="1"/>
  <c r="T17" i="1"/>
  <c r="P5" i="1"/>
  <c r="K5" i="1"/>
  <c r="AB5" i="1" l="1"/>
</calcChain>
</file>

<file path=xl/sharedStrings.xml><?xml version="1.0" encoding="utf-8"?>
<sst xmlns="http://schemas.openxmlformats.org/spreadsheetml/2006/main" count="143" uniqueCount="82">
  <si>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</si>
  <si>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</si>
  <si>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</si>
  <si>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</si>
  <si>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</si>
  <si>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</si>
  <si>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</si>
  <si>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</si>
  <si>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</si>
  <si>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</si>
  <si>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</si>
  <si>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</si>
  <si>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</si>
  <si>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</si>
  <si>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</si>
  <si>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</si>
  <si>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</si>
  <si>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</si>
  <si>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</si>
  <si>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</si>
  <si>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</si>
  <si>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</si>
  <si>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</si>
  <si>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23,04,</t>
  </si>
  <si>
    <t>22,04,</t>
  </si>
  <si>
    <t>15,04,</t>
  </si>
  <si>
    <t>09,04,</t>
  </si>
  <si>
    <t>22,03,</t>
  </si>
  <si>
    <t>12,03,</t>
  </si>
  <si>
    <t>26,02,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</si>
  <si>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</si>
  <si>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</si>
  <si>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</si>
  <si>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Плавленый Сыр 45% "С ветчиной" СТМ "ПапаМожет" 180гр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</si>
  <si>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</si>
  <si>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</si>
  <si>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Сыр "Пармезан" (срок созревания 3 мес) м.д.ж. в с.в. 40% фас в газ.среда 180 г ОСТАНКИНО</t>
  </si>
  <si>
    <t>Сыр "Пармезан" (срок созревания 3 месяцев) м.д.ж. в с.в. 40%  брус ОСТАНКИНО</t>
  </si>
  <si>
    <t>кг</t>
  </si>
  <si>
    <t>Сыр "Пармезан" 40% колотый 100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</si>
  <si>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</si>
  <si>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</si>
  <si>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</si>
  <si>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</si>
  <si>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</si>
  <si>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</si>
  <si>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необходимо увеличить продажи</t>
  </si>
  <si>
    <t>Сыр Папа Может "Российский традиционный"  50%, вакуум  Останкино</t>
  </si>
  <si>
    <t>Сыр Папа Может Гауда  45% 200гр     Останкино</t>
  </si>
  <si>
    <t>ротация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</si>
  <si>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</si>
  <si>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</si>
  <si>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</si>
  <si>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Министерский 45%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</si>
  <si>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</si>
  <si>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</si>
  <si>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</si>
  <si>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</si>
  <si>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</si>
  <si>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</si>
  <si>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</si>
  <si>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</si>
  <si>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</si>
  <si>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</si>
  <si>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полутвердый "Российский" с массовой долей жира 50%  Останкино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</si>
  <si>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</si>
  <si>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нет потребности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</si>
  <si>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</si>
  <si>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</si>
  <si>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</si>
  <si>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</si>
  <si>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</si>
  <si>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</si>
  <si>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</si>
  <si>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</si>
  <si>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новинка</t>
  </si>
  <si>
    <t>Масло 72</t>
  </si>
  <si>
    <t>Масло 82</t>
  </si>
  <si>
    <t>300 шт.</t>
  </si>
  <si>
    <t>400 шт.</t>
  </si>
  <si>
    <t>заказ</t>
  </si>
  <si>
    <t>30,04,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</si>
</sst>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0" fontId="0" fillId="7" borderId="0" xfId="0" applyFill="1"/>
    <xf numFmtId="3" fontId="1" fillId="0" borderId="1" xfId="1" applyNumberFormat="1"/>
    <xf numFmtId="3" fontId="2" fillId="4" borderId="1" xfId="1" applyNumberFormat="1" applyFont="1" applyFill="1"/>
    <xf numFmtId="3" fontId="1" fillId="3" borderId="1" xfId="1" applyNumberFormat="1" applyFill="1"/>
    <xf numFmtId="3" fontId="1" fillId="0" borderId="2" xfId="1" applyNumberFormat="1" applyBorder="1"/>
    <xf numFmtId="3" fontId="1" fillId="5" borderId="2" xfId="1" applyNumberFormat="1" applyFill="1" applyBorder="1"/>
    <xf numFmtId="3" fontId="1" fillId="7" borderId="2" xfId="1" applyNumberFormat="1" applyFill="1" applyBorder="1"/>
    <xf numFmtId="3" fontId="1" fillId="7" borderId="1" xfId="1" applyNumberFormat="1" applyFill="1"/>
    <xf numFmtId="3" fontId="0" fillId="0" borderId="0" xfId="0" applyNumberFormat="1"/>
    <xf numFmtId="3" fontId="4" fillId="7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5" sqref="Q5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5.7109375" style="8" customWidth="1"/>
    <col min="8" max="8" width="5.7109375" customWidth="1"/>
    <col min="9" max="9" width="11.140625" customWidth="1"/>
    <col min="10" max="11" width="6.7109375" customWidth="1"/>
    <col min="12" max="13" width="0.85546875" customWidth="1"/>
    <col min="14" max="17" width="6.7109375" customWidth="1"/>
    <col min="18" max="18" width="10.5703125" style="37" customWidth="1"/>
    <col min="19" max="19" width="21.7109375" customWidth="1"/>
    <col min="20" max="21" width="5.42578125" customWidth="1"/>
    <col min="22" max="26" width="6.28515625" customWidth="1"/>
    <col min="27" max="27" width="33.57031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30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30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80</v>
      </c>
      <c r="R3" s="31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81</v>
      </c>
      <c r="R4" s="30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6866.3459999999995</v>
      </c>
      <c r="F5" s="4">
        <f>SUM(F6:F497)</f>
        <v>10111.604000000001</v>
      </c>
      <c r="G5" s="6"/>
      <c r="H5" s="1"/>
      <c r="I5" s="1"/>
      <c r="J5" s="4">
        <f t="shared" ref="J5:Q5" si="0">SUM(J6:J497)</f>
        <v>7422.8</v>
      </c>
      <c r="K5" s="4">
        <f t="shared" si="0"/>
        <v>-556.45399999999995</v>
      </c>
      <c r="L5" s="4">
        <f t="shared" si="0"/>
        <v>0</v>
      </c>
      <c r="M5" s="4">
        <f t="shared" si="0"/>
        <v>0</v>
      </c>
      <c r="N5" s="4">
        <f t="shared" si="0"/>
        <v>10660</v>
      </c>
      <c r="O5" s="4">
        <f t="shared" si="0"/>
        <v>1373.2692</v>
      </c>
      <c r="P5" s="4">
        <f t="shared" si="0"/>
        <v>11072.983</v>
      </c>
      <c r="Q5" s="4">
        <f t="shared" si="0"/>
        <v>13262.659</v>
      </c>
      <c r="R5" s="32">
        <f>SUM(R6:R497)</f>
        <v>22400</v>
      </c>
      <c r="S5" s="1"/>
      <c r="T5" s="1"/>
      <c r="U5" s="1"/>
      <c r="V5" s="4">
        <f>SUM(V6:V497)</f>
        <v>1165.8895999999997</v>
      </c>
      <c r="W5" s="4">
        <f>SUM(W6:W497)</f>
        <v>568.79920000000004</v>
      </c>
      <c r="X5" s="4">
        <f>SUM(X6:X497)</f>
        <v>913.03620000000012</v>
      </c>
      <c r="Y5" s="4">
        <f>SUM(Y6:Y497)</f>
        <v>1148.2187999999999</v>
      </c>
      <c r="Z5" s="4">
        <f>SUM(Z6:Z497)</f>
        <v>1434.9004000000002</v>
      </c>
      <c r="AA5" s="1"/>
      <c r="AB5" s="4">
        <f>SUM(AB6:AB497)</f>
        <v>3894.7990000000004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/>
      <c r="D6" s="1">
        <v>64</v>
      </c>
      <c r="E6" s="1"/>
      <c r="F6" s="1">
        <v>64</v>
      </c>
      <c r="G6" s="6">
        <v>0.14000000000000001</v>
      </c>
      <c r="H6" s="1">
        <v>180</v>
      </c>
      <c r="I6" s="1">
        <v>9988421</v>
      </c>
      <c r="J6" s="1"/>
      <c r="K6" s="1">
        <f t="shared" ref="K6:K45" si="1">E6-J6</f>
        <v>0</v>
      </c>
      <c r="L6" s="1"/>
      <c r="M6" s="1"/>
      <c r="N6" s="1">
        <v>70</v>
      </c>
      <c r="O6" s="1">
        <f>E6/5</f>
        <v>0</v>
      </c>
      <c r="P6" s="5"/>
      <c r="Q6" s="5">
        <v>100</v>
      </c>
      <c r="R6" s="38" t="s">
        <v>78</v>
      </c>
      <c r="S6" s="27"/>
      <c r="T6" s="1" t="e">
        <f>(F6+N6+Q6)/O6</f>
        <v>#DIV/0!</v>
      </c>
      <c r="U6" s="1" t="e">
        <f>(F6+N6)/O6</f>
        <v>#DIV/0!</v>
      </c>
      <c r="V6" s="1">
        <v>6.4</v>
      </c>
      <c r="W6" s="1">
        <v>3.2</v>
      </c>
      <c r="X6" s="1">
        <v>5.4</v>
      </c>
      <c r="Y6" s="1">
        <v>6.4</v>
      </c>
      <c r="Z6" s="1">
        <v>0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439</v>
      </c>
      <c r="D7" s="1"/>
      <c r="E7" s="1">
        <v>189</v>
      </c>
      <c r="F7" s="1">
        <v>234</v>
      </c>
      <c r="G7" s="6">
        <v>0.18</v>
      </c>
      <c r="H7" s="1">
        <v>270</v>
      </c>
      <c r="I7" s="1">
        <v>9988445</v>
      </c>
      <c r="J7" s="1">
        <v>184</v>
      </c>
      <c r="K7" s="1">
        <f t="shared" si="1"/>
        <v>5</v>
      </c>
      <c r="L7" s="1"/>
      <c r="M7" s="1"/>
      <c r="N7" s="1">
        <v>250</v>
      </c>
      <c r="O7" s="1">
        <f t="shared" ref="O7:O45" si="2">E7/5</f>
        <v>37.799999999999997</v>
      </c>
      <c r="P7" s="5">
        <f>20*O7-N7-F7</f>
        <v>272</v>
      </c>
      <c r="Q7" s="5">
        <v>400</v>
      </c>
      <c r="R7" s="38" t="s">
        <v>79</v>
      </c>
      <c r="S7" s="27"/>
      <c r="T7" s="1">
        <f>(F7+N7+Q7)/O7</f>
        <v>23.38624338624339</v>
      </c>
      <c r="U7" s="1">
        <f t="shared" ref="U7:U45" si="3">(F7+N7)/O7</f>
        <v>12.804232804232806</v>
      </c>
      <c r="V7" s="1">
        <v>33.799999999999997</v>
      </c>
      <c r="W7" s="1">
        <v>9.6</v>
      </c>
      <c r="X7" s="1">
        <v>0</v>
      </c>
      <c r="Y7" s="1">
        <v>13.6</v>
      </c>
      <c r="Z7" s="1">
        <v>0</v>
      </c>
      <c r="AA7" s="1"/>
      <c r="AB7" s="1">
        <f t="shared" ref="AB7:AB45" si="4">P7*G7</f>
        <v>48.96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31</v>
      </c>
      <c r="C8" s="1"/>
      <c r="D8" s="1"/>
      <c r="E8" s="1"/>
      <c r="F8" s="1"/>
      <c r="G8" s="6">
        <v>0.18</v>
      </c>
      <c r="H8" s="1">
        <v>270</v>
      </c>
      <c r="I8" s="1">
        <v>9988438</v>
      </c>
      <c r="J8" s="1"/>
      <c r="K8" s="1">
        <f t="shared" si="1"/>
        <v>0</v>
      </c>
      <c r="L8" s="1"/>
      <c r="M8" s="1"/>
      <c r="N8" s="1">
        <v>350</v>
      </c>
      <c r="O8" s="1">
        <f t="shared" si="2"/>
        <v>0</v>
      </c>
      <c r="P8" s="5"/>
      <c r="Q8" s="5">
        <f t="shared" ref="Q8:Q12" si="5">P8</f>
        <v>0</v>
      </c>
      <c r="R8" s="33"/>
      <c r="S8" s="1"/>
      <c r="T8" s="1" t="e">
        <f t="shared" ref="T8:T12" si="6">(F8+N8+Q8)/O8</f>
        <v>#DIV/0!</v>
      </c>
      <c r="U8" s="1" t="e">
        <f t="shared" si="3"/>
        <v>#DIV/0!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0" t="s">
        <v>75</v>
      </c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31</v>
      </c>
      <c r="C9" s="1"/>
      <c r="D9" s="1"/>
      <c r="E9" s="1"/>
      <c r="F9" s="1"/>
      <c r="G9" s="6">
        <v>0.4</v>
      </c>
      <c r="H9" s="1">
        <v>270</v>
      </c>
      <c r="I9" s="1">
        <v>9988452</v>
      </c>
      <c r="J9" s="1"/>
      <c r="K9" s="1">
        <f t="shared" si="1"/>
        <v>0</v>
      </c>
      <c r="L9" s="1"/>
      <c r="M9" s="1"/>
      <c r="N9" s="1">
        <v>50</v>
      </c>
      <c r="O9" s="1">
        <f t="shared" si="2"/>
        <v>0</v>
      </c>
      <c r="P9" s="5"/>
      <c r="Q9" s="5">
        <f t="shared" si="5"/>
        <v>0</v>
      </c>
      <c r="R9" s="33"/>
      <c r="S9" s="1"/>
      <c r="T9" s="1" t="e">
        <f t="shared" si="6"/>
        <v>#DIV/0!</v>
      </c>
      <c r="U9" s="1" t="e">
        <f t="shared" si="3"/>
        <v>#DIV/0!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0" t="s">
        <v>75</v>
      </c>
      <c r="AB9" s="1">
        <f>Q9*G9</f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31</v>
      </c>
      <c r="C10" s="1"/>
      <c r="D10" s="1"/>
      <c r="E10" s="1"/>
      <c r="F10" s="1"/>
      <c r="G10" s="6">
        <v>0.4</v>
      </c>
      <c r="H10" s="1">
        <v>270</v>
      </c>
      <c r="I10" s="1">
        <v>9988476</v>
      </c>
      <c r="J10" s="1"/>
      <c r="K10" s="1">
        <f t="shared" si="1"/>
        <v>0</v>
      </c>
      <c r="L10" s="1"/>
      <c r="M10" s="1"/>
      <c r="N10" s="1">
        <v>50</v>
      </c>
      <c r="O10" s="1">
        <f t="shared" si="2"/>
        <v>0</v>
      </c>
      <c r="P10" s="5"/>
      <c r="Q10" s="5">
        <f t="shared" si="5"/>
        <v>0</v>
      </c>
      <c r="R10" s="33"/>
      <c r="S10" s="1"/>
      <c r="T10" s="1" t="e">
        <f t="shared" si="6"/>
        <v>#DIV/0!</v>
      </c>
      <c r="U10" s="1" t="e">
        <f t="shared" si="3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0" t="s">
        <v>75</v>
      </c>
      <c r="AB10" s="1">
        <f t="shared" ref="AB10:AB12" si="7">Q10*G10</f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31</v>
      </c>
      <c r="C11" s="1"/>
      <c r="D11" s="1"/>
      <c r="E11" s="1"/>
      <c r="F11" s="1"/>
      <c r="G11" s="6">
        <v>0.18</v>
      </c>
      <c r="H11" s="1">
        <v>150</v>
      </c>
      <c r="I11" s="1">
        <v>5034819</v>
      </c>
      <c r="J11" s="1"/>
      <c r="K11" s="1">
        <f t="shared" si="1"/>
        <v>0</v>
      </c>
      <c r="L11" s="1"/>
      <c r="M11" s="1"/>
      <c r="N11" s="1">
        <v>300</v>
      </c>
      <c r="O11" s="1">
        <f t="shared" si="2"/>
        <v>0</v>
      </c>
      <c r="P11" s="5"/>
      <c r="Q11" s="5">
        <f t="shared" si="5"/>
        <v>0</v>
      </c>
      <c r="R11" s="33"/>
      <c r="S11" s="1"/>
      <c r="T11" s="1" t="e">
        <f t="shared" si="6"/>
        <v>#DIV/0!</v>
      </c>
      <c r="U11" s="1" t="e">
        <f t="shared" si="3"/>
        <v>#DIV/0!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0" t="s">
        <v>75</v>
      </c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38</v>
      </c>
      <c r="C12" s="1"/>
      <c r="D12" s="1"/>
      <c r="E12" s="1"/>
      <c r="F12" s="1"/>
      <c r="G12" s="6">
        <v>1</v>
      </c>
      <c r="H12" s="1">
        <v>150</v>
      </c>
      <c r="I12" s="1">
        <v>5037308</v>
      </c>
      <c r="J12" s="1"/>
      <c r="K12" s="1">
        <f t="shared" si="1"/>
        <v>0</v>
      </c>
      <c r="L12" s="1"/>
      <c r="M12" s="1"/>
      <c r="N12" s="1">
        <v>150</v>
      </c>
      <c r="O12" s="1">
        <f t="shared" si="2"/>
        <v>0</v>
      </c>
      <c r="P12" s="5"/>
      <c r="Q12" s="5">
        <f t="shared" si="5"/>
        <v>0</v>
      </c>
      <c r="R12" s="33"/>
      <c r="S12" s="1"/>
      <c r="T12" s="1" t="e">
        <f t="shared" si="6"/>
        <v>#DIV/0!</v>
      </c>
      <c r="U12" s="1" t="e">
        <f t="shared" si="3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0" t="s">
        <v>75</v>
      </c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1" t="s">
        <v>39</v>
      </c>
      <c r="B13" s="11" t="s">
        <v>31</v>
      </c>
      <c r="C13" s="11"/>
      <c r="D13" s="11">
        <v>156</v>
      </c>
      <c r="E13" s="11"/>
      <c r="F13" s="11">
        <v>156</v>
      </c>
      <c r="G13" s="12">
        <v>0</v>
      </c>
      <c r="H13" s="11" t="e">
        <v>#N/A</v>
      </c>
      <c r="I13" s="11" t="s">
        <v>66</v>
      </c>
      <c r="J13" s="11"/>
      <c r="K13" s="11">
        <f t="shared" si="1"/>
        <v>0</v>
      </c>
      <c r="L13" s="11"/>
      <c r="M13" s="11"/>
      <c r="N13" s="11"/>
      <c r="O13" s="11">
        <f t="shared" si="2"/>
        <v>0</v>
      </c>
      <c r="P13" s="13"/>
      <c r="Q13" s="13"/>
      <c r="R13" s="34"/>
      <c r="S13" s="11"/>
      <c r="T13" s="11" t="e">
        <f t="shared" ref="T13:T45" si="8">(F13+N13+P13)/O13</f>
        <v>#DIV/0!</v>
      </c>
      <c r="U13" s="11" t="e">
        <f t="shared" si="3"/>
        <v>#DIV/0!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25" t="s">
        <v>46</v>
      </c>
      <c r="AB13" s="1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40</v>
      </c>
      <c r="B14" s="1" t="s">
        <v>31</v>
      </c>
      <c r="C14" s="1">
        <v>451</v>
      </c>
      <c r="D14" s="1"/>
      <c r="E14" s="1">
        <v>221</v>
      </c>
      <c r="F14" s="1">
        <v>230</v>
      </c>
      <c r="G14" s="6">
        <v>0.1</v>
      </c>
      <c r="H14" s="1">
        <v>90</v>
      </c>
      <c r="I14" s="1">
        <v>8444163</v>
      </c>
      <c r="J14" s="1">
        <v>200</v>
      </c>
      <c r="K14" s="1">
        <f t="shared" si="1"/>
        <v>21</v>
      </c>
      <c r="L14" s="1"/>
      <c r="M14" s="1"/>
      <c r="N14" s="1">
        <v>0</v>
      </c>
      <c r="O14" s="1">
        <f t="shared" si="2"/>
        <v>44.2</v>
      </c>
      <c r="P14" s="5">
        <f>20*O14-N14-F14</f>
        <v>654</v>
      </c>
      <c r="Q14" s="5">
        <f t="shared" ref="Q14:Q15" si="9">P14</f>
        <v>654</v>
      </c>
      <c r="R14" s="33"/>
      <c r="S14" s="1"/>
      <c r="T14" s="1">
        <f>(F14+N14+Q14)/O14</f>
        <v>20</v>
      </c>
      <c r="U14" s="1">
        <f t="shared" si="3"/>
        <v>5.2036199095022617</v>
      </c>
      <c r="V14" s="1">
        <v>21.8</v>
      </c>
      <c r="W14" s="1">
        <v>6.4</v>
      </c>
      <c r="X14" s="1">
        <v>37.799999999999997</v>
      </c>
      <c r="Y14" s="1">
        <v>28.8</v>
      </c>
      <c r="Z14" s="1">
        <v>52.4</v>
      </c>
      <c r="AA14" s="1"/>
      <c r="AB14" s="1">
        <f t="shared" ref="AB14:AB15" si="10">Q14*G14</f>
        <v>65.400000000000006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4" t="s">
        <v>41</v>
      </c>
      <c r="B15" s="15" t="s">
        <v>31</v>
      </c>
      <c r="C15" s="15">
        <v>1615</v>
      </c>
      <c r="D15" s="15"/>
      <c r="E15" s="15">
        <v>685</v>
      </c>
      <c r="F15" s="16">
        <v>919</v>
      </c>
      <c r="G15" s="6">
        <v>0.18</v>
      </c>
      <c r="H15" s="1">
        <v>150</v>
      </c>
      <c r="I15" s="1">
        <v>5038411</v>
      </c>
      <c r="J15" s="1">
        <v>718.5</v>
      </c>
      <c r="K15" s="1">
        <f t="shared" si="1"/>
        <v>-33.5</v>
      </c>
      <c r="L15" s="1"/>
      <c r="M15" s="1"/>
      <c r="N15" s="1">
        <v>0</v>
      </c>
      <c r="O15" s="1">
        <f t="shared" si="2"/>
        <v>137</v>
      </c>
      <c r="P15" s="5">
        <f>20*(O15+O16)-N15-F15-F16</f>
        <v>1821</v>
      </c>
      <c r="Q15" s="5">
        <f t="shared" si="9"/>
        <v>1821</v>
      </c>
      <c r="R15" s="33"/>
      <c r="S15" s="1"/>
      <c r="T15" s="1">
        <f>(F15+N15+Q15+F16)/(O15+O16)</f>
        <v>20</v>
      </c>
      <c r="U15" s="1">
        <f t="shared" si="3"/>
        <v>6.7080291970802923</v>
      </c>
      <c r="V15" s="1">
        <v>77</v>
      </c>
      <c r="W15" s="1">
        <v>8</v>
      </c>
      <c r="X15" s="1">
        <v>0</v>
      </c>
      <c r="Y15" s="1">
        <v>0</v>
      </c>
      <c r="Z15" s="1">
        <v>0</v>
      </c>
      <c r="AA15" s="1"/>
      <c r="AB15" s="1">
        <f t="shared" si="10"/>
        <v>327.78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7" t="s">
        <v>48</v>
      </c>
      <c r="B16" s="18" t="s">
        <v>31</v>
      </c>
      <c r="C16" s="18"/>
      <c r="D16" s="18"/>
      <c r="E16" s="18"/>
      <c r="F16" s="19"/>
      <c r="G16" s="12">
        <v>0</v>
      </c>
      <c r="H16" s="11"/>
      <c r="I16" s="11" t="s">
        <v>49</v>
      </c>
      <c r="J16" s="11"/>
      <c r="K16" s="11">
        <f t="shared" ref="K16" si="11">E16-J16</f>
        <v>0</v>
      </c>
      <c r="L16" s="11"/>
      <c r="M16" s="11"/>
      <c r="N16" s="11"/>
      <c r="O16" s="11">
        <f t="shared" ref="O16" si="12">E16/5</f>
        <v>0</v>
      </c>
      <c r="P16" s="13"/>
      <c r="Q16" s="13"/>
      <c r="R16" s="34"/>
      <c r="S16" s="11"/>
      <c r="T16" s="11" t="e">
        <f t="shared" ref="T16" si="13">(F16+N16+P16)/O16</f>
        <v>#DIV/0!</v>
      </c>
      <c r="U16" s="11" t="e">
        <f t="shared" ref="U16" si="14">(F16+N16)/O16</f>
        <v>#DIV/0!</v>
      </c>
      <c r="V16" s="11">
        <v>0</v>
      </c>
      <c r="W16" s="11">
        <v>0</v>
      </c>
      <c r="X16" s="11">
        <v>121.6</v>
      </c>
      <c r="Y16" s="11">
        <v>68</v>
      </c>
      <c r="Z16" s="11">
        <v>170.2</v>
      </c>
      <c r="AA16" s="11"/>
      <c r="AB16" s="11">
        <f t="shared" ref="AB16" si="15">P16*G16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4" t="s">
        <v>42</v>
      </c>
      <c r="B17" s="15" t="s">
        <v>31</v>
      </c>
      <c r="C17" s="15">
        <v>1706</v>
      </c>
      <c r="D17" s="15"/>
      <c r="E17" s="15">
        <v>702</v>
      </c>
      <c r="F17" s="16">
        <v>994</v>
      </c>
      <c r="G17" s="6">
        <v>0.18</v>
      </c>
      <c r="H17" s="1">
        <v>150</v>
      </c>
      <c r="I17" s="1">
        <v>5038459</v>
      </c>
      <c r="J17" s="1">
        <v>730.5</v>
      </c>
      <c r="K17" s="1">
        <f t="shared" si="1"/>
        <v>-28.5</v>
      </c>
      <c r="L17" s="1"/>
      <c r="M17" s="1"/>
      <c r="N17" s="1">
        <v>0</v>
      </c>
      <c r="O17" s="1">
        <f t="shared" si="2"/>
        <v>140.4</v>
      </c>
      <c r="P17" s="5">
        <f>20*(O17+O18)-N17-F17-F18</f>
        <v>1814</v>
      </c>
      <c r="Q17" s="5">
        <f>P17</f>
        <v>1814</v>
      </c>
      <c r="R17" s="33"/>
      <c r="S17" s="1"/>
      <c r="T17" s="1">
        <f>(F17+N17+Q17+F18)/(O17+O18)</f>
        <v>20</v>
      </c>
      <c r="U17" s="1">
        <f t="shared" si="3"/>
        <v>7.0797720797720798</v>
      </c>
      <c r="V17" s="1">
        <v>80.8</v>
      </c>
      <c r="W17" s="1">
        <v>9.6</v>
      </c>
      <c r="X17" s="1">
        <v>0</v>
      </c>
      <c r="Y17" s="1">
        <v>0</v>
      </c>
      <c r="Z17" s="1">
        <v>0</v>
      </c>
      <c r="AA17" s="1"/>
      <c r="AB17" s="1">
        <f>Q17*G17</f>
        <v>326.52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7" t="s">
        <v>51</v>
      </c>
      <c r="B18" s="18" t="s">
        <v>31</v>
      </c>
      <c r="C18" s="18"/>
      <c r="D18" s="18"/>
      <c r="E18" s="18"/>
      <c r="F18" s="19"/>
      <c r="G18" s="12">
        <v>0</v>
      </c>
      <c r="H18" s="11"/>
      <c r="I18" s="11" t="s">
        <v>49</v>
      </c>
      <c r="J18" s="11"/>
      <c r="K18" s="11">
        <f t="shared" ref="K18" si="16">E18-J18</f>
        <v>0</v>
      </c>
      <c r="L18" s="11"/>
      <c r="M18" s="11"/>
      <c r="N18" s="11"/>
      <c r="O18" s="11">
        <f t="shared" ref="O18" si="17">E18/5</f>
        <v>0</v>
      </c>
      <c r="P18" s="13"/>
      <c r="Q18" s="13"/>
      <c r="R18" s="34"/>
      <c r="S18" s="11"/>
      <c r="T18" s="11" t="e">
        <f t="shared" ref="T18" si="18">(F18+N18+P18)/O18</f>
        <v>#DIV/0!</v>
      </c>
      <c r="U18" s="11" t="e">
        <f t="shared" ref="U18" si="19">(F18+N18)/O18</f>
        <v>#DIV/0!</v>
      </c>
      <c r="V18" s="11">
        <v>0</v>
      </c>
      <c r="W18" s="11">
        <v>0</v>
      </c>
      <c r="X18" s="11">
        <v>144</v>
      </c>
      <c r="Y18" s="11">
        <v>81.599999999999994</v>
      </c>
      <c r="Z18" s="11">
        <v>203</v>
      </c>
      <c r="AA18" s="11"/>
      <c r="AB18" s="11">
        <f t="shared" ref="AB18" si="20">P18*G18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thickBot="1" x14ac:dyDescent="0.3">
      <c r="A19" s="1" t="s">
        <v>43</v>
      </c>
      <c r="B19" s="1" t="s">
        <v>31</v>
      </c>
      <c r="C19" s="1">
        <v>583</v>
      </c>
      <c r="D19" s="1"/>
      <c r="E19" s="1">
        <v>572</v>
      </c>
      <c r="F19" s="1"/>
      <c r="G19" s="6">
        <v>0.18</v>
      </c>
      <c r="H19" s="1">
        <v>150</v>
      </c>
      <c r="I19" s="1">
        <v>5038435</v>
      </c>
      <c r="J19" s="1">
        <v>802.5</v>
      </c>
      <c r="K19" s="1">
        <f t="shared" si="1"/>
        <v>-230.5</v>
      </c>
      <c r="L19" s="1"/>
      <c r="M19" s="1"/>
      <c r="N19" s="1">
        <v>1600</v>
      </c>
      <c r="O19" s="1">
        <f t="shared" si="2"/>
        <v>114.4</v>
      </c>
      <c r="P19" s="5">
        <f>20*O19-N19-F19</f>
        <v>688</v>
      </c>
      <c r="Q19" s="5">
        <f t="shared" ref="Q19:Q20" si="21">P19</f>
        <v>688</v>
      </c>
      <c r="R19" s="33"/>
      <c r="S19" s="1"/>
      <c r="T19" s="1">
        <f>(F19+N19+Q19)/O19</f>
        <v>20</v>
      </c>
      <c r="U19" s="1">
        <f t="shared" si="3"/>
        <v>13.986013986013985</v>
      </c>
      <c r="V19" s="1">
        <v>107.4</v>
      </c>
      <c r="W19" s="1">
        <v>10.6</v>
      </c>
      <c r="X19" s="1">
        <v>0</v>
      </c>
      <c r="Y19" s="1">
        <v>0</v>
      </c>
      <c r="Z19" s="1">
        <v>0</v>
      </c>
      <c r="AA19" s="1"/>
      <c r="AB19" s="1">
        <f t="shared" ref="AB19:AB20" si="22">Q19*G19</f>
        <v>123.83999999999999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44</v>
      </c>
      <c r="B20" s="15" t="s">
        <v>38</v>
      </c>
      <c r="C20" s="15">
        <v>1179.5999999999999</v>
      </c>
      <c r="D20" s="15"/>
      <c r="E20" s="15">
        <v>240.941</v>
      </c>
      <c r="F20" s="16">
        <v>920.72299999999996</v>
      </c>
      <c r="G20" s="6">
        <v>1</v>
      </c>
      <c r="H20" s="1">
        <v>150</v>
      </c>
      <c r="I20" s="1">
        <v>5038572</v>
      </c>
      <c r="J20" s="1">
        <v>241</v>
      </c>
      <c r="K20" s="1">
        <f t="shared" si="1"/>
        <v>-5.8999999999997499E-2</v>
      </c>
      <c r="L20" s="1"/>
      <c r="M20" s="1"/>
      <c r="N20" s="1">
        <v>0</v>
      </c>
      <c r="O20" s="1">
        <f t="shared" si="2"/>
        <v>48.188200000000002</v>
      </c>
      <c r="P20" s="5">
        <f>20*(O20+O21)-N20-F20-F21</f>
        <v>43.041000000000054</v>
      </c>
      <c r="Q20" s="5">
        <f t="shared" si="21"/>
        <v>43.041000000000054</v>
      </c>
      <c r="R20" s="33"/>
      <c r="S20" s="1"/>
      <c r="T20" s="1">
        <f>(F20+N20+P20+F21)/(O20+O21)</f>
        <v>20</v>
      </c>
      <c r="U20" s="1">
        <f t="shared" si="3"/>
        <v>19.106814531358296</v>
      </c>
      <c r="V20" s="1">
        <v>56.748399999999997</v>
      </c>
      <c r="W20" s="1">
        <v>71.09</v>
      </c>
      <c r="X20" s="1">
        <v>0</v>
      </c>
      <c r="Y20" s="1">
        <v>0</v>
      </c>
      <c r="Z20" s="1">
        <v>0</v>
      </c>
      <c r="AA20" s="1"/>
      <c r="AB20" s="1">
        <f t="shared" si="22"/>
        <v>43.041000000000054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7" t="s">
        <v>50</v>
      </c>
      <c r="B21" s="18" t="s">
        <v>38</v>
      </c>
      <c r="C21" s="18"/>
      <c r="D21" s="18"/>
      <c r="E21" s="18"/>
      <c r="F21" s="19"/>
      <c r="G21" s="12">
        <v>0</v>
      </c>
      <c r="H21" s="11"/>
      <c r="I21" s="11" t="s">
        <v>49</v>
      </c>
      <c r="J21" s="11"/>
      <c r="K21" s="11">
        <f t="shared" ref="K21" si="23">E21-J21</f>
        <v>0</v>
      </c>
      <c r="L21" s="11"/>
      <c r="M21" s="11"/>
      <c r="N21" s="11"/>
      <c r="O21" s="11">
        <f t="shared" ref="O21" si="24">E21/5</f>
        <v>0</v>
      </c>
      <c r="P21" s="13"/>
      <c r="Q21" s="13"/>
      <c r="R21" s="34"/>
      <c r="S21" s="11"/>
      <c r="T21" s="11" t="e">
        <f t="shared" ref="T21" si="25">(F21+N21+P21)/O21</f>
        <v>#DIV/0!</v>
      </c>
      <c r="U21" s="11" t="e">
        <f t="shared" ref="U21" si="26">(F21+N21)/O21</f>
        <v>#DIV/0!</v>
      </c>
      <c r="V21" s="11">
        <v>0</v>
      </c>
      <c r="W21" s="11">
        <v>0</v>
      </c>
      <c r="X21" s="11">
        <v>0</v>
      </c>
      <c r="Y21" s="11">
        <v>80.448400000000007</v>
      </c>
      <c r="Z21" s="11">
        <v>69.344200000000001</v>
      </c>
      <c r="AA21" s="11"/>
      <c r="AB21" s="11">
        <f t="shared" ref="AB21" si="27">P21*G21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45</v>
      </c>
      <c r="B22" s="15" t="s">
        <v>38</v>
      </c>
      <c r="C22" s="15">
        <v>1073.7</v>
      </c>
      <c r="D22" s="15">
        <v>2E-3</v>
      </c>
      <c r="E22" s="15">
        <v>112.922</v>
      </c>
      <c r="F22" s="16">
        <v>953.44799999999998</v>
      </c>
      <c r="G22" s="6">
        <v>1</v>
      </c>
      <c r="H22" s="1">
        <v>150</v>
      </c>
      <c r="I22" s="1">
        <v>5038596</v>
      </c>
      <c r="J22" s="1">
        <v>115</v>
      </c>
      <c r="K22" s="1">
        <f t="shared" si="1"/>
        <v>-2.078000000000003</v>
      </c>
      <c r="L22" s="1"/>
      <c r="M22" s="1"/>
      <c r="N22" s="1">
        <v>0</v>
      </c>
      <c r="O22" s="1">
        <f t="shared" si="2"/>
        <v>22.584399999999999</v>
      </c>
      <c r="P22" s="5"/>
      <c r="Q22" s="5">
        <f>P22</f>
        <v>0</v>
      </c>
      <c r="R22" s="33"/>
      <c r="S22" s="1"/>
      <c r="T22" s="1">
        <f>(F22+N22+P22+F23)/(O22+O23)</f>
        <v>41.367209871401059</v>
      </c>
      <c r="U22" s="1">
        <f t="shared" si="3"/>
        <v>42.217105612723827</v>
      </c>
      <c r="V22" s="1">
        <v>23.7258</v>
      </c>
      <c r="W22" s="1">
        <v>44.0246</v>
      </c>
      <c r="X22" s="1">
        <v>0</v>
      </c>
      <c r="Y22" s="1">
        <v>0</v>
      </c>
      <c r="Z22" s="1">
        <v>0</v>
      </c>
      <c r="AA22" s="25" t="s">
        <v>46</v>
      </c>
      <c r="AB22" s="1">
        <f>Q22*G22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7" t="s">
        <v>52</v>
      </c>
      <c r="B23" s="18" t="s">
        <v>38</v>
      </c>
      <c r="C23" s="18"/>
      <c r="D23" s="18">
        <v>2.3199999999999998</v>
      </c>
      <c r="E23" s="18">
        <v>2.3199999999999998</v>
      </c>
      <c r="F23" s="19"/>
      <c r="G23" s="12">
        <v>0</v>
      </c>
      <c r="H23" s="11"/>
      <c r="I23" s="11" t="s">
        <v>49</v>
      </c>
      <c r="J23" s="11"/>
      <c r="K23" s="11">
        <f t="shared" ref="K23" si="28">E23-J23</f>
        <v>2.3199999999999998</v>
      </c>
      <c r="L23" s="11"/>
      <c r="M23" s="11"/>
      <c r="N23" s="11"/>
      <c r="O23" s="11">
        <f t="shared" ref="O23" si="29">E23/5</f>
        <v>0.46399999999999997</v>
      </c>
      <c r="P23" s="13"/>
      <c r="Q23" s="13"/>
      <c r="R23" s="34"/>
      <c r="S23" s="11"/>
      <c r="T23" s="11">
        <f t="shared" ref="T23" si="30">(F23+N23+P23)/O23</f>
        <v>0</v>
      </c>
      <c r="U23" s="11">
        <f t="shared" ref="U23" si="31">(F23+N23)/O23</f>
        <v>0</v>
      </c>
      <c r="V23" s="11">
        <v>0</v>
      </c>
      <c r="W23" s="11">
        <v>0</v>
      </c>
      <c r="X23" s="11">
        <v>51.0458</v>
      </c>
      <c r="Y23" s="11">
        <v>53.956600000000002</v>
      </c>
      <c r="Z23" s="11">
        <v>72.547600000000003</v>
      </c>
      <c r="AA23" s="11"/>
      <c r="AB23" s="11">
        <f t="shared" ref="AB23" si="32">P23*G23</f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2" t="s">
        <v>47</v>
      </c>
      <c r="B24" s="23" t="s">
        <v>38</v>
      </c>
      <c r="C24" s="23">
        <v>1237.5</v>
      </c>
      <c r="D24" s="23"/>
      <c r="E24" s="23">
        <v>248.46600000000001</v>
      </c>
      <c r="F24" s="24">
        <v>987.87599999999998</v>
      </c>
      <c r="G24" s="12">
        <v>0</v>
      </c>
      <c r="H24" s="11">
        <v>120</v>
      </c>
      <c r="I24" s="11" t="s">
        <v>49</v>
      </c>
      <c r="J24" s="11">
        <v>257</v>
      </c>
      <c r="K24" s="11">
        <f t="shared" si="1"/>
        <v>-8.5339999999999918</v>
      </c>
      <c r="L24" s="11"/>
      <c r="M24" s="11"/>
      <c r="N24" s="11">
        <v>0</v>
      </c>
      <c r="O24" s="11">
        <f t="shared" si="2"/>
        <v>49.693200000000004</v>
      </c>
      <c r="P24" s="13"/>
      <c r="Q24" s="13"/>
      <c r="R24" s="34"/>
      <c r="S24" s="11"/>
      <c r="T24" s="11">
        <f t="shared" si="8"/>
        <v>19.879500615778415</v>
      </c>
      <c r="U24" s="11">
        <f t="shared" si="3"/>
        <v>19.879500615778415</v>
      </c>
      <c r="V24" s="11">
        <v>38.601999999999997</v>
      </c>
      <c r="W24" s="11">
        <v>8.5516000000000005</v>
      </c>
      <c r="X24" s="11">
        <v>0</v>
      </c>
      <c r="Y24" s="11">
        <v>0</v>
      </c>
      <c r="Z24" s="11">
        <v>0</v>
      </c>
      <c r="AA24" s="25" t="s">
        <v>46</v>
      </c>
      <c r="AB24" s="1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0" t="s">
        <v>64</v>
      </c>
      <c r="B25" s="1" t="s">
        <v>38</v>
      </c>
      <c r="C25" s="1">
        <v>241.5</v>
      </c>
      <c r="D25" s="1">
        <v>0.23699999999999999</v>
      </c>
      <c r="E25" s="1">
        <v>204.209</v>
      </c>
      <c r="F25" s="21">
        <v>28.05</v>
      </c>
      <c r="G25" s="6">
        <v>1</v>
      </c>
      <c r="H25" s="1">
        <v>120</v>
      </c>
      <c r="I25" s="1">
        <v>8785204</v>
      </c>
      <c r="J25" s="1">
        <v>196.5</v>
      </c>
      <c r="K25" s="1">
        <f t="shared" ref="K25" si="33">E25-J25</f>
        <v>7.7090000000000032</v>
      </c>
      <c r="L25" s="1"/>
      <c r="M25" s="1"/>
      <c r="N25" s="1">
        <v>700</v>
      </c>
      <c r="O25" s="1">
        <f t="shared" ref="O25" si="34">E25/5</f>
        <v>40.841799999999999</v>
      </c>
      <c r="P25" s="5"/>
      <c r="Q25" s="5">
        <f>P25</f>
        <v>0</v>
      </c>
      <c r="R25" s="33"/>
      <c r="S25" s="1"/>
      <c r="T25" s="1">
        <f>(F25+N25+P25+F24)/(O25+O24)</f>
        <v>18.953178328823107</v>
      </c>
      <c r="U25" s="1">
        <f t="shared" ref="U25" si="35">(F25+N25)/O25</f>
        <v>17.826099731157782</v>
      </c>
      <c r="V25" s="1">
        <v>46.392600000000002</v>
      </c>
      <c r="W25" s="1">
        <v>90.019199999999998</v>
      </c>
      <c r="X25" s="1">
        <v>0</v>
      </c>
      <c r="Y25" s="1">
        <v>0</v>
      </c>
      <c r="Z25" s="1">
        <v>0</v>
      </c>
      <c r="AA25" s="1"/>
      <c r="AB25" s="1">
        <f>Q25*G25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7" t="s">
        <v>54</v>
      </c>
      <c r="B26" s="18" t="s">
        <v>38</v>
      </c>
      <c r="C26" s="18"/>
      <c r="D26" s="18"/>
      <c r="E26" s="18"/>
      <c r="F26" s="19"/>
      <c r="G26" s="12">
        <v>0</v>
      </c>
      <c r="H26" s="11"/>
      <c r="I26" s="11" t="s">
        <v>49</v>
      </c>
      <c r="J26" s="11"/>
      <c r="K26" s="11">
        <f t="shared" ref="K26" si="36">E26-J26</f>
        <v>0</v>
      </c>
      <c r="L26" s="11"/>
      <c r="M26" s="11"/>
      <c r="N26" s="11"/>
      <c r="O26" s="11">
        <f t="shared" ref="O26" si="37">E26/5</f>
        <v>0</v>
      </c>
      <c r="P26" s="13"/>
      <c r="Q26" s="13"/>
      <c r="R26" s="34"/>
      <c r="S26" s="11"/>
      <c r="T26" s="11" t="e">
        <f t="shared" ref="T26" si="38">(F26+N26+P26)/O26</f>
        <v>#DIV/0!</v>
      </c>
      <c r="U26" s="11" t="e">
        <f t="shared" ref="U26" si="39">(F26+N26)/O26</f>
        <v>#DIV/0!</v>
      </c>
      <c r="V26" s="11">
        <v>0</v>
      </c>
      <c r="W26" s="11">
        <v>0</v>
      </c>
      <c r="X26" s="11">
        <v>0</v>
      </c>
      <c r="Y26" s="11">
        <v>68.982399999999998</v>
      </c>
      <c r="Z26" s="11">
        <v>0</v>
      </c>
      <c r="AA26" s="11"/>
      <c r="AB26" s="11">
        <f t="shared" ref="AB26" si="40">P26*G26</f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31</v>
      </c>
      <c r="C27" s="1">
        <v>875</v>
      </c>
      <c r="D27" s="1"/>
      <c r="E27" s="1">
        <v>434</v>
      </c>
      <c r="F27" s="1">
        <v>429</v>
      </c>
      <c r="G27" s="6">
        <v>0.2</v>
      </c>
      <c r="H27" s="1">
        <v>120</v>
      </c>
      <c r="I27" s="1">
        <v>99876550</v>
      </c>
      <c r="J27" s="1">
        <v>449</v>
      </c>
      <c r="K27" s="1">
        <f t="shared" si="1"/>
        <v>-15</v>
      </c>
      <c r="L27" s="1"/>
      <c r="M27" s="1"/>
      <c r="N27" s="1">
        <v>100</v>
      </c>
      <c r="O27" s="1">
        <f t="shared" si="2"/>
        <v>86.8</v>
      </c>
      <c r="P27" s="5">
        <f t="shared" ref="P27:P34" si="41">20*O27-N27-F27</f>
        <v>1207</v>
      </c>
      <c r="Q27" s="5">
        <f t="shared" ref="Q27:Q40" si="42">P27</f>
        <v>1207</v>
      </c>
      <c r="R27" s="33"/>
      <c r="S27" s="1"/>
      <c r="T27" s="1">
        <f t="shared" si="8"/>
        <v>20</v>
      </c>
      <c r="U27" s="1">
        <f t="shared" si="3"/>
        <v>6.0944700460829493</v>
      </c>
      <c r="V27" s="1">
        <v>48</v>
      </c>
      <c r="W27" s="1">
        <v>9.4</v>
      </c>
      <c r="X27" s="1">
        <v>56.8</v>
      </c>
      <c r="Y27" s="1">
        <v>44.4</v>
      </c>
      <c r="Z27" s="1">
        <v>64.8</v>
      </c>
      <c r="AA27" s="1"/>
      <c r="AB27" s="1">
        <f t="shared" ref="AB27:AB41" si="43">Q27*G27</f>
        <v>241.4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55</v>
      </c>
      <c r="B28" s="1" t="s">
        <v>38</v>
      </c>
      <c r="C28" s="1">
        <v>1997</v>
      </c>
      <c r="D28" s="1">
        <v>0.47499999999999998</v>
      </c>
      <c r="E28" s="1">
        <v>293.68099999999998</v>
      </c>
      <c r="F28" s="1">
        <v>1686.4</v>
      </c>
      <c r="G28" s="6">
        <v>1</v>
      </c>
      <c r="H28" s="1">
        <v>120</v>
      </c>
      <c r="I28" s="1">
        <v>6159901</v>
      </c>
      <c r="J28" s="1">
        <v>309</v>
      </c>
      <c r="K28" s="1">
        <f t="shared" si="1"/>
        <v>-15.319000000000017</v>
      </c>
      <c r="L28" s="1"/>
      <c r="M28" s="1"/>
      <c r="N28" s="1">
        <v>0</v>
      </c>
      <c r="O28" s="1">
        <f t="shared" si="2"/>
        <v>58.736199999999997</v>
      </c>
      <c r="P28" s="5"/>
      <c r="Q28" s="5">
        <f t="shared" si="42"/>
        <v>0</v>
      </c>
      <c r="R28" s="33"/>
      <c r="S28" s="1"/>
      <c r="T28" s="1">
        <f t="shared" si="8"/>
        <v>28.711424981527578</v>
      </c>
      <c r="U28" s="1">
        <f t="shared" si="3"/>
        <v>28.711424981527578</v>
      </c>
      <c r="V28" s="1">
        <v>67.850200000000001</v>
      </c>
      <c r="W28" s="1">
        <v>5.0926</v>
      </c>
      <c r="X28" s="1">
        <v>113.3098</v>
      </c>
      <c r="Y28" s="1">
        <v>43.876800000000003</v>
      </c>
      <c r="Z28" s="1">
        <v>81.194800000000001</v>
      </c>
      <c r="AA28" s="25" t="s">
        <v>46</v>
      </c>
      <c r="AB28" s="1">
        <f t="shared" si="4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56</v>
      </c>
      <c r="B29" s="1" t="s">
        <v>31</v>
      </c>
      <c r="C29" s="1">
        <v>1334</v>
      </c>
      <c r="D29" s="1"/>
      <c r="E29" s="1">
        <v>545</v>
      </c>
      <c r="F29" s="1">
        <v>772</v>
      </c>
      <c r="G29" s="6">
        <v>0.2</v>
      </c>
      <c r="H29" s="1">
        <v>120</v>
      </c>
      <c r="I29" s="1">
        <v>5038398</v>
      </c>
      <c r="J29" s="1">
        <v>566</v>
      </c>
      <c r="K29" s="1">
        <f t="shared" si="1"/>
        <v>-21</v>
      </c>
      <c r="L29" s="1"/>
      <c r="M29" s="1"/>
      <c r="N29" s="1">
        <v>600</v>
      </c>
      <c r="O29" s="1">
        <f t="shared" si="2"/>
        <v>109</v>
      </c>
      <c r="P29" s="5">
        <f t="shared" si="41"/>
        <v>808</v>
      </c>
      <c r="Q29" s="5">
        <f t="shared" si="42"/>
        <v>808</v>
      </c>
      <c r="R29" s="33"/>
      <c r="S29" s="1"/>
      <c r="T29" s="1">
        <f t="shared" si="8"/>
        <v>20</v>
      </c>
      <c r="U29" s="1">
        <f t="shared" si="3"/>
        <v>12.587155963302752</v>
      </c>
      <c r="V29" s="1">
        <v>72.599999999999994</v>
      </c>
      <c r="W29" s="1">
        <v>15.2</v>
      </c>
      <c r="X29" s="1">
        <v>117.2</v>
      </c>
      <c r="Y29" s="1">
        <v>106</v>
      </c>
      <c r="Z29" s="1">
        <v>149.6</v>
      </c>
      <c r="AA29" s="1"/>
      <c r="AB29" s="1">
        <f t="shared" si="43"/>
        <v>161.60000000000002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38</v>
      </c>
      <c r="C30" s="1">
        <v>138.9</v>
      </c>
      <c r="D30" s="1">
        <v>295.31799999999998</v>
      </c>
      <c r="E30" s="1">
        <v>133.26400000000001</v>
      </c>
      <c r="F30" s="1">
        <v>294.43799999999999</v>
      </c>
      <c r="G30" s="6">
        <v>1</v>
      </c>
      <c r="H30" s="1">
        <v>180</v>
      </c>
      <c r="I30" s="1">
        <v>2700001</v>
      </c>
      <c r="J30" s="1">
        <v>121</v>
      </c>
      <c r="K30" s="1">
        <f t="shared" si="1"/>
        <v>12.26400000000001</v>
      </c>
      <c r="L30" s="1"/>
      <c r="M30" s="1"/>
      <c r="N30" s="1">
        <v>110</v>
      </c>
      <c r="O30" s="1">
        <f t="shared" si="2"/>
        <v>26.652800000000003</v>
      </c>
      <c r="P30" s="5">
        <f t="shared" si="41"/>
        <v>128.61800000000005</v>
      </c>
      <c r="Q30" s="5">
        <f t="shared" si="42"/>
        <v>128.61800000000005</v>
      </c>
      <c r="R30" s="33"/>
      <c r="S30" s="1"/>
      <c r="T30" s="1">
        <f t="shared" si="8"/>
        <v>20</v>
      </c>
      <c r="U30" s="1">
        <f t="shared" si="3"/>
        <v>15.174315644134948</v>
      </c>
      <c r="V30" s="1">
        <v>27.210599999999999</v>
      </c>
      <c r="W30" s="1">
        <v>38.6922</v>
      </c>
      <c r="X30" s="1">
        <v>0</v>
      </c>
      <c r="Y30" s="1">
        <v>24.617599999999999</v>
      </c>
      <c r="Z30" s="1">
        <v>20.365600000000001</v>
      </c>
      <c r="AA30" s="1"/>
      <c r="AB30" s="1">
        <f t="shared" si="43"/>
        <v>128.61800000000005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38</v>
      </c>
      <c r="C31" s="1">
        <v>3.5</v>
      </c>
      <c r="D31" s="1">
        <v>204.815</v>
      </c>
      <c r="E31" s="1">
        <v>5.2460000000000004</v>
      </c>
      <c r="F31" s="1">
        <v>199.56899999999999</v>
      </c>
      <c r="G31" s="6">
        <v>1</v>
      </c>
      <c r="H31" s="1">
        <v>120</v>
      </c>
      <c r="I31" s="1">
        <v>6159949</v>
      </c>
      <c r="J31" s="1">
        <v>42</v>
      </c>
      <c r="K31" s="1">
        <f t="shared" si="1"/>
        <v>-36.753999999999998</v>
      </c>
      <c r="L31" s="1"/>
      <c r="M31" s="1"/>
      <c r="N31" s="1">
        <v>0</v>
      </c>
      <c r="O31" s="1">
        <f t="shared" si="2"/>
        <v>1.0492000000000001</v>
      </c>
      <c r="P31" s="5"/>
      <c r="Q31" s="5">
        <f t="shared" si="42"/>
        <v>0</v>
      </c>
      <c r="R31" s="33"/>
      <c r="S31" s="1"/>
      <c r="T31" s="1">
        <f t="shared" si="8"/>
        <v>190.21063667556228</v>
      </c>
      <c r="U31" s="1">
        <f t="shared" si="3"/>
        <v>190.21063667556228</v>
      </c>
      <c r="V31" s="1">
        <v>8.0806000000000004</v>
      </c>
      <c r="W31" s="1">
        <v>11.7942</v>
      </c>
      <c r="X31" s="1">
        <v>0</v>
      </c>
      <c r="Y31" s="1">
        <v>9.5275999999999996</v>
      </c>
      <c r="Z31" s="1">
        <v>14.234400000000001</v>
      </c>
      <c r="AA31" s="26" t="s">
        <v>46</v>
      </c>
      <c r="AB31" s="1">
        <f t="shared" si="4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59</v>
      </c>
      <c r="B32" s="1" t="s">
        <v>31</v>
      </c>
      <c r="C32" s="1">
        <v>100</v>
      </c>
      <c r="D32" s="1"/>
      <c r="E32" s="1">
        <v>84</v>
      </c>
      <c r="F32" s="1"/>
      <c r="G32" s="6">
        <v>0.19</v>
      </c>
      <c r="H32" s="1">
        <v>120</v>
      </c>
      <c r="I32" s="1">
        <v>9877076</v>
      </c>
      <c r="J32" s="1">
        <v>98</v>
      </c>
      <c r="K32" s="1">
        <f t="shared" si="1"/>
        <v>-14</v>
      </c>
      <c r="L32" s="1"/>
      <c r="M32" s="1"/>
      <c r="N32" s="1">
        <v>1200</v>
      </c>
      <c r="O32" s="1">
        <f t="shared" si="2"/>
        <v>16.8</v>
      </c>
      <c r="P32" s="5"/>
      <c r="Q32" s="5">
        <f t="shared" si="42"/>
        <v>0</v>
      </c>
      <c r="R32" s="33"/>
      <c r="S32" s="1"/>
      <c r="T32" s="1">
        <f t="shared" si="8"/>
        <v>71.428571428571431</v>
      </c>
      <c r="U32" s="1">
        <f t="shared" si="3"/>
        <v>71.428571428571431</v>
      </c>
      <c r="V32" s="1">
        <v>82.4</v>
      </c>
      <c r="W32" s="1">
        <v>15.6</v>
      </c>
      <c r="X32" s="1">
        <v>24</v>
      </c>
      <c r="Y32" s="1">
        <v>86.2</v>
      </c>
      <c r="Z32" s="1">
        <v>81.599999999999994</v>
      </c>
      <c r="AA32" s="1"/>
      <c r="AB32" s="1">
        <f t="shared" si="4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60</v>
      </c>
      <c r="B33" s="1" t="s">
        <v>31</v>
      </c>
      <c r="C33" s="1"/>
      <c r="D33" s="1">
        <v>160</v>
      </c>
      <c r="E33" s="1"/>
      <c r="F33" s="1">
        <v>160</v>
      </c>
      <c r="G33" s="6">
        <v>0.1</v>
      </c>
      <c r="H33" s="1">
        <v>60</v>
      </c>
      <c r="I33" s="1">
        <v>8444170</v>
      </c>
      <c r="J33" s="1"/>
      <c r="K33" s="1">
        <f t="shared" si="1"/>
        <v>0</v>
      </c>
      <c r="L33" s="1"/>
      <c r="M33" s="1"/>
      <c r="N33" s="1">
        <v>150</v>
      </c>
      <c r="O33" s="1">
        <f t="shared" si="2"/>
        <v>0</v>
      </c>
      <c r="P33" s="5"/>
      <c r="Q33" s="5">
        <v>200</v>
      </c>
      <c r="R33" s="38" t="s">
        <v>78</v>
      </c>
      <c r="S33" s="27"/>
      <c r="T33" s="1" t="e">
        <f t="shared" si="8"/>
        <v>#DIV/0!</v>
      </c>
      <c r="U33" s="1" t="e">
        <f t="shared" si="3"/>
        <v>#DIV/0!</v>
      </c>
      <c r="V33" s="1">
        <v>9.8000000000000007</v>
      </c>
      <c r="W33" s="1">
        <v>17.2</v>
      </c>
      <c r="X33" s="1">
        <v>21</v>
      </c>
      <c r="Y33" s="25">
        <v>32.799999999999997</v>
      </c>
      <c r="Z33" s="1">
        <v>36.4</v>
      </c>
      <c r="AA33" s="1"/>
      <c r="AB33" s="1">
        <f t="shared" si="43"/>
        <v>20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61</v>
      </c>
      <c r="B34" s="1" t="s">
        <v>31</v>
      </c>
      <c r="C34" s="1">
        <v>395</v>
      </c>
      <c r="D34" s="1"/>
      <c r="E34" s="1">
        <v>296</v>
      </c>
      <c r="F34" s="1">
        <v>83</v>
      </c>
      <c r="G34" s="6">
        <v>0.14000000000000001</v>
      </c>
      <c r="H34" s="1">
        <v>180</v>
      </c>
      <c r="I34" s="1">
        <v>9988391</v>
      </c>
      <c r="J34" s="1">
        <v>284</v>
      </c>
      <c r="K34" s="1">
        <f t="shared" si="1"/>
        <v>12</v>
      </c>
      <c r="L34" s="1"/>
      <c r="M34" s="1"/>
      <c r="N34" s="1">
        <v>550</v>
      </c>
      <c r="O34" s="1">
        <f t="shared" si="2"/>
        <v>59.2</v>
      </c>
      <c r="P34" s="5">
        <f t="shared" si="41"/>
        <v>551</v>
      </c>
      <c r="Q34" s="5">
        <f t="shared" si="42"/>
        <v>551</v>
      </c>
      <c r="R34" s="33"/>
      <c r="S34" s="1"/>
      <c r="T34" s="1">
        <f t="shared" si="8"/>
        <v>20</v>
      </c>
      <c r="U34" s="1">
        <f t="shared" si="3"/>
        <v>10.692567567567567</v>
      </c>
      <c r="V34" s="1">
        <v>45.8</v>
      </c>
      <c r="W34" s="1">
        <v>23</v>
      </c>
      <c r="X34" s="1">
        <v>33.200000000000003</v>
      </c>
      <c r="Y34" s="1">
        <v>52.4</v>
      </c>
      <c r="Z34" s="1">
        <v>68.599999999999994</v>
      </c>
      <c r="AA34" s="1"/>
      <c r="AB34" s="1">
        <f t="shared" si="43"/>
        <v>77.14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62</v>
      </c>
      <c r="B35" s="1" t="s">
        <v>38</v>
      </c>
      <c r="C35" s="1"/>
      <c r="D35" s="1"/>
      <c r="E35" s="1"/>
      <c r="F35" s="1"/>
      <c r="G35" s="6">
        <v>1</v>
      </c>
      <c r="H35" s="1">
        <v>120</v>
      </c>
      <c r="I35" s="1">
        <v>8785211</v>
      </c>
      <c r="J35" s="1"/>
      <c r="K35" s="1">
        <f t="shared" si="1"/>
        <v>0</v>
      </c>
      <c r="L35" s="1"/>
      <c r="M35" s="1"/>
      <c r="N35" s="1">
        <v>100</v>
      </c>
      <c r="O35" s="1">
        <f t="shared" si="2"/>
        <v>0</v>
      </c>
      <c r="P35" s="5"/>
      <c r="Q35" s="5">
        <f t="shared" si="42"/>
        <v>0</v>
      </c>
      <c r="R35" s="33"/>
      <c r="S35" s="1"/>
      <c r="T35" s="1" t="e">
        <f t="shared" si="8"/>
        <v>#DIV/0!</v>
      </c>
      <c r="U35" s="1" t="e">
        <f t="shared" si="3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0" t="s">
        <v>75</v>
      </c>
      <c r="AB35" s="1">
        <f t="shared" si="4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63</v>
      </c>
      <c r="B36" s="1" t="s">
        <v>38</v>
      </c>
      <c r="C36" s="1"/>
      <c r="D36" s="1"/>
      <c r="E36" s="1"/>
      <c r="F36" s="1"/>
      <c r="G36" s="6">
        <v>1</v>
      </c>
      <c r="H36" s="1">
        <v>120</v>
      </c>
      <c r="I36" s="1">
        <v>8785228</v>
      </c>
      <c r="J36" s="1"/>
      <c r="K36" s="1">
        <f t="shared" si="1"/>
        <v>0</v>
      </c>
      <c r="L36" s="1"/>
      <c r="M36" s="1"/>
      <c r="N36" s="1">
        <v>100</v>
      </c>
      <c r="O36" s="1">
        <f t="shared" si="2"/>
        <v>0</v>
      </c>
      <c r="P36" s="5"/>
      <c r="Q36" s="5">
        <f t="shared" si="42"/>
        <v>0</v>
      </c>
      <c r="R36" s="33"/>
      <c r="S36" s="1"/>
      <c r="T36" s="1" t="e">
        <f t="shared" si="8"/>
        <v>#DIV/0!</v>
      </c>
      <c r="U36" s="1" t="e">
        <f t="shared" si="3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0" t="s">
        <v>75</v>
      </c>
      <c r="AB36" s="1">
        <f t="shared" si="4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38</v>
      </c>
      <c r="C37" s="1"/>
      <c r="D37" s="1"/>
      <c r="E37" s="1"/>
      <c r="F37" s="1"/>
      <c r="G37" s="6">
        <v>1</v>
      </c>
      <c r="H37" s="1">
        <v>120</v>
      </c>
      <c r="I37" s="1">
        <v>8785198</v>
      </c>
      <c r="J37" s="1"/>
      <c r="K37" s="1">
        <f t="shared" si="1"/>
        <v>0</v>
      </c>
      <c r="L37" s="1"/>
      <c r="M37" s="1"/>
      <c r="N37" s="1">
        <v>150</v>
      </c>
      <c r="O37" s="1">
        <f t="shared" si="2"/>
        <v>0</v>
      </c>
      <c r="P37" s="5"/>
      <c r="Q37" s="5">
        <f t="shared" si="42"/>
        <v>0</v>
      </c>
      <c r="R37" s="33"/>
      <c r="S37" s="1"/>
      <c r="T37" s="1" t="e">
        <f t="shared" si="8"/>
        <v>#DIV/0!</v>
      </c>
      <c r="U37" s="1" t="e">
        <f t="shared" si="3"/>
        <v>#DIV/0!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0" t="s">
        <v>75</v>
      </c>
      <c r="AB37" s="1">
        <f t="shared" si="4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31</v>
      </c>
      <c r="C38" s="1">
        <v>425</v>
      </c>
      <c r="D38" s="1">
        <v>4</v>
      </c>
      <c r="E38" s="1">
        <v>290</v>
      </c>
      <c r="F38" s="1">
        <v>139</v>
      </c>
      <c r="G38" s="6">
        <v>0.1</v>
      </c>
      <c r="H38" s="1">
        <v>60</v>
      </c>
      <c r="I38" s="1">
        <v>8444187</v>
      </c>
      <c r="J38" s="1">
        <v>275</v>
      </c>
      <c r="K38" s="1">
        <f t="shared" si="1"/>
        <v>15</v>
      </c>
      <c r="L38" s="1"/>
      <c r="M38" s="1"/>
      <c r="N38" s="1">
        <v>230</v>
      </c>
      <c r="O38" s="1">
        <f t="shared" si="2"/>
        <v>58</v>
      </c>
      <c r="P38" s="5">
        <f t="shared" ref="P38:P40" si="44">20*O38-N38-F38</f>
        <v>791</v>
      </c>
      <c r="Q38" s="5">
        <f t="shared" si="42"/>
        <v>791</v>
      </c>
      <c r="R38" s="33"/>
      <c r="S38" s="1"/>
      <c r="T38" s="1">
        <f t="shared" si="8"/>
        <v>20</v>
      </c>
      <c r="U38" s="1">
        <f t="shared" si="3"/>
        <v>6.3620689655172411</v>
      </c>
      <c r="V38" s="1">
        <v>32.4</v>
      </c>
      <c r="W38" s="1">
        <v>5.2</v>
      </c>
      <c r="X38" s="1">
        <v>28.2</v>
      </c>
      <c r="Y38" s="1">
        <v>25.2</v>
      </c>
      <c r="Z38" s="1">
        <v>32.4</v>
      </c>
      <c r="AA38" s="1"/>
      <c r="AB38" s="1">
        <f t="shared" si="43"/>
        <v>79.100000000000009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31</v>
      </c>
      <c r="C39" s="1">
        <v>171</v>
      </c>
      <c r="D39" s="1"/>
      <c r="E39" s="1">
        <v>167</v>
      </c>
      <c r="F39" s="1"/>
      <c r="G39" s="6">
        <v>0.1</v>
      </c>
      <c r="H39" s="1">
        <v>90</v>
      </c>
      <c r="I39" s="1">
        <v>8444194</v>
      </c>
      <c r="J39" s="1">
        <v>264</v>
      </c>
      <c r="K39" s="1">
        <f t="shared" si="1"/>
        <v>-97</v>
      </c>
      <c r="L39" s="1"/>
      <c r="M39" s="1"/>
      <c r="N39" s="1">
        <v>700</v>
      </c>
      <c r="O39" s="1">
        <f t="shared" si="2"/>
        <v>33.4</v>
      </c>
      <c r="P39" s="5"/>
      <c r="Q39" s="5">
        <f t="shared" si="42"/>
        <v>0</v>
      </c>
      <c r="R39" s="33"/>
      <c r="S39" s="1"/>
      <c r="T39" s="1">
        <f t="shared" si="8"/>
        <v>20.95808383233533</v>
      </c>
      <c r="U39" s="1">
        <f t="shared" si="3"/>
        <v>20.95808383233533</v>
      </c>
      <c r="V39" s="1">
        <v>45</v>
      </c>
      <c r="W39" s="1">
        <v>7.6</v>
      </c>
      <c r="X39" s="1">
        <v>47.2</v>
      </c>
      <c r="Y39" s="1">
        <v>37.6</v>
      </c>
      <c r="Z39" s="1">
        <v>47.8</v>
      </c>
      <c r="AA39" s="1"/>
      <c r="AB39" s="1">
        <f t="shared" si="4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" t="s">
        <v>69</v>
      </c>
      <c r="B40" s="1" t="s">
        <v>31</v>
      </c>
      <c r="C40" s="1">
        <v>937</v>
      </c>
      <c r="D40" s="1"/>
      <c r="E40" s="1">
        <v>535</v>
      </c>
      <c r="F40" s="1">
        <v>400</v>
      </c>
      <c r="G40" s="6">
        <v>0.2</v>
      </c>
      <c r="H40" s="1">
        <v>120</v>
      </c>
      <c r="I40" s="1">
        <v>783798</v>
      </c>
      <c r="J40" s="1">
        <v>505</v>
      </c>
      <c r="K40" s="1">
        <f t="shared" si="1"/>
        <v>30</v>
      </c>
      <c r="L40" s="1"/>
      <c r="M40" s="1"/>
      <c r="N40" s="1">
        <v>500</v>
      </c>
      <c r="O40" s="1">
        <f t="shared" si="2"/>
        <v>107</v>
      </c>
      <c r="P40" s="5">
        <f t="shared" si="44"/>
        <v>1240</v>
      </c>
      <c r="Q40" s="5">
        <f t="shared" si="42"/>
        <v>1240</v>
      </c>
      <c r="R40" s="33"/>
      <c r="S40" s="1"/>
      <c r="T40" s="1">
        <f t="shared" si="8"/>
        <v>20</v>
      </c>
      <c r="U40" s="1">
        <f t="shared" si="3"/>
        <v>8.4112149532710276</v>
      </c>
      <c r="V40" s="1">
        <v>35.200000000000003</v>
      </c>
      <c r="W40" s="1">
        <v>97.2</v>
      </c>
      <c r="X40" s="1">
        <v>19.2</v>
      </c>
      <c r="Y40" s="1">
        <v>107</v>
      </c>
      <c r="Z40" s="1">
        <v>71.400000000000006</v>
      </c>
      <c r="AA40" s="1"/>
      <c r="AB40" s="1">
        <f t="shared" si="43"/>
        <v>248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4" t="s">
        <v>70</v>
      </c>
      <c r="B41" s="15" t="s">
        <v>38</v>
      </c>
      <c r="C41" s="15"/>
      <c r="D41" s="15">
        <v>187.6</v>
      </c>
      <c r="E41" s="15"/>
      <c r="F41" s="16">
        <v>187.6</v>
      </c>
      <c r="G41" s="6">
        <v>1</v>
      </c>
      <c r="H41" s="1">
        <v>120</v>
      </c>
      <c r="I41" s="1">
        <v>783811</v>
      </c>
      <c r="J41" s="1"/>
      <c r="K41" s="1">
        <f t="shared" si="1"/>
        <v>0</v>
      </c>
      <c r="L41" s="1"/>
      <c r="M41" s="1"/>
      <c r="N41" s="1">
        <v>700</v>
      </c>
      <c r="O41" s="1">
        <f t="shared" si="2"/>
        <v>0</v>
      </c>
      <c r="P41" s="5">
        <f>20*(O41+O42)-N41-F41-F42</f>
        <v>38.323999999999984</v>
      </c>
      <c r="Q41" s="5">
        <v>800</v>
      </c>
      <c r="R41" s="35">
        <v>1200</v>
      </c>
      <c r="S41" s="27"/>
      <c r="T41" s="1">
        <f>(F41+N41+Q41+F42)/(O41+O42)</f>
        <v>36.452235820650507</v>
      </c>
      <c r="U41" s="1" t="e">
        <f t="shared" si="3"/>
        <v>#DIV/0!</v>
      </c>
      <c r="V41" s="1">
        <v>2.8315999999999999</v>
      </c>
      <c r="W41" s="1">
        <v>0</v>
      </c>
      <c r="X41" s="1">
        <v>0</v>
      </c>
      <c r="Y41" s="1">
        <v>0</v>
      </c>
      <c r="Z41" s="1">
        <v>0</v>
      </c>
      <c r="AA41" s="1"/>
      <c r="AB41" s="1">
        <f t="shared" si="43"/>
        <v>800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17" t="s">
        <v>71</v>
      </c>
      <c r="B42" s="18" t="s">
        <v>38</v>
      </c>
      <c r="C42" s="18">
        <v>240.1</v>
      </c>
      <c r="D42" s="18"/>
      <c r="E42" s="18">
        <v>231.48099999999999</v>
      </c>
      <c r="F42" s="19"/>
      <c r="G42" s="12">
        <v>0</v>
      </c>
      <c r="H42" s="11"/>
      <c r="I42" s="11" t="s">
        <v>49</v>
      </c>
      <c r="J42" s="11">
        <v>240.5</v>
      </c>
      <c r="K42" s="11">
        <f t="shared" si="1"/>
        <v>-9.0190000000000055</v>
      </c>
      <c r="L42" s="11"/>
      <c r="M42" s="11"/>
      <c r="N42" s="11"/>
      <c r="O42" s="11">
        <f t="shared" si="2"/>
        <v>46.296199999999999</v>
      </c>
      <c r="P42" s="13"/>
      <c r="Q42" s="13"/>
      <c r="R42" s="34"/>
      <c r="S42" s="11"/>
      <c r="T42" s="11">
        <f t="shared" si="8"/>
        <v>0</v>
      </c>
      <c r="U42" s="11">
        <f t="shared" si="3"/>
        <v>0</v>
      </c>
      <c r="V42" s="11">
        <v>51.583000000000013</v>
      </c>
      <c r="W42" s="11">
        <v>18.590599999999998</v>
      </c>
      <c r="X42" s="11">
        <v>13.269600000000001</v>
      </c>
      <c r="Y42" s="11">
        <v>54.460999999999999</v>
      </c>
      <c r="Z42" s="11">
        <v>60.747</v>
      </c>
      <c r="AA42" s="11"/>
      <c r="AB42" s="11">
        <f t="shared" si="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1" t="s">
        <v>72</v>
      </c>
      <c r="B43" s="1" t="s">
        <v>31</v>
      </c>
      <c r="C43" s="1">
        <v>394</v>
      </c>
      <c r="D43" s="1">
        <v>4</v>
      </c>
      <c r="E43" s="1">
        <v>373</v>
      </c>
      <c r="F43" s="1">
        <v>25</v>
      </c>
      <c r="G43" s="6">
        <v>0.2</v>
      </c>
      <c r="H43" s="1">
        <v>120</v>
      </c>
      <c r="I43" s="1">
        <v>783804</v>
      </c>
      <c r="J43" s="1">
        <v>465</v>
      </c>
      <c r="K43" s="1">
        <f t="shared" si="1"/>
        <v>-92</v>
      </c>
      <c r="L43" s="1"/>
      <c r="M43" s="1"/>
      <c r="N43" s="1">
        <v>450</v>
      </c>
      <c r="O43" s="1">
        <f t="shared" si="2"/>
        <v>74.599999999999994</v>
      </c>
      <c r="P43" s="5">
        <f>20*O43-N43-F43</f>
        <v>1017</v>
      </c>
      <c r="Q43" s="5">
        <f t="shared" ref="Q43" si="45">P43</f>
        <v>1017</v>
      </c>
      <c r="R43" s="33"/>
      <c r="S43" s="1"/>
      <c r="T43" s="1">
        <f t="shared" si="8"/>
        <v>20</v>
      </c>
      <c r="U43" s="1">
        <f t="shared" si="3"/>
        <v>6.3672922252010729</v>
      </c>
      <c r="V43" s="1">
        <v>41</v>
      </c>
      <c r="W43" s="1">
        <v>6.2</v>
      </c>
      <c r="X43" s="1">
        <v>13.8</v>
      </c>
      <c r="Y43" s="1">
        <v>56.8</v>
      </c>
      <c r="Z43" s="1">
        <v>53.2</v>
      </c>
      <c r="AA43" s="1"/>
      <c r="AB43" s="1">
        <f t="shared" ref="AB43:AB44" si="46">Q43*G43</f>
        <v>203.4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4" t="s">
        <v>73</v>
      </c>
      <c r="B44" s="15" t="s">
        <v>38</v>
      </c>
      <c r="C44" s="15"/>
      <c r="D44" s="15">
        <v>270.2</v>
      </c>
      <c r="E44" s="15"/>
      <c r="F44" s="16">
        <v>248.5</v>
      </c>
      <c r="G44" s="6">
        <v>1</v>
      </c>
      <c r="H44" s="1">
        <v>120</v>
      </c>
      <c r="I44" s="1">
        <v>783828</v>
      </c>
      <c r="J44" s="1"/>
      <c r="K44" s="1">
        <f t="shared" si="1"/>
        <v>0</v>
      </c>
      <c r="L44" s="1"/>
      <c r="M44" s="1"/>
      <c r="N44" s="1">
        <v>1500</v>
      </c>
      <c r="O44" s="1">
        <f t="shared" si="2"/>
        <v>0</v>
      </c>
      <c r="P44" s="5"/>
      <c r="Q44" s="5">
        <v>1000</v>
      </c>
      <c r="R44" s="35">
        <v>1200</v>
      </c>
      <c r="S44" s="27"/>
      <c r="T44" s="1">
        <f>(F44+N44+Q44+F45)/(O44+O45)</f>
        <v>45.684072655709805</v>
      </c>
      <c r="U44" s="1" t="e">
        <f t="shared" si="3"/>
        <v>#DIV/0!</v>
      </c>
      <c r="V44" s="1">
        <v>22.312799999999999</v>
      </c>
      <c r="W44" s="1">
        <v>20.117999999999999</v>
      </c>
      <c r="X44" s="1">
        <v>0</v>
      </c>
      <c r="Y44" s="1">
        <v>0</v>
      </c>
      <c r="Z44" s="1">
        <v>0</v>
      </c>
      <c r="AA44" s="1"/>
      <c r="AB44" s="1">
        <f t="shared" si="46"/>
        <v>1000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.75" thickBot="1" x14ac:dyDescent="0.3">
      <c r="A45" s="17" t="s">
        <v>74</v>
      </c>
      <c r="B45" s="18" t="s">
        <v>38</v>
      </c>
      <c r="C45" s="18">
        <v>287</v>
      </c>
      <c r="D45" s="18">
        <v>21.155999999999999</v>
      </c>
      <c r="E45" s="18">
        <v>300.81599999999997</v>
      </c>
      <c r="F45" s="19"/>
      <c r="G45" s="12">
        <v>0</v>
      </c>
      <c r="H45" s="11"/>
      <c r="I45" s="11" t="s">
        <v>49</v>
      </c>
      <c r="J45" s="11">
        <v>359.3</v>
      </c>
      <c r="K45" s="11">
        <f t="shared" si="1"/>
        <v>-58.484000000000037</v>
      </c>
      <c r="L45" s="11"/>
      <c r="M45" s="11"/>
      <c r="N45" s="11"/>
      <c r="O45" s="11">
        <f t="shared" si="2"/>
        <v>60.163199999999996</v>
      </c>
      <c r="P45" s="13"/>
      <c r="Q45" s="13"/>
      <c r="R45" s="34"/>
      <c r="S45" s="11"/>
      <c r="T45" s="11">
        <f t="shared" si="8"/>
        <v>0</v>
      </c>
      <c r="U45" s="11">
        <f t="shared" si="3"/>
        <v>0</v>
      </c>
      <c r="V45" s="11">
        <v>81.152000000000001</v>
      </c>
      <c r="W45" s="11">
        <v>16.8262</v>
      </c>
      <c r="X45" s="11">
        <v>66.010999999999996</v>
      </c>
      <c r="Y45" s="11">
        <v>65.548400000000001</v>
      </c>
      <c r="Z45" s="11">
        <v>85.066800000000001</v>
      </c>
      <c r="AA45" s="11"/>
      <c r="AB45" s="11">
        <f t="shared" si="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7" t="s">
        <v>76</v>
      </c>
      <c r="B46" s="27"/>
      <c r="C46" s="27"/>
      <c r="D46" s="27"/>
      <c r="E46" s="27"/>
      <c r="F46" s="27"/>
      <c r="G46" s="28"/>
      <c r="H46" s="27"/>
      <c r="I46" s="27"/>
      <c r="J46" s="27"/>
      <c r="K46" s="27"/>
      <c r="L46" s="27"/>
      <c r="M46" s="27"/>
      <c r="N46" s="27"/>
      <c r="O46" s="27"/>
      <c r="P46" s="29"/>
      <c r="Q46" s="29"/>
      <c r="R46" s="36">
        <v>15000</v>
      </c>
      <c r="S46" s="27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27" t="s">
        <v>77</v>
      </c>
      <c r="B47" s="27"/>
      <c r="C47" s="27"/>
      <c r="D47" s="27"/>
      <c r="E47" s="27"/>
      <c r="F47" s="27"/>
      <c r="G47" s="28"/>
      <c r="H47" s="27"/>
      <c r="I47" s="27"/>
      <c r="J47" s="27"/>
      <c r="K47" s="27"/>
      <c r="L47" s="27"/>
      <c r="M47" s="27"/>
      <c r="N47" s="27"/>
      <c r="O47" s="27"/>
      <c r="P47" s="29"/>
      <c r="Q47" s="29"/>
      <c r="R47" s="36">
        <v>5000</v>
      </c>
      <c r="S47" s="27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30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30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30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30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30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30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30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30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30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30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30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30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30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30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30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30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30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30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30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30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30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30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30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30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30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30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30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30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30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30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30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30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30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30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30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30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30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30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30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30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30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30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30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30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30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30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30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30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30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30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30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30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30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30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30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30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30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30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30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30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30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30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30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30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30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30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30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30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30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30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30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30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30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30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30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30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30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30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30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30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30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30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30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30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30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30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30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30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30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30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30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30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30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30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30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30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30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30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30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30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30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30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30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30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30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30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30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30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30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30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30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30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30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30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30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30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30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30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30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30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30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30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30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30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30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30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30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30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30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30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30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30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30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30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30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30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30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30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30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30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30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30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30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30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30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30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30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30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30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30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30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30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30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30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30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30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30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30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30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30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30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30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30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30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30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30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30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30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30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30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30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30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30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30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30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30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30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30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30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30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30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30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30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30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30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30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30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30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30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30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30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30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30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30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30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30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30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30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30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30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30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30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30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30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30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30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30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30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30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30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30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30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30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30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30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30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30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30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30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30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30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30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30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30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30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30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30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30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30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30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30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30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30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30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30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30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30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30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30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30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30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30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30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30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30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30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30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30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30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30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30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30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30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30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30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30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30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30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30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30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30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30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30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30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30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30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30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30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30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30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30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30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30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30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30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30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30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30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30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30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30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30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30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30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30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30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30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30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30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30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30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30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30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30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30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30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30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30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30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30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30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30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30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30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30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30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30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30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30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30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30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30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30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30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30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30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30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30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30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30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30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30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30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30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30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30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30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30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30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30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30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30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30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30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30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30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30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30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30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30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30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30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30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30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30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30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30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30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30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30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30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30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30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30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30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30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30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30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30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30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30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30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30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30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30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30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30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30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30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30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30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30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30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30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30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30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30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30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30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30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30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30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30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30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30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30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30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30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30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30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30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30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30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30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30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30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30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30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30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30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30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30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30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30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30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30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30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30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30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30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30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30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30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30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30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30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30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30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30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30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30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30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30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30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30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30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30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30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30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30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30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30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30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30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30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30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30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30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30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30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30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30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30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30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30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30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30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30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30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30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B47" xr:uid="{B5A048D8-AA14-425C-A95B-E24B63024F0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2024-04-22T12:39:32Z</dcterms:created>
  <dcterms:modified xsi:type="dcterms:W3CDTF">2024-04-29T10:17:12Z</dcterms:modified>
</cp:coreProperties>
</file>