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СЫР\"/>
    </mc:Choice>
  </mc:AlternateContent>
  <xr:revisionPtr revIDLastSave="0" documentId="13_ncr:1_{EA74DC43-AB04-4664-89EF-2F5DA9EE3C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8" i="1" l="1"/>
  <c r="P7" i="1" l="1"/>
  <c r="T7" i="1" s="1"/>
  <c r="P8" i="1"/>
  <c r="P9" i="1"/>
  <c r="T9" i="1" s="1"/>
  <c r="P10" i="1"/>
  <c r="T10" i="1" s="1"/>
  <c r="P11" i="1"/>
  <c r="T11" i="1" s="1"/>
  <c r="P12" i="1"/>
  <c r="T12" i="1" s="1"/>
  <c r="P13" i="1"/>
  <c r="T13" i="1" s="1"/>
  <c r="P14" i="1"/>
  <c r="P15" i="1"/>
  <c r="T15" i="1" s="1"/>
  <c r="P16" i="1"/>
  <c r="P17" i="1"/>
  <c r="T17" i="1" s="1"/>
  <c r="P18" i="1"/>
  <c r="P19" i="1"/>
  <c r="P20" i="1"/>
  <c r="T20" i="1" s="1"/>
  <c r="P21" i="1"/>
  <c r="T21" i="1" s="1"/>
  <c r="P22" i="1"/>
  <c r="T22" i="1" s="1"/>
  <c r="P23" i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P33" i="1"/>
  <c r="T33" i="1" s="1"/>
  <c r="P34" i="1"/>
  <c r="P35" i="1"/>
  <c r="T35" i="1" s="1"/>
  <c r="P36" i="1"/>
  <c r="T36" i="1" s="1"/>
  <c r="P37" i="1"/>
  <c r="T37" i="1" s="1"/>
  <c r="P38" i="1"/>
  <c r="P39" i="1"/>
  <c r="T39" i="1" s="1"/>
  <c r="P40" i="1"/>
  <c r="P41" i="1"/>
  <c r="T41" i="1" s="1"/>
  <c r="P42" i="1"/>
  <c r="T42" i="1" s="1"/>
  <c r="P43" i="1"/>
  <c r="P44" i="1"/>
  <c r="T44" i="1" s="1"/>
  <c r="P45" i="1"/>
  <c r="T45" i="1" s="1"/>
  <c r="P46" i="1"/>
  <c r="T46" i="1" s="1"/>
  <c r="P47" i="1"/>
  <c r="T47" i="1" s="1"/>
  <c r="P48" i="1"/>
  <c r="T48" i="1" s="1"/>
  <c r="P6" i="1"/>
  <c r="AC39" i="1"/>
  <c r="K39" i="1"/>
  <c r="AC20" i="1"/>
  <c r="K20" i="1"/>
  <c r="AC24" i="1"/>
  <c r="K24" i="1"/>
  <c r="AC17" i="1"/>
  <c r="K17" i="1"/>
  <c r="AC22" i="1"/>
  <c r="K22" i="1"/>
  <c r="AC15" i="1"/>
  <c r="K15" i="1"/>
  <c r="AC41" i="1"/>
  <c r="K41" i="1"/>
  <c r="AC37" i="1"/>
  <c r="K37" i="1"/>
  <c r="AC36" i="1"/>
  <c r="K36" i="1"/>
  <c r="AC35" i="1"/>
  <c r="K35" i="1"/>
  <c r="AC33" i="1"/>
  <c r="K33" i="1"/>
  <c r="AC29" i="1"/>
  <c r="K29" i="1"/>
  <c r="AC28" i="1"/>
  <c r="K28" i="1"/>
  <c r="AC26" i="1"/>
  <c r="K26" i="1"/>
  <c r="AC25" i="1"/>
  <c r="K25" i="1"/>
  <c r="Q40" i="1" l="1"/>
  <c r="T40" i="1" s="1"/>
  <c r="Q38" i="1"/>
  <c r="T38" i="1" s="1"/>
  <c r="Q34" i="1"/>
  <c r="T34" i="1" s="1"/>
  <c r="Q32" i="1"/>
  <c r="T32" i="1" s="1"/>
  <c r="Q18" i="1"/>
  <c r="T18" i="1" s="1"/>
  <c r="Q16" i="1"/>
  <c r="T16" i="1" s="1"/>
  <c r="Q14" i="1"/>
  <c r="T14" i="1" s="1"/>
  <c r="Q8" i="1"/>
  <c r="T8" i="1" s="1"/>
  <c r="U46" i="1"/>
  <c r="U38" i="1"/>
  <c r="U30" i="1"/>
  <c r="U22" i="1"/>
  <c r="U14" i="1"/>
  <c r="Q6" i="1"/>
  <c r="T6" i="1" s="1"/>
  <c r="Q43" i="1"/>
  <c r="T43" i="1" s="1"/>
  <c r="Q23" i="1"/>
  <c r="T23" i="1" s="1"/>
  <c r="Q19" i="1"/>
  <c r="T19" i="1" s="1"/>
  <c r="U42" i="1"/>
  <c r="U34" i="1"/>
  <c r="U26" i="1"/>
  <c r="U18" i="1"/>
  <c r="U10" i="1"/>
  <c r="U48" i="1"/>
  <c r="U44" i="1"/>
  <c r="U40" i="1"/>
  <c r="U36" i="1"/>
  <c r="U32" i="1"/>
  <c r="U28" i="1"/>
  <c r="U24" i="1"/>
  <c r="U20" i="1"/>
  <c r="U16" i="1"/>
  <c r="U12" i="1"/>
  <c r="U8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AC11" i="1"/>
  <c r="K11" i="1"/>
  <c r="AC10" i="1"/>
  <c r="K10" i="1"/>
  <c r="AC9" i="1"/>
  <c r="K9" i="1"/>
  <c r="AC7" i="1"/>
  <c r="AC12" i="1"/>
  <c r="AC13" i="1"/>
  <c r="AC14" i="1"/>
  <c r="AC21" i="1"/>
  <c r="AC27" i="1"/>
  <c r="AC30" i="1"/>
  <c r="AC31" i="1"/>
  <c r="AC42" i="1"/>
  <c r="AC44" i="1"/>
  <c r="AC45" i="1"/>
  <c r="AC46" i="1"/>
  <c r="AC47" i="1"/>
  <c r="AC6" i="1" l="1"/>
  <c r="AC23" i="1"/>
  <c r="AC34" i="1"/>
  <c r="AC19" i="1"/>
  <c r="AC43" i="1"/>
  <c r="AC40" i="1"/>
  <c r="AC18" i="1"/>
  <c r="AC38" i="1"/>
  <c r="AC32" i="1"/>
  <c r="AC16" i="1"/>
  <c r="AC8" i="1"/>
  <c r="K48" i="1"/>
  <c r="K47" i="1"/>
  <c r="K46" i="1"/>
  <c r="K45" i="1"/>
  <c r="K44" i="1"/>
  <c r="K43" i="1"/>
  <c r="K42" i="1"/>
  <c r="K40" i="1"/>
  <c r="K38" i="1"/>
  <c r="K34" i="1"/>
  <c r="K32" i="1"/>
  <c r="K31" i="1"/>
  <c r="K30" i="1"/>
  <c r="K27" i="1"/>
  <c r="K23" i="1"/>
  <c r="K21" i="1"/>
  <c r="K19" i="1"/>
  <c r="K18" i="1"/>
  <c r="K16" i="1"/>
  <c r="K14" i="1"/>
  <c r="K13" i="1"/>
  <c r="K12" i="1"/>
  <c r="K8" i="1"/>
  <c r="K7" i="1"/>
  <c r="K6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C5" i="1" l="1"/>
  <c r="K5" i="1"/>
</calcChain>
</file>

<file path=xl/sharedStrings.xml><?xml version="1.0" encoding="utf-8"?>
<sst xmlns="http://schemas.openxmlformats.org/spreadsheetml/2006/main" count="149" uniqueCount="83">
  <si>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</si>
  <si>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</si>
  <si>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</si>
  <si>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</si>
  <si>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</si>
  <si>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</si>
  <si>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</si>
  <si>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</si>
  <si>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</si>
  <si>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</si>
  <si>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</si>
  <si>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</si>
  <si>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</si>
  <si>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</si>
  <si>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</si>
  <si>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</si>
  <si>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</si>
  <si>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</si>
  <si>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</si>
  <si>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</si>
  <si>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</si>
  <si>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</si>
  <si>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</si>
  <si>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23,04,</t>
  </si>
  <si>
    <t>30,04,</t>
  </si>
  <si>
    <t>29,04,</t>
  </si>
  <si>
    <t>22,04,</t>
  </si>
  <si>
    <t>15,04,</t>
  </si>
  <si>
    <t>09,04,</t>
  </si>
  <si>
    <t>22,03,</t>
  </si>
  <si>
    <t>12,03,</t>
  </si>
  <si>
    <t>26,02,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</si>
  <si>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</si>
  <si>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</si>
  <si>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</si>
  <si>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</si>
  <si>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новинки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</si>
  <si>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</si>
  <si>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</si>
  <si>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</si>
  <si>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</si>
  <si>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</si>
  <si>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</si>
  <si>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</si>
  <si>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</si>
  <si>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</si>
  <si>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</si>
  <si>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</si>
  <si>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</si>
  <si>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</si>
  <si>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</si>
  <si>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ротация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</si>
  <si>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</si>
  <si>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</si>
  <si>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</si>
  <si>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</si>
  <si>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</si>
  <si>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</si>
  <si>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</si>
  <si>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</si>
  <si>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</si>
  <si>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</si>
  <si>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</si>
  <si>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</si>
  <si>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</si>
  <si>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</si>
  <si>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</si>
  <si>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</si>
  <si>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</si>
  <si>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</si>
  <si>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</si>
  <si>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</si>
  <si>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</si>
  <si>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</si>
  <si>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</si>
  <si>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</si>
  <si>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</si>
  <si>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</si>
  <si>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</si>
  <si>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дубль</t>
  </si>
  <si>
    <t>заказ от 17,04 - завод не отгрузил 40кг</t>
  </si>
  <si>
    <t>уже доставлен</t>
  </si>
  <si>
    <t>еще 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</si>
</sst>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5" fillId="0" borderId="1" xfId="1" applyNumberFormat="1" applyFont="1" applyFill="1"/>
    <xf numFmtId="164" fontId="5" fillId="4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3" xfId="1" applyNumberFormat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5" fillId="0" borderId="3" xfId="1" applyNumberFormat="1" applyFont="1" applyFill="1" applyBorder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2" xfId="1" applyNumberFormat="1" applyFill="1" applyBorder="1"/>
    <xf numFmtId="164" fontId="7" fillId="5" borderId="1" xfId="1" applyNumberFormat="1" applyFont="1" applyFill="1"/>
    <xf numFmtId="164" fontId="7" fillId="7" borderId="1" xfId="1" applyNumberFormat="1" applyFont="1" applyFill="1"/>
    <xf numFmtId="164" fontId="1" fillId="7" borderId="1" xfId="1" applyNumberFormat="1" applyFill="1"/>
    <xf numFmtId="164" fontId="1" fillId="8" borderId="8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8" borderId="6" xfId="1" applyNumberFormat="1" applyFill="1" applyBorder="1"/>
    <xf numFmtId="164" fontId="1" fillId="8" borderId="1" xfId="1" applyNumberFormat="1" applyFill="1" applyBorder="1"/>
    <xf numFmtId="164" fontId="1" fillId="8" borderId="7" xfId="1" applyNumberFormat="1" applyFill="1" applyBorder="1"/>
    <xf numFmtId="164" fontId="5" fillId="8" borderId="8" xfId="1" applyNumberFormat="1" applyFont="1" applyFill="1" applyBorder="1"/>
    <xf numFmtId="164" fontId="1" fillId="9" borderId="4" xfId="1" applyNumberFormat="1" applyFill="1" applyBorder="1"/>
    <xf numFmtId="164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6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R44" sqref="R44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28515625" style="8" customWidth="1"/>
    <col min="8" max="8" width="5.28515625" customWidth="1"/>
    <col min="9" max="9" width="9.85546875" customWidth="1"/>
    <col min="10" max="11" width="7" customWidth="1"/>
    <col min="12" max="13" width="0.7109375" customWidth="1"/>
    <col min="14" max="14" width="9.7109375" customWidth="1"/>
    <col min="15" max="15" width="9.7109375" style="25" customWidth="1"/>
    <col min="16" max="18" width="7" customWidth="1"/>
    <col min="19" max="19" width="21.28515625" customWidth="1"/>
    <col min="20" max="21" width="5.28515625" customWidth="1"/>
    <col min="22" max="27" width="6.42578125" customWidth="1"/>
    <col min="28" max="28" width="34.710937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2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27" t="s">
        <v>81</v>
      </c>
      <c r="O2" s="23" t="s">
        <v>82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23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SUM(E6:E486)</f>
        <v>3200.7219999999998</v>
      </c>
      <c r="F5" s="4">
        <f>SUM(F6:F486)</f>
        <v>7646.03</v>
      </c>
      <c r="G5" s="6"/>
      <c r="H5" s="1"/>
      <c r="I5" s="1"/>
      <c r="J5" s="4">
        <f t="shared" ref="J5:R5" si="0">SUM(J6:J486)</f>
        <v>3323.7</v>
      </c>
      <c r="K5" s="4">
        <f t="shared" si="0"/>
        <v>-122.97799999999999</v>
      </c>
      <c r="L5" s="4">
        <f t="shared" si="0"/>
        <v>0</v>
      </c>
      <c r="M5" s="4">
        <f t="shared" si="0"/>
        <v>0</v>
      </c>
      <c r="N5" s="4">
        <f t="shared" si="0"/>
        <v>5080</v>
      </c>
      <c r="O5" s="24">
        <f t="shared" si="0"/>
        <v>4972.4949999999999</v>
      </c>
      <c r="P5" s="4">
        <f t="shared" si="0"/>
        <v>640.14440000000002</v>
      </c>
      <c r="Q5" s="4">
        <f t="shared" si="0"/>
        <v>6230.5324000000001</v>
      </c>
      <c r="R5" s="4">
        <f t="shared" si="0"/>
        <v>1200</v>
      </c>
      <c r="S5" s="1"/>
      <c r="T5" s="1"/>
      <c r="U5" s="1"/>
      <c r="V5" s="4">
        <f t="shared" ref="V5:AA5" si="1">SUM(V6:V486)</f>
        <v>531.8682</v>
      </c>
      <c r="W5" s="4">
        <f t="shared" si="1"/>
        <v>420.06420000000003</v>
      </c>
      <c r="X5" s="4">
        <f t="shared" si="1"/>
        <v>402.16640000000001</v>
      </c>
      <c r="Y5" s="4">
        <f t="shared" si="1"/>
        <v>570.4144</v>
      </c>
      <c r="Z5" s="4">
        <f t="shared" si="1"/>
        <v>736.92160000000001</v>
      </c>
      <c r="AA5" s="4">
        <f t="shared" si="1"/>
        <v>858.30499999999984</v>
      </c>
      <c r="AB5" s="1"/>
      <c r="AC5" s="4">
        <f>SUM(AC6:AC486)</f>
        <v>2532.7924000000003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78</v>
      </c>
      <c r="D6" s="1">
        <v>80</v>
      </c>
      <c r="E6" s="1">
        <v>75</v>
      </c>
      <c r="F6" s="1">
        <v>83</v>
      </c>
      <c r="G6" s="6">
        <v>0.14000000000000001</v>
      </c>
      <c r="H6" s="1">
        <v>180</v>
      </c>
      <c r="I6" s="1">
        <v>9988421</v>
      </c>
      <c r="J6" s="1">
        <v>69</v>
      </c>
      <c r="K6" s="1">
        <f t="shared" ref="K6:K30" si="2">E6-J6</f>
        <v>6</v>
      </c>
      <c r="L6" s="1"/>
      <c r="M6" s="1"/>
      <c r="N6" s="26">
        <v>0</v>
      </c>
      <c r="O6" s="23">
        <v>0</v>
      </c>
      <c r="P6" s="1">
        <f>E6/5</f>
        <v>15</v>
      </c>
      <c r="Q6" s="5">
        <f>20*P6-O6-F6</f>
        <v>217</v>
      </c>
      <c r="R6" s="5"/>
      <c r="S6" s="1"/>
      <c r="T6" s="1">
        <f>(F6+O6+Q6)/P6</f>
        <v>20</v>
      </c>
      <c r="U6" s="1">
        <f>(F6+O6)/P6</f>
        <v>5.5333333333333332</v>
      </c>
      <c r="V6" s="1">
        <v>2.6</v>
      </c>
      <c r="W6" s="1">
        <v>4.2</v>
      </c>
      <c r="X6" s="1">
        <v>15.4</v>
      </c>
      <c r="Y6" s="1">
        <v>0</v>
      </c>
      <c r="Z6" s="1">
        <v>12.6</v>
      </c>
      <c r="AA6" s="1">
        <v>0</v>
      </c>
      <c r="AB6" s="1"/>
      <c r="AC6" s="1">
        <f>Q6*G6</f>
        <v>30.380000000000003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9" t="s">
        <v>34</v>
      </c>
      <c r="B7" s="1" t="s">
        <v>33</v>
      </c>
      <c r="C7" s="1"/>
      <c r="D7" s="1">
        <v>336</v>
      </c>
      <c r="E7" s="1">
        <v>4</v>
      </c>
      <c r="F7" s="1">
        <v>332</v>
      </c>
      <c r="G7" s="6">
        <v>0.18</v>
      </c>
      <c r="H7" s="1">
        <v>270</v>
      </c>
      <c r="I7" s="1">
        <v>9988438</v>
      </c>
      <c r="J7" s="1">
        <v>4</v>
      </c>
      <c r="K7" s="1">
        <f t="shared" si="2"/>
        <v>0</v>
      </c>
      <c r="L7" s="1"/>
      <c r="M7" s="1"/>
      <c r="N7" s="26">
        <v>300</v>
      </c>
      <c r="O7" s="23">
        <v>0</v>
      </c>
      <c r="P7" s="1">
        <f t="shared" ref="P7:P48" si="3">E7/5</f>
        <v>0.8</v>
      </c>
      <c r="Q7" s="5"/>
      <c r="R7" s="5"/>
      <c r="S7" s="1"/>
      <c r="T7" s="1">
        <f t="shared" ref="T7:T48" si="4">(F7+O7+Q7)/P7</f>
        <v>415</v>
      </c>
      <c r="U7" s="1">
        <f t="shared" ref="U7:U48" si="5">(F7+O7)/P7</f>
        <v>415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48" t="s">
        <v>36</v>
      </c>
      <c r="AC7" s="1">
        <f t="shared" ref="AC7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33</v>
      </c>
      <c r="C8" s="1">
        <v>68</v>
      </c>
      <c r="D8" s="31">
        <v>176</v>
      </c>
      <c r="E8" s="1">
        <v>68</v>
      </c>
      <c r="F8" s="1">
        <v>176</v>
      </c>
      <c r="G8" s="6">
        <v>0.18</v>
      </c>
      <c r="H8" s="1">
        <v>270</v>
      </c>
      <c r="I8" s="1">
        <v>9988445</v>
      </c>
      <c r="J8" s="1">
        <v>98</v>
      </c>
      <c r="K8" s="1">
        <f t="shared" si="2"/>
        <v>-30</v>
      </c>
      <c r="L8" s="1"/>
      <c r="M8" s="1"/>
      <c r="N8" s="29">
        <v>120</v>
      </c>
      <c r="O8" s="23">
        <v>0</v>
      </c>
      <c r="P8" s="1">
        <f t="shared" si="3"/>
        <v>13.6</v>
      </c>
      <c r="Q8" s="5">
        <f t="shared" ref="Q8" si="7">20*P8-O8-F8</f>
        <v>96</v>
      </c>
      <c r="R8" s="5"/>
      <c r="S8" s="1"/>
      <c r="T8" s="1">
        <f t="shared" si="4"/>
        <v>20</v>
      </c>
      <c r="U8" s="1">
        <f t="shared" si="5"/>
        <v>12.941176470588236</v>
      </c>
      <c r="V8" s="1">
        <v>2.4</v>
      </c>
      <c r="W8" s="1">
        <v>0</v>
      </c>
      <c r="X8" s="1">
        <v>1.8</v>
      </c>
      <c r="Y8" s="1">
        <v>0</v>
      </c>
      <c r="Z8" s="1">
        <v>12.8</v>
      </c>
      <c r="AA8" s="1">
        <v>0</v>
      </c>
      <c r="AB8" s="1"/>
      <c r="AC8" s="1">
        <f t="shared" ref="AC8:AC48" si="8">Q8*G8</f>
        <v>17.28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37</v>
      </c>
      <c r="B9" s="1" t="s">
        <v>33</v>
      </c>
      <c r="C9" s="1"/>
      <c r="D9" s="1">
        <v>352</v>
      </c>
      <c r="E9" s="1"/>
      <c r="F9" s="1">
        <v>352</v>
      </c>
      <c r="G9" s="6">
        <v>0.4</v>
      </c>
      <c r="H9" s="1">
        <v>270</v>
      </c>
      <c r="I9" s="1">
        <v>9988452</v>
      </c>
      <c r="J9" s="1"/>
      <c r="K9" s="1">
        <f t="shared" ref="K9" si="9">E9-J9</f>
        <v>0</v>
      </c>
      <c r="L9" s="1"/>
      <c r="M9" s="1"/>
      <c r="N9" s="26">
        <v>300</v>
      </c>
      <c r="O9" s="23">
        <v>0</v>
      </c>
      <c r="P9" s="1">
        <f t="shared" si="3"/>
        <v>0</v>
      </c>
      <c r="Q9" s="5"/>
      <c r="R9" s="5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48" t="s">
        <v>36</v>
      </c>
      <c r="AC9" s="1">
        <f t="shared" ref="AC9" si="10">Q9*G9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9" t="s">
        <v>38</v>
      </c>
      <c r="B10" s="1" t="s">
        <v>33</v>
      </c>
      <c r="C10" s="1"/>
      <c r="D10" s="1">
        <v>364</v>
      </c>
      <c r="E10" s="1"/>
      <c r="F10" s="1">
        <v>364</v>
      </c>
      <c r="G10" s="6">
        <v>0.4</v>
      </c>
      <c r="H10" s="1">
        <v>270</v>
      </c>
      <c r="I10" s="1">
        <v>9988476</v>
      </c>
      <c r="J10" s="1"/>
      <c r="K10" s="1">
        <f t="shared" ref="K10" si="11">E10-J10</f>
        <v>0</v>
      </c>
      <c r="L10" s="1"/>
      <c r="M10" s="1"/>
      <c r="N10" s="26">
        <v>300</v>
      </c>
      <c r="O10" s="23">
        <v>0</v>
      </c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48" t="s">
        <v>36</v>
      </c>
      <c r="AC10" s="1">
        <f t="shared" ref="AC10" si="12">Q10*G10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40</v>
      </c>
      <c r="B11" s="1" t="s">
        <v>39</v>
      </c>
      <c r="C11" s="1"/>
      <c r="D11" s="1">
        <v>58.79</v>
      </c>
      <c r="E11" s="1"/>
      <c r="F11" s="1">
        <v>58.79</v>
      </c>
      <c r="G11" s="6">
        <v>1</v>
      </c>
      <c r="H11" s="1">
        <v>150</v>
      </c>
      <c r="I11" s="1">
        <v>5037308</v>
      </c>
      <c r="J11" s="1"/>
      <c r="K11" s="1">
        <f t="shared" ref="K11" si="13">E11-J11</f>
        <v>0</v>
      </c>
      <c r="L11" s="1"/>
      <c r="M11" s="1"/>
      <c r="N11" s="26">
        <v>50</v>
      </c>
      <c r="O11" s="23">
        <v>0</v>
      </c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48" t="s">
        <v>36</v>
      </c>
      <c r="AC11" s="1">
        <f t="shared" ref="AC11" si="14">Q11*G11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33</v>
      </c>
      <c r="C12" s="1">
        <v>-15</v>
      </c>
      <c r="D12" s="1">
        <v>243</v>
      </c>
      <c r="E12" s="1">
        <v>-1</v>
      </c>
      <c r="F12" s="1">
        <v>227</v>
      </c>
      <c r="G12" s="6">
        <v>0.18</v>
      </c>
      <c r="H12" s="1">
        <v>150</v>
      </c>
      <c r="I12" s="1">
        <v>5034819</v>
      </c>
      <c r="J12" s="1">
        <v>31</v>
      </c>
      <c r="K12" s="1">
        <f t="shared" si="2"/>
        <v>-32</v>
      </c>
      <c r="L12" s="1"/>
      <c r="M12" s="1"/>
      <c r="N12" s="26">
        <v>230</v>
      </c>
      <c r="O12" s="23">
        <v>0</v>
      </c>
      <c r="P12" s="1">
        <f t="shared" si="3"/>
        <v>-0.2</v>
      </c>
      <c r="Q12" s="5"/>
      <c r="R12" s="5"/>
      <c r="S12" s="1"/>
      <c r="T12" s="1">
        <f t="shared" si="4"/>
        <v>-1135</v>
      </c>
      <c r="U12" s="1">
        <f t="shared" si="5"/>
        <v>-1135</v>
      </c>
      <c r="V12" s="1">
        <v>8.1999999999999993</v>
      </c>
      <c r="W12" s="1">
        <v>13.8</v>
      </c>
      <c r="X12" s="1">
        <v>28</v>
      </c>
      <c r="Y12" s="1">
        <v>3.6</v>
      </c>
      <c r="Z12" s="1">
        <v>29.6</v>
      </c>
      <c r="AA12" s="1">
        <v>20.8</v>
      </c>
      <c r="AB12" s="1"/>
      <c r="AC12" s="1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42</v>
      </c>
      <c r="B13" s="1" t="s">
        <v>33</v>
      </c>
      <c r="C13" s="1"/>
      <c r="D13" s="31">
        <v>112</v>
      </c>
      <c r="E13" s="1">
        <v>-6</v>
      </c>
      <c r="F13" s="1">
        <v>112</v>
      </c>
      <c r="G13" s="6">
        <v>0.1</v>
      </c>
      <c r="H13" s="1">
        <v>90</v>
      </c>
      <c r="I13" s="1">
        <v>8444163</v>
      </c>
      <c r="J13" s="1"/>
      <c r="K13" s="1">
        <f t="shared" si="2"/>
        <v>-6</v>
      </c>
      <c r="L13" s="1"/>
      <c r="M13" s="1"/>
      <c r="N13" s="29">
        <v>60</v>
      </c>
      <c r="O13" s="23">
        <v>296</v>
      </c>
      <c r="P13" s="1">
        <f t="shared" si="3"/>
        <v>-1.2</v>
      </c>
      <c r="Q13" s="5"/>
      <c r="R13" s="5"/>
      <c r="S13" s="1"/>
      <c r="T13" s="1">
        <f t="shared" si="4"/>
        <v>-340</v>
      </c>
      <c r="U13" s="1">
        <f t="shared" si="5"/>
        <v>-340</v>
      </c>
      <c r="V13" s="1">
        <v>17.8</v>
      </c>
      <c r="W13" s="1">
        <v>7.4</v>
      </c>
      <c r="X13" s="1">
        <v>10.4</v>
      </c>
      <c r="Y13" s="1">
        <v>13.2</v>
      </c>
      <c r="Z13" s="1">
        <v>17.2</v>
      </c>
      <c r="AA13" s="1">
        <v>31</v>
      </c>
      <c r="AB13" s="1"/>
      <c r="AC13" s="1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2" t="s">
        <v>43</v>
      </c>
      <c r="B14" s="19" t="s">
        <v>33</v>
      </c>
      <c r="C14" s="19">
        <v>665</v>
      </c>
      <c r="D14" s="19"/>
      <c r="E14" s="19">
        <v>347</v>
      </c>
      <c r="F14" s="20">
        <v>318</v>
      </c>
      <c r="G14" s="6">
        <v>0.18</v>
      </c>
      <c r="H14" s="1">
        <v>150</v>
      </c>
      <c r="I14" s="1">
        <v>5038411</v>
      </c>
      <c r="J14" s="1">
        <v>343</v>
      </c>
      <c r="K14" s="1">
        <f t="shared" si="2"/>
        <v>4</v>
      </c>
      <c r="L14" s="1"/>
      <c r="M14" s="1"/>
      <c r="N14" s="26">
        <v>0</v>
      </c>
      <c r="O14" s="23">
        <v>383</v>
      </c>
      <c r="P14" s="1">
        <f t="shared" si="3"/>
        <v>69.400000000000006</v>
      </c>
      <c r="Q14" s="5">
        <f>20*(P14+P15)-O14-O15-F14-F15</f>
        <v>687</v>
      </c>
      <c r="R14" s="5"/>
      <c r="S14" s="1"/>
      <c r="T14" s="1">
        <f t="shared" si="4"/>
        <v>20</v>
      </c>
      <c r="U14" s="1">
        <f t="shared" si="5"/>
        <v>10.100864553314119</v>
      </c>
      <c r="V14" s="1">
        <v>52.4</v>
      </c>
      <c r="W14" s="1">
        <v>35.200000000000003</v>
      </c>
      <c r="X14" s="1">
        <v>0</v>
      </c>
      <c r="Y14" s="1">
        <v>0</v>
      </c>
      <c r="Z14" s="1">
        <v>0</v>
      </c>
      <c r="AA14" s="1">
        <v>0</v>
      </c>
      <c r="AB14" s="1"/>
      <c r="AC14" s="1">
        <f t="shared" si="8"/>
        <v>123.66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32" t="s">
        <v>50</v>
      </c>
      <c r="B15" s="33" t="s">
        <v>33</v>
      </c>
      <c r="C15" s="33"/>
      <c r="D15" s="33"/>
      <c r="E15" s="33"/>
      <c r="F15" s="34"/>
      <c r="G15" s="35">
        <v>0</v>
      </c>
      <c r="H15" s="36"/>
      <c r="I15" s="36" t="s">
        <v>51</v>
      </c>
      <c r="J15" s="36">
        <v>4</v>
      </c>
      <c r="K15" s="36">
        <f t="shared" ref="K15" si="15">E15-J15</f>
        <v>-4</v>
      </c>
      <c r="L15" s="36"/>
      <c r="M15" s="36"/>
      <c r="N15" s="36"/>
      <c r="O15" s="37"/>
      <c r="P15" s="36">
        <f t="shared" si="3"/>
        <v>0</v>
      </c>
      <c r="Q15" s="38"/>
      <c r="R15" s="38"/>
      <c r="S15" s="36"/>
      <c r="T15" s="36" t="e">
        <f t="shared" si="4"/>
        <v>#DIV/0!</v>
      </c>
      <c r="U15" s="36" t="e">
        <f t="shared" si="5"/>
        <v>#DIV/0!</v>
      </c>
      <c r="V15" s="36">
        <v>0</v>
      </c>
      <c r="W15" s="36">
        <v>0.8</v>
      </c>
      <c r="X15" s="36">
        <v>15.4</v>
      </c>
      <c r="Y15" s="36">
        <v>78.2</v>
      </c>
      <c r="Z15" s="36">
        <v>70.2</v>
      </c>
      <c r="AA15" s="36">
        <v>88.6</v>
      </c>
      <c r="AB15" s="36"/>
      <c r="AC15" s="36">
        <f t="shared" ref="AC15" si="16"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8" t="s">
        <v>44</v>
      </c>
      <c r="B16" s="13" t="s">
        <v>33</v>
      </c>
      <c r="C16" s="13">
        <v>586</v>
      </c>
      <c r="D16" s="13"/>
      <c r="E16" s="13">
        <v>360</v>
      </c>
      <c r="F16" s="14">
        <v>226</v>
      </c>
      <c r="G16" s="6">
        <v>0.18</v>
      </c>
      <c r="H16" s="1">
        <v>150</v>
      </c>
      <c r="I16" s="1">
        <v>5038459</v>
      </c>
      <c r="J16" s="1">
        <v>356</v>
      </c>
      <c r="K16" s="1">
        <f t="shared" si="2"/>
        <v>4</v>
      </c>
      <c r="L16" s="1"/>
      <c r="M16" s="1"/>
      <c r="N16" s="26">
        <v>0</v>
      </c>
      <c r="O16" s="23">
        <v>578</v>
      </c>
      <c r="P16" s="1">
        <f t="shared" si="3"/>
        <v>72</v>
      </c>
      <c r="Q16" s="5">
        <f>20*(P16+P17)-O16-O17-F16-F17</f>
        <v>644</v>
      </c>
      <c r="R16" s="5"/>
      <c r="S16" s="1"/>
      <c r="T16" s="1">
        <f t="shared" si="4"/>
        <v>20.111111111111111</v>
      </c>
      <c r="U16" s="1">
        <f t="shared" si="5"/>
        <v>11.166666666666666</v>
      </c>
      <c r="V16" s="1">
        <v>58.2</v>
      </c>
      <c r="W16" s="1">
        <v>26.4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8"/>
        <v>115.92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32" t="s">
        <v>53</v>
      </c>
      <c r="B17" s="33" t="s">
        <v>33</v>
      </c>
      <c r="C17" s="33"/>
      <c r="D17" s="33">
        <v>2</v>
      </c>
      <c r="E17" s="33">
        <v>2</v>
      </c>
      <c r="F17" s="34"/>
      <c r="G17" s="35">
        <v>0</v>
      </c>
      <c r="H17" s="36"/>
      <c r="I17" s="36" t="s">
        <v>51</v>
      </c>
      <c r="J17" s="36">
        <v>6</v>
      </c>
      <c r="K17" s="36">
        <f t="shared" ref="K17" si="17">E17-J17</f>
        <v>-4</v>
      </c>
      <c r="L17" s="36"/>
      <c r="M17" s="36"/>
      <c r="N17" s="36"/>
      <c r="O17" s="37"/>
      <c r="P17" s="36">
        <f t="shared" si="3"/>
        <v>0.4</v>
      </c>
      <c r="Q17" s="38"/>
      <c r="R17" s="38"/>
      <c r="S17" s="36"/>
      <c r="T17" s="36">
        <f t="shared" si="4"/>
        <v>0</v>
      </c>
      <c r="U17" s="36">
        <f t="shared" si="5"/>
        <v>0</v>
      </c>
      <c r="V17" s="36">
        <v>0.6</v>
      </c>
      <c r="W17" s="36">
        <v>17.2</v>
      </c>
      <c r="X17" s="36">
        <v>58.502000000000002</v>
      </c>
      <c r="Y17" s="36">
        <v>82.8</v>
      </c>
      <c r="Z17" s="36">
        <v>59.6</v>
      </c>
      <c r="AA17" s="36">
        <v>100.4</v>
      </c>
      <c r="AB17" s="36"/>
      <c r="AC17" s="36">
        <f t="shared" ref="AC17" si="18"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45</v>
      </c>
      <c r="B18" s="1" t="s">
        <v>33</v>
      </c>
      <c r="C18" s="1">
        <v>563</v>
      </c>
      <c r="D18" s="1"/>
      <c r="E18" s="1">
        <v>379</v>
      </c>
      <c r="F18" s="1">
        <v>184</v>
      </c>
      <c r="G18" s="6">
        <v>0.18</v>
      </c>
      <c r="H18" s="1">
        <v>150</v>
      </c>
      <c r="I18" s="1">
        <v>5038435</v>
      </c>
      <c r="J18" s="1">
        <v>382</v>
      </c>
      <c r="K18" s="1">
        <f t="shared" si="2"/>
        <v>-3</v>
      </c>
      <c r="L18" s="1"/>
      <c r="M18" s="1"/>
      <c r="N18" s="26">
        <v>0</v>
      </c>
      <c r="O18" s="23">
        <v>825</v>
      </c>
      <c r="P18" s="1">
        <f t="shared" si="3"/>
        <v>75.8</v>
      </c>
      <c r="Q18" s="5">
        <f t="shared" ref="Q18" si="19">20*P18-O18-F18</f>
        <v>507</v>
      </c>
      <c r="R18" s="5"/>
      <c r="S18" s="1"/>
      <c r="T18" s="1">
        <f t="shared" si="4"/>
        <v>20</v>
      </c>
      <c r="U18" s="1">
        <f t="shared" si="5"/>
        <v>13.311345646437996</v>
      </c>
      <c r="V18" s="1">
        <v>69.400000000000006</v>
      </c>
      <c r="W18" s="1">
        <v>39.799999999999997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8"/>
        <v>91.259999999999991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1" t="s">
        <v>46</v>
      </c>
      <c r="B19" s="13" t="s">
        <v>33</v>
      </c>
      <c r="C19" s="13"/>
      <c r="D19" s="47">
        <v>120</v>
      </c>
      <c r="E19" s="13"/>
      <c r="F19" s="14">
        <v>120</v>
      </c>
      <c r="G19" s="6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26"/>
      <c r="O19" s="23"/>
      <c r="P19" s="1">
        <f t="shared" si="3"/>
        <v>0</v>
      </c>
      <c r="Q19" s="5">
        <f>20*(P19+P20)-O19-O20-F19-F20</f>
        <v>263</v>
      </c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/>
      <c r="AC19" s="1">
        <f t="shared" si="8"/>
        <v>47.339999999999996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32" t="s">
        <v>59</v>
      </c>
      <c r="B20" s="33" t="s">
        <v>33</v>
      </c>
      <c r="C20" s="33">
        <v>645</v>
      </c>
      <c r="D20" s="33"/>
      <c r="E20" s="33">
        <v>235</v>
      </c>
      <c r="F20" s="34">
        <v>410</v>
      </c>
      <c r="G20" s="35">
        <v>0</v>
      </c>
      <c r="H20" s="36">
        <v>120</v>
      </c>
      <c r="I20" s="39" t="s">
        <v>51</v>
      </c>
      <c r="J20" s="36">
        <v>231</v>
      </c>
      <c r="K20" s="36">
        <f t="shared" ref="K20" si="20">E20-J20</f>
        <v>4</v>
      </c>
      <c r="L20" s="36"/>
      <c r="M20" s="36"/>
      <c r="N20" s="37">
        <v>0</v>
      </c>
      <c r="O20" s="37">
        <v>147</v>
      </c>
      <c r="P20" s="36">
        <f t="shared" si="3"/>
        <v>47</v>
      </c>
      <c r="Q20" s="38"/>
      <c r="R20" s="38"/>
      <c r="S20" s="36"/>
      <c r="T20" s="36">
        <f t="shared" si="4"/>
        <v>11.851063829787234</v>
      </c>
      <c r="U20" s="36">
        <f t="shared" si="5"/>
        <v>11.851063829787234</v>
      </c>
      <c r="V20" s="36">
        <v>39.6</v>
      </c>
      <c r="W20" s="36">
        <v>20.2</v>
      </c>
      <c r="X20" s="36">
        <v>24.4</v>
      </c>
      <c r="Y20" s="36">
        <v>67.2</v>
      </c>
      <c r="Z20" s="36">
        <v>61</v>
      </c>
      <c r="AA20" s="36">
        <v>72.2</v>
      </c>
      <c r="AB20" s="36"/>
      <c r="AC20" s="36">
        <f t="shared" ref="AC20" si="21">Q20*G20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2" t="s">
        <v>47</v>
      </c>
      <c r="B21" s="19" t="s">
        <v>39</v>
      </c>
      <c r="C21" s="19">
        <v>-7.5999999999999998E-2</v>
      </c>
      <c r="D21" s="19">
        <v>204.63900000000001</v>
      </c>
      <c r="E21" s="19"/>
      <c r="F21" s="20">
        <v>204.56299999999999</v>
      </c>
      <c r="G21" s="6">
        <v>1</v>
      </c>
      <c r="H21" s="1">
        <v>150</v>
      </c>
      <c r="I21" s="1">
        <v>5038572</v>
      </c>
      <c r="J21" s="1">
        <v>7.5</v>
      </c>
      <c r="K21" s="1">
        <f t="shared" si="2"/>
        <v>-7.5</v>
      </c>
      <c r="L21" s="1"/>
      <c r="M21" s="1"/>
      <c r="N21" s="26">
        <v>200</v>
      </c>
      <c r="O21" s="23">
        <v>229.22</v>
      </c>
      <c r="P21" s="1">
        <f t="shared" si="3"/>
        <v>0</v>
      </c>
      <c r="Q21" s="5"/>
      <c r="R21" s="5"/>
      <c r="S21" s="1"/>
      <c r="T21" s="1" t="e">
        <f t="shared" si="4"/>
        <v>#DIV/0!</v>
      </c>
      <c r="U21" s="1" t="e">
        <f t="shared" si="5"/>
        <v>#DIV/0!</v>
      </c>
      <c r="V21" s="1">
        <v>21.4572</v>
      </c>
      <c r="W21" s="1">
        <v>14.4992</v>
      </c>
      <c r="X21" s="1">
        <v>0.99399999999999999</v>
      </c>
      <c r="Y21" s="1">
        <v>0</v>
      </c>
      <c r="Z21" s="1">
        <v>0</v>
      </c>
      <c r="AA21" s="1">
        <v>0</v>
      </c>
      <c r="AB21" s="1"/>
      <c r="AC21" s="1">
        <f t="shared" si="8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32" t="s">
        <v>52</v>
      </c>
      <c r="B22" s="33" t="s">
        <v>39</v>
      </c>
      <c r="C22" s="33"/>
      <c r="D22" s="33"/>
      <c r="E22" s="33"/>
      <c r="F22" s="34"/>
      <c r="G22" s="35">
        <v>0</v>
      </c>
      <c r="H22" s="36"/>
      <c r="I22" s="36" t="s">
        <v>51</v>
      </c>
      <c r="J22" s="36"/>
      <c r="K22" s="36">
        <f t="shared" ref="K22" si="22">E22-J22</f>
        <v>0</v>
      </c>
      <c r="L22" s="36"/>
      <c r="M22" s="36"/>
      <c r="N22" s="36"/>
      <c r="O22" s="37"/>
      <c r="P22" s="36">
        <f t="shared" si="3"/>
        <v>0</v>
      </c>
      <c r="Q22" s="38"/>
      <c r="R22" s="38"/>
      <c r="S22" s="36"/>
      <c r="T22" s="36" t="e">
        <f t="shared" si="4"/>
        <v>#DIV/0!</v>
      </c>
      <c r="U22" s="36" t="e">
        <f t="shared" si="5"/>
        <v>#DIV/0!</v>
      </c>
      <c r="V22" s="36">
        <v>0</v>
      </c>
      <c r="W22" s="36">
        <v>0</v>
      </c>
      <c r="X22" s="36">
        <v>0</v>
      </c>
      <c r="Y22" s="36">
        <v>23.8398</v>
      </c>
      <c r="Z22" s="36">
        <v>30.363</v>
      </c>
      <c r="AA22" s="36">
        <v>29.24</v>
      </c>
      <c r="AB22" s="36"/>
      <c r="AC22" s="36">
        <f t="shared" ref="AC22" si="23">Q22*G22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8" t="s">
        <v>48</v>
      </c>
      <c r="B23" s="13" t="s">
        <v>39</v>
      </c>
      <c r="C23" s="13">
        <v>385.346</v>
      </c>
      <c r="D23" s="13"/>
      <c r="E23" s="13">
        <v>243.71600000000001</v>
      </c>
      <c r="F23" s="14">
        <v>141.63</v>
      </c>
      <c r="G23" s="6">
        <v>1</v>
      </c>
      <c r="H23" s="1">
        <v>150</v>
      </c>
      <c r="I23" s="1">
        <v>5038596</v>
      </c>
      <c r="J23" s="1">
        <v>248</v>
      </c>
      <c r="K23" s="1">
        <f t="shared" si="2"/>
        <v>-4.2839999999999918</v>
      </c>
      <c r="L23" s="1"/>
      <c r="M23" s="1"/>
      <c r="N23" s="26">
        <v>0</v>
      </c>
      <c r="O23" s="23">
        <v>121.054</v>
      </c>
      <c r="P23" s="1">
        <f t="shared" si="3"/>
        <v>48.743200000000002</v>
      </c>
      <c r="Q23" s="5">
        <f>20*(P23+P24)-O23-O24-F23-F24</f>
        <v>709.33500000000004</v>
      </c>
      <c r="R23" s="49">
        <v>500</v>
      </c>
      <c r="S23" s="1"/>
      <c r="T23" s="1">
        <f t="shared" si="4"/>
        <v>19.941632884176663</v>
      </c>
      <c r="U23" s="1">
        <f t="shared" si="5"/>
        <v>5.3891414597318184</v>
      </c>
      <c r="V23" s="1">
        <v>22.006</v>
      </c>
      <c r="W23" s="1">
        <v>2.9333999999999998</v>
      </c>
      <c r="X23" s="1">
        <v>26.5168</v>
      </c>
      <c r="Y23" s="1">
        <v>0</v>
      </c>
      <c r="Z23" s="1">
        <v>0</v>
      </c>
      <c r="AA23" s="1">
        <v>0</v>
      </c>
      <c r="AB23" s="1"/>
      <c r="AC23" s="1">
        <f t="shared" si="8"/>
        <v>709.33500000000004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32" t="s">
        <v>54</v>
      </c>
      <c r="B24" s="33" t="s">
        <v>39</v>
      </c>
      <c r="C24" s="33">
        <v>2.78</v>
      </c>
      <c r="D24" s="33">
        <v>6.5000000000000002E-2</v>
      </c>
      <c r="E24" s="33"/>
      <c r="F24" s="34">
        <v>2.8450000000000002</v>
      </c>
      <c r="G24" s="35">
        <v>0</v>
      </c>
      <c r="H24" s="36"/>
      <c r="I24" s="36" t="s">
        <v>51</v>
      </c>
      <c r="J24" s="36"/>
      <c r="K24" s="36">
        <f t="shared" ref="K24" si="24">E24-J24</f>
        <v>0</v>
      </c>
      <c r="L24" s="36"/>
      <c r="M24" s="36"/>
      <c r="N24" s="36"/>
      <c r="O24" s="37"/>
      <c r="P24" s="36">
        <f t="shared" si="3"/>
        <v>0</v>
      </c>
      <c r="Q24" s="38"/>
      <c r="R24" s="38"/>
      <c r="S24" s="36"/>
      <c r="T24" s="36" t="e">
        <f t="shared" si="4"/>
        <v>#DIV/0!</v>
      </c>
      <c r="U24" s="36" t="e">
        <f t="shared" si="5"/>
        <v>#DIV/0!</v>
      </c>
      <c r="V24" s="36">
        <v>3.4529999999999998</v>
      </c>
      <c r="W24" s="36">
        <v>15.918799999999999</v>
      </c>
      <c r="X24" s="36">
        <v>14.9558</v>
      </c>
      <c r="Y24" s="36">
        <v>18.632999999999999</v>
      </c>
      <c r="Z24" s="36">
        <v>15.144</v>
      </c>
      <c r="AA24" s="36">
        <v>28.266999999999999</v>
      </c>
      <c r="AB24" s="36"/>
      <c r="AC24" s="36">
        <f t="shared" ref="AC24" si="25">Q24*G24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40" t="s">
        <v>57</v>
      </c>
      <c r="B25" s="41" t="s">
        <v>39</v>
      </c>
      <c r="C25" s="41"/>
      <c r="D25" s="41"/>
      <c r="E25" s="41"/>
      <c r="F25" s="42"/>
      <c r="G25" s="35">
        <v>0</v>
      </c>
      <c r="H25" s="36"/>
      <c r="I25" s="36" t="s">
        <v>51</v>
      </c>
      <c r="J25" s="36"/>
      <c r="K25" s="36">
        <f t="shared" ref="K25:K26" si="26">E25-J25</f>
        <v>0</v>
      </c>
      <c r="L25" s="36"/>
      <c r="M25" s="36"/>
      <c r="N25" s="36"/>
      <c r="O25" s="37"/>
      <c r="P25" s="36">
        <f t="shared" si="3"/>
        <v>0</v>
      </c>
      <c r="Q25" s="38"/>
      <c r="R25" s="38"/>
      <c r="S25" s="36"/>
      <c r="T25" s="36" t="e">
        <f t="shared" si="4"/>
        <v>#DIV/0!</v>
      </c>
      <c r="U25" s="36" t="e">
        <f t="shared" si="5"/>
        <v>#DIV/0!</v>
      </c>
      <c r="V25" s="36">
        <v>0</v>
      </c>
      <c r="W25" s="36">
        <v>0</v>
      </c>
      <c r="X25" s="36">
        <v>0</v>
      </c>
      <c r="Y25" s="36">
        <v>8.9556000000000004</v>
      </c>
      <c r="Z25" s="36">
        <v>28.660599999999999</v>
      </c>
      <c r="AA25" s="36">
        <v>0</v>
      </c>
      <c r="AB25" s="36"/>
      <c r="AC25" s="36">
        <f t="shared" ref="AC25:AC26" si="27"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66</v>
      </c>
      <c r="B26" s="16" t="s">
        <v>39</v>
      </c>
      <c r="C26" s="16">
        <v>-8.9999999999999993E-3</v>
      </c>
      <c r="D26" s="16">
        <v>8.9999999999999993E-3</v>
      </c>
      <c r="E26" s="16"/>
      <c r="F26" s="17"/>
      <c r="G26" s="6">
        <v>1</v>
      </c>
      <c r="H26" s="1">
        <v>120</v>
      </c>
      <c r="I26" s="1">
        <v>8785204</v>
      </c>
      <c r="J26" s="1"/>
      <c r="K26" s="1">
        <f t="shared" si="26"/>
        <v>0</v>
      </c>
      <c r="L26" s="1"/>
      <c r="M26" s="1"/>
      <c r="N26" s="26">
        <v>420</v>
      </c>
      <c r="O26" s="23">
        <v>83.280999999999992</v>
      </c>
      <c r="P26" s="1">
        <f t="shared" si="3"/>
        <v>0</v>
      </c>
      <c r="Q26" s="28">
        <v>100</v>
      </c>
      <c r="R26" s="49">
        <v>100</v>
      </c>
      <c r="S26" s="1"/>
      <c r="T26" s="1" t="e">
        <f t="shared" si="4"/>
        <v>#DIV/0!</v>
      </c>
      <c r="U26" s="1" t="e">
        <f t="shared" si="5"/>
        <v>#DIV/0!</v>
      </c>
      <c r="V26" s="1">
        <v>25.163599999999999</v>
      </c>
      <c r="W26" s="1">
        <v>27.407</v>
      </c>
      <c r="X26" s="1">
        <v>48.648400000000002</v>
      </c>
      <c r="Y26" s="1">
        <v>0</v>
      </c>
      <c r="Z26" s="1">
        <v>0</v>
      </c>
      <c r="AA26" s="1">
        <v>0</v>
      </c>
      <c r="AB26" s="1"/>
      <c r="AC26" s="1">
        <f t="shared" si="27"/>
        <v>100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46" t="s">
        <v>49</v>
      </c>
      <c r="B27" s="33" t="s">
        <v>39</v>
      </c>
      <c r="C27" s="33"/>
      <c r="D27" s="33">
        <v>414.65</v>
      </c>
      <c r="E27" s="33"/>
      <c r="F27" s="34">
        <v>414.65</v>
      </c>
      <c r="G27" s="35">
        <v>0</v>
      </c>
      <c r="H27" s="36"/>
      <c r="I27" s="39" t="s">
        <v>79</v>
      </c>
      <c r="J27" s="36"/>
      <c r="K27" s="36">
        <f t="shared" si="2"/>
        <v>0</v>
      </c>
      <c r="L27" s="36"/>
      <c r="M27" s="36"/>
      <c r="N27" s="36"/>
      <c r="O27" s="37"/>
      <c r="P27" s="36">
        <f t="shared" si="3"/>
        <v>0</v>
      </c>
      <c r="Q27" s="38"/>
      <c r="R27" s="38"/>
      <c r="S27" s="36"/>
      <c r="T27" s="36" t="e">
        <f t="shared" si="4"/>
        <v>#DIV/0!</v>
      </c>
      <c r="U27" s="36" t="e">
        <f t="shared" si="5"/>
        <v>#DIV/0!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55</v>
      </c>
      <c r="B28" s="1" t="s">
        <v>33</v>
      </c>
      <c r="C28" s="1"/>
      <c r="D28" s="30">
        <v>240</v>
      </c>
      <c r="E28" s="1"/>
      <c r="F28" s="1">
        <v>240</v>
      </c>
      <c r="G28" s="6">
        <v>0.2</v>
      </c>
      <c r="H28" s="1">
        <v>120</v>
      </c>
      <c r="I28" s="1">
        <v>99876550</v>
      </c>
      <c r="J28" s="1"/>
      <c r="K28" s="1">
        <f t="shared" ref="K28:K29" si="28">E28-J28</f>
        <v>0</v>
      </c>
      <c r="L28" s="1"/>
      <c r="M28" s="1"/>
      <c r="N28" s="29">
        <v>120</v>
      </c>
      <c r="O28" s="23">
        <v>0</v>
      </c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48" t="s">
        <v>36</v>
      </c>
      <c r="AC28" s="1">
        <f t="shared" ref="AC28:AC29" si="29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0" t="s">
        <v>56</v>
      </c>
      <c r="B29" s="1" t="s">
        <v>33</v>
      </c>
      <c r="C29" s="1"/>
      <c r="D29" s="30">
        <v>228</v>
      </c>
      <c r="E29" s="1"/>
      <c r="F29" s="1">
        <v>228</v>
      </c>
      <c r="G29" s="6">
        <v>0.2</v>
      </c>
      <c r="H29" s="1">
        <v>120</v>
      </c>
      <c r="I29" s="1">
        <v>99876543</v>
      </c>
      <c r="J29" s="1"/>
      <c r="K29" s="1">
        <f t="shared" si="28"/>
        <v>0</v>
      </c>
      <c r="L29" s="1"/>
      <c r="M29" s="1"/>
      <c r="N29" s="29">
        <v>120</v>
      </c>
      <c r="O29" s="23">
        <v>0</v>
      </c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48" t="s">
        <v>36</v>
      </c>
      <c r="AC29" s="1">
        <f t="shared" si="29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58</v>
      </c>
      <c r="B30" s="1" t="s">
        <v>39</v>
      </c>
      <c r="C30" s="1">
        <v>128.41900000000001</v>
      </c>
      <c r="D30" s="1">
        <v>805.46400000000006</v>
      </c>
      <c r="E30" s="1">
        <v>130.154</v>
      </c>
      <c r="F30" s="1">
        <v>803.72900000000004</v>
      </c>
      <c r="G30" s="6">
        <v>1</v>
      </c>
      <c r="H30" s="1">
        <v>120</v>
      </c>
      <c r="I30" s="1">
        <v>6159901</v>
      </c>
      <c r="J30" s="1">
        <v>178</v>
      </c>
      <c r="K30" s="1">
        <f t="shared" si="2"/>
        <v>-47.846000000000004</v>
      </c>
      <c r="L30" s="1"/>
      <c r="M30" s="1"/>
      <c r="N30" s="26">
        <v>700</v>
      </c>
      <c r="O30" s="23">
        <v>0</v>
      </c>
      <c r="P30" s="1">
        <f t="shared" si="3"/>
        <v>26.030799999999999</v>
      </c>
      <c r="Q30" s="5"/>
      <c r="R30" s="5"/>
      <c r="S30" s="1"/>
      <c r="T30" s="1">
        <f t="shared" si="4"/>
        <v>30.876077569648267</v>
      </c>
      <c r="U30" s="1">
        <f t="shared" si="5"/>
        <v>30.876077569648267</v>
      </c>
      <c r="V30" s="1">
        <v>38.788200000000003</v>
      </c>
      <c r="W30" s="1">
        <v>50.460599999999999</v>
      </c>
      <c r="X30" s="1">
        <v>62.215400000000002</v>
      </c>
      <c r="Y30" s="1">
        <v>39.2408</v>
      </c>
      <c r="Z30" s="1">
        <v>67.406400000000005</v>
      </c>
      <c r="AA30" s="1">
        <v>65.572800000000001</v>
      </c>
      <c r="AB30" s="1"/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9" t="s">
        <v>61</v>
      </c>
      <c r="B31" s="1" t="s">
        <v>39</v>
      </c>
      <c r="C31" s="1"/>
      <c r="D31" s="31"/>
      <c r="E31" s="1"/>
      <c r="F31" s="1"/>
      <c r="G31" s="6">
        <v>1</v>
      </c>
      <c r="H31" s="1">
        <v>120</v>
      </c>
      <c r="I31" s="1">
        <v>6159949</v>
      </c>
      <c r="J31" s="1"/>
      <c r="K31" s="1">
        <f t="shared" ref="K31:K48" si="30">E31-J31</f>
        <v>0</v>
      </c>
      <c r="L31" s="1"/>
      <c r="M31" s="1"/>
      <c r="N31" s="29">
        <v>40</v>
      </c>
      <c r="O31" s="23">
        <v>20</v>
      </c>
      <c r="P31" s="1">
        <f t="shared" si="3"/>
        <v>0</v>
      </c>
      <c r="Q31" s="28">
        <v>40</v>
      </c>
      <c r="R31" s="49"/>
      <c r="S31" s="1"/>
      <c r="T31" s="1" t="e">
        <f t="shared" si="4"/>
        <v>#DIV/0!</v>
      </c>
      <c r="U31" s="1" t="e">
        <f t="shared" si="5"/>
        <v>#DIV/0!</v>
      </c>
      <c r="V31" s="1">
        <v>2.5324</v>
      </c>
      <c r="W31" s="1">
        <v>2.5184000000000002</v>
      </c>
      <c r="X31" s="1">
        <v>4.4762000000000004</v>
      </c>
      <c r="Y31" s="1">
        <v>2.6194000000000002</v>
      </c>
      <c r="Z31" s="1">
        <v>5.2358000000000002</v>
      </c>
      <c r="AA31" s="1">
        <v>3.903</v>
      </c>
      <c r="AB31" s="11" t="s">
        <v>80</v>
      </c>
      <c r="AC31" s="1">
        <f t="shared" si="8"/>
        <v>40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62</v>
      </c>
      <c r="B32" s="1" t="s">
        <v>33</v>
      </c>
      <c r="C32" s="1">
        <v>368</v>
      </c>
      <c r="D32" s="1">
        <v>104</v>
      </c>
      <c r="E32" s="1">
        <v>249</v>
      </c>
      <c r="F32" s="1">
        <v>223</v>
      </c>
      <c r="G32" s="6">
        <v>0.2</v>
      </c>
      <c r="H32" s="1">
        <v>120</v>
      </c>
      <c r="I32" s="1">
        <v>9877076</v>
      </c>
      <c r="J32" s="1">
        <v>246</v>
      </c>
      <c r="K32" s="1">
        <f t="shared" si="30"/>
        <v>3</v>
      </c>
      <c r="L32" s="1"/>
      <c r="M32" s="1"/>
      <c r="N32" s="26">
        <v>100</v>
      </c>
      <c r="O32" s="23">
        <v>332</v>
      </c>
      <c r="P32" s="1">
        <f t="shared" si="3"/>
        <v>49.8</v>
      </c>
      <c r="Q32" s="5">
        <f t="shared" ref="Q32:Q34" si="31">20*P32-O32-F32</f>
        <v>441</v>
      </c>
      <c r="R32" s="5"/>
      <c r="S32" s="1"/>
      <c r="T32" s="1">
        <f t="shared" si="4"/>
        <v>20</v>
      </c>
      <c r="U32" s="1">
        <f t="shared" si="5"/>
        <v>11.144578313253012</v>
      </c>
      <c r="V32" s="1">
        <v>40</v>
      </c>
      <c r="W32" s="1">
        <v>33.200000000000003</v>
      </c>
      <c r="X32" s="1">
        <v>8.8000000000000007</v>
      </c>
      <c r="Y32" s="1">
        <v>44.8</v>
      </c>
      <c r="Z32" s="1">
        <v>54.2</v>
      </c>
      <c r="AA32" s="1">
        <v>65.400000000000006</v>
      </c>
      <c r="AB32" s="1"/>
      <c r="AC32" s="1">
        <f t="shared" si="8"/>
        <v>88.2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9" t="s">
        <v>63</v>
      </c>
      <c r="B33" s="1" t="s">
        <v>33</v>
      </c>
      <c r="C33" s="1"/>
      <c r="D33" s="1">
        <v>152</v>
      </c>
      <c r="E33" s="1"/>
      <c r="F33" s="1">
        <v>152</v>
      </c>
      <c r="G33" s="6">
        <v>0.1</v>
      </c>
      <c r="H33" s="1">
        <v>60</v>
      </c>
      <c r="I33" s="1">
        <v>8444170</v>
      </c>
      <c r="J33" s="1"/>
      <c r="K33" s="1">
        <f t="shared" ref="K33" si="32">E33-J33</f>
        <v>0</v>
      </c>
      <c r="L33" s="1"/>
      <c r="M33" s="1"/>
      <c r="N33" s="26">
        <v>150</v>
      </c>
      <c r="O33" s="23">
        <v>0</v>
      </c>
      <c r="P33" s="1">
        <f t="shared" si="3"/>
        <v>0</v>
      </c>
      <c r="Q33" s="5"/>
      <c r="R33" s="5"/>
      <c r="S33" s="1"/>
      <c r="T33" s="1" t="e">
        <f t="shared" si="4"/>
        <v>#DIV/0!</v>
      </c>
      <c r="U33" s="1" t="e">
        <f t="shared" si="5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48" t="s">
        <v>36</v>
      </c>
      <c r="AC33" s="1">
        <f t="shared" ref="AC33" si="33">Q33*G33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33</v>
      </c>
      <c r="C34" s="1">
        <v>193</v>
      </c>
      <c r="D34" s="1"/>
      <c r="E34" s="1">
        <v>132</v>
      </c>
      <c r="F34" s="1">
        <v>46</v>
      </c>
      <c r="G34" s="6">
        <v>0.14000000000000001</v>
      </c>
      <c r="H34" s="1">
        <v>180</v>
      </c>
      <c r="I34" s="1">
        <v>9988391</v>
      </c>
      <c r="J34" s="1">
        <v>129</v>
      </c>
      <c r="K34" s="1">
        <f t="shared" si="30"/>
        <v>3</v>
      </c>
      <c r="L34" s="1"/>
      <c r="M34" s="1"/>
      <c r="N34" s="26">
        <v>0</v>
      </c>
      <c r="O34" s="23">
        <v>179</v>
      </c>
      <c r="P34" s="1">
        <f t="shared" si="3"/>
        <v>26.4</v>
      </c>
      <c r="Q34" s="5">
        <f t="shared" si="31"/>
        <v>303</v>
      </c>
      <c r="R34" s="5"/>
      <c r="S34" s="1"/>
      <c r="T34" s="1">
        <f t="shared" si="4"/>
        <v>20</v>
      </c>
      <c r="U34" s="1">
        <f t="shared" si="5"/>
        <v>8.5227272727272734</v>
      </c>
      <c r="V34" s="1">
        <v>18.600000000000001</v>
      </c>
      <c r="W34" s="1">
        <v>8.4</v>
      </c>
      <c r="X34" s="1">
        <v>24.2</v>
      </c>
      <c r="Y34" s="1">
        <v>28.6</v>
      </c>
      <c r="Z34" s="1">
        <v>25.6</v>
      </c>
      <c r="AA34" s="1">
        <v>51.4</v>
      </c>
      <c r="AB34" s="1"/>
      <c r="AC34" s="1">
        <f t="shared" si="8"/>
        <v>42.42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65</v>
      </c>
      <c r="B35" s="1" t="s">
        <v>39</v>
      </c>
      <c r="C35" s="1"/>
      <c r="D35" s="1">
        <v>51.985999999999997</v>
      </c>
      <c r="E35" s="1"/>
      <c r="F35" s="1">
        <v>51.985999999999997</v>
      </c>
      <c r="G35" s="6">
        <v>1</v>
      </c>
      <c r="H35" s="1">
        <v>120</v>
      </c>
      <c r="I35" s="1">
        <v>8785228</v>
      </c>
      <c r="J35" s="1"/>
      <c r="K35" s="1">
        <f t="shared" ref="K35:K37" si="34">E35-J35</f>
        <v>0</v>
      </c>
      <c r="L35" s="1"/>
      <c r="M35" s="1"/>
      <c r="N35" s="26">
        <v>50</v>
      </c>
      <c r="O35" s="23">
        <v>0</v>
      </c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48" t="s">
        <v>36</v>
      </c>
      <c r="AC35" s="1">
        <f t="shared" ref="AC35:AC37" si="35">Q35*G35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67</v>
      </c>
      <c r="B36" s="1" t="s">
        <v>39</v>
      </c>
      <c r="C36" s="1"/>
      <c r="D36" s="1">
        <v>47.781999999999996</v>
      </c>
      <c r="E36" s="1"/>
      <c r="F36" s="1">
        <v>47.781999999999996</v>
      </c>
      <c r="G36" s="6">
        <v>1</v>
      </c>
      <c r="H36" s="1">
        <v>120</v>
      </c>
      <c r="I36" s="1">
        <v>8785211</v>
      </c>
      <c r="J36" s="1"/>
      <c r="K36" s="1">
        <f t="shared" si="34"/>
        <v>0</v>
      </c>
      <c r="L36" s="1"/>
      <c r="M36" s="1"/>
      <c r="N36" s="26">
        <v>50</v>
      </c>
      <c r="O36" s="23">
        <v>0</v>
      </c>
      <c r="P36" s="1">
        <f t="shared" si="3"/>
        <v>0</v>
      </c>
      <c r="Q36" s="5"/>
      <c r="R36" s="5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48" t="s">
        <v>36</v>
      </c>
      <c r="AC36" s="1">
        <f t="shared" si="35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10" t="s">
        <v>68</v>
      </c>
      <c r="B37" s="1" t="s">
        <v>39</v>
      </c>
      <c r="C37" s="1"/>
      <c r="D37" s="1">
        <v>47.832000000000001</v>
      </c>
      <c r="E37" s="1"/>
      <c r="F37" s="1">
        <v>47.832000000000001</v>
      </c>
      <c r="G37" s="6">
        <v>1</v>
      </c>
      <c r="H37" s="1">
        <v>120</v>
      </c>
      <c r="I37" s="1">
        <v>8785198</v>
      </c>
      <c r="J37" s="1"/>
      <c r="K37" s="1">
        <f t="shared" si="34"/>
        <v>0</v>
      </c>
      <c r="L37" s="1"/>
      <c r="M37" s="1"/>
      <c r="N37" s="26">
        <v>50</v>
      </c>
      <c r="O37" s="23">
        <v>0</v>
      </c>
      <c r="P37" s="1">
        <f t="shared" si="3"/>
        <v>0</v>
      </c>
      <c r="Q37" s="5"/>
      <c r="R37" s="5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48" t="s">
        <v>36</v>
      </c>
      <c r="AC37" s="1">
        <f t="shared" si="35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2" t="s">
        <v>69</v>
      </c>
      <c r="B38" s="13" t="s">
        <v>39</v>
      </c>
      <c r="C38" s="13"/>
      <c r="D38" s="13">
        <v>125.24</v>
      </c>
      <c r="E38" s="13"/>
      <c r="F38" s="14">
        <v>125.24</v>
      </c>
      <c r="G38" s="6">
        <v>1</v>
      </c>
      <c r="H38" s="1">
        <v>180</v>
      </c>
      <c r="I38" s="1">
        <v>2700001</v>
      </c>
      <c r="J38" s="1"/>
      <c r="K38" s="1">
        <f t="shared" si="30"/>
        <v>0</v>
      </c>
      <c r="L38" s="1"/>
      <c r="M38" s="1"/>
      <c r="N38" s="26"/>
      <c r="O38" s="23"/>
      <c r="P38" s="1">
        <f t="shared" si="3"/>
        <v>0</v>
      </c>
      <c r="Q38" s="5">
        <f>20*(P38+P39)-O38-O39-F38-F39</f>
        <v>172.459</v>
      </c>
      <c r="R38" s="49">
        <v>100</v>
      </c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/>
      <c r="AC38" s="1">
        <f t="shared" si="8"/>
        <v>172.459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thickBot="1" x14ac:dyDescent="0.3">
      <c r="A39" s="32" t="s">
        <v>60</v>
      </c>
      <c r="B39" s="33" t="s">
        <v>39</v>
      </c>
      <c r="C39" s="33">
        <v>85.335999999999999</v>
      </c>
      <c r="D39" s="33"/>
      <c r="E39" s="33">
        <v>78.242000000000004</v>
      </c>
      <c r="F39" s="34">
        <v>4.3289999999999997</v>
      </c>
      <c r="G39" s="35">
        <v>0</v>
      </c>
      <c r="H39" s="36">
        <v>180</v>
      </c>
      <c r="I39" s="39" t="s">
        <v>51</v>
      </c>
      <c r="J39" s="36">
        <v>75.8</v>
      </c>
      <c r="K39" s="36">
        <f t="shared" si="30"/>
        <v>2.4420000000000073</v>
      </c>
      <c r="L39" s="36"/>
      <c r="M39" s="36"/>
      <c r="N39" s="36">
        <v>120</v>
      </c>
      <c r="O39" s="37">
        <v>10.94000000000001</v>
      </c>
      <c r="P39" s="36">
        <f t="shared" si="3"/>
        <v>15.648400000000001</v>
      </c>
      <c r="Q39" s="38"/>
      <c r="R39" s="38"/>
      <c r="S39" s="36"/>
      <c r="T39" s="36">
        <f t="shared" si="4"/>
        <v>0.97575470974668388</v>
      </c>
      <c r="U39" s="36">
        <f t="shared" si="5"/>
        <v>0.97575470974668388</v>
      </c>
      <c r="V39" s="36">
        <v>10.813800000000001</v>
      </c>
      <c r="W39" s="36">
        <v>11.841200000000001</v>
      </c>
      <c r="X39" s="36">
        <v>9.9011999999999993</v>
      </c>
      <c r="Y39" s="36">
        <v>14.116</v>
      </c>
      <c r="Z39" s="36">
        <v>35.120600000000003</v>
      </c>
      <c r="AA39" s="36">
        <v>33.045000000000002</v>
      </c>
      <c r="AB39" s="39"/>
      <c r="AC39" s="36">
        <f t="shared" ref="AC39" si="36">Q39*G39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70</v>
      </c>
      <c r="B40" s="1" t="s">
        <v>33</v>
      </c>
      <c r="C40" s="1">
        <v>589</v>
      </c>
      <c r="D40" s="1"/>
      <c r="E40" s="1">
        <v>451</v>
      </c>
      <c r="F40" s="1">
        <v>135</v>
      </c>
      <c r="G40" s="6">
        <v>0.1</v>
      </c>
      <c r="H40" s="1">
        <v>60</v>
      </c>
      <c r="I40" s="1">
        <v>8444187</v>
      </c>
      <c r="J40" s="1">
        <v>446</v>
      </c>
      <c r="K40" s="1">
        <f t="shared" si="30"/>
        <v>5</v>
      </c>
      <c r="L40" s="1"/>
      <c r="M40" s="1"/>
      <c r="N40" s="26">
        <v>0</v>
      </c>
      <c r="O40" s="23">
        <v>0</v>
      </c>
      <c r="P40" s="1">
        <f t="shared" si="3"/>
        <v>90.2</v>
      </c>
      <c r="Q40" s="5">
        <f>15*P40-O40-F40</f>
        <v>1218</v>
      </c>
      <c r="R40" s="5"/>
      <c r="S40" s="1"/>
      <c r="T40" s="1">
        <f t="shared" si="4"/>
        <v>15</v>
      </c>
      <c r="U40" s="1">
        <f t="shared" si="5"/>
        <v>1.4966740576496673</v>
      </c>
      <c r="V40" s="1">
        <v>2</v>
      </c>
      <c r="W40" s="1">
        <v>0</v>
      </c>
      <c r="X40" s="1">
        <v>0</v>
      </c>
      <c r="Y40" s="1">
        <v>39.4</v>
      </c>
      <c r="Z40" s="1">
        <v>66.400000000000006</v>
      </c>
      <c r="AA40" s="1">
        <v>60.2</v>
      </c>
      <c r="AB40" s="1"/>
      <c r="AC40" s="1">
        <f t="shared" si="8"/>
        <v>121.80000000000001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71</v>
      </c>
      <c r="B41" s="1" t="s">
        <v>33</v>
      </c>
      <c r="C41" s="1"/>
      <c r="D41" s="1">
        <v>462</v>
      </c>
      <c r="E41" s="1"/>
      <c r="F41" s="1">
        <v>462</v>
      </c>
      <c r="G41" s="6">
        <v>0.1</v>
      </c>
      <c r="H41" s="1">
        <v>90</v>
      </c>
      <c r="I41" s="1">
        <v>8444194</v>
      </c>
      <c r="J41" s="1"/>
      <c r="K41" s="1">
        <f t="shared" ref="K41" si="37">E41-J41</f>
        <v>0</v>
      </c>
      <c r="L41" s="1"/>
      <c r="M41" s="1"/>
      <c r="N41" s="26">
        <v>400</v>
      </c>
      <c r="O41" s="23">
        <v>0</v>
      </c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48" t="s">
        <v>36</v>
      </c>
      <c r="AC41" s="1">
        <f t="shared" ref="AC41" si="38">Q41*G41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" t="s">
        <v>72</v>
      </c>
      <c r="B42" s="1" t="s">
        <v>33</v>
      </c>
      <c r="C42" s="1"/>
      <c r="D42" s="1">
        <v>306</v>
      </c>
      <c r="E42" s="1"/>
      <c r="F42" s="1">
        <v>306</v>
      </c>
      <c r="G42" s="6">
        <v>0.2</v>
      </c>
      <c r="H42" s="1">
        <v>120</v>
      </c>
      <c r="I42" s="1">
        <v>783798</v>
      </c>
      <c r="J42" s="1"/>
      <c r="K42" s="1">
        <f t="shared" si="30"/>
        <v>0</v>
      </c>
      <c r="L42" s="1"/>
      <c r="M42" s="1"/>
      <c r="N42" s="26">
        <v>300</v>
      </c>
      <c r="O42" s="23">
        <v>0</v>
      </c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5.2</v>
      </c>
      <c r="X42" s="1">
        <v>16.399999999999999</v>
      </c>
      <c r="Y42" s="1">
        <v>13.4</v>
      </c>
      <c r="Z42" s="1">
        <v>24.8</v>
      </c>
      <c r="AA42" s="1">
        <v>33.4</v>
      </c>
      <c r="AB42" s="1"/>
      <c r="AC42" s="1">
        <f t="shared" si="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2" t="s">
        <v>73</v>
      </c>
      <c r="B43" s="13" t="s">
        <v>39</v>
      </c>
      <c r="C43" s="13">
        <v>433.61399999999998</v>
      </c>
      <c r="D43" s="13"/>
      <c r="E43" s="13">
        <v>275.29399999999998</v>
      </c>
      <c r="F43" s="14">
        <v>158.32</v>
      </c>
      <c r="G43" s="6">
        <v>1</v>
      </c>
      <c r="H43" s="1">
        <v>120</v>
      </c>
      <c r="I43" s="1">
        <v>783811</v>
      </c>
      <c r="J43" s="1">
        <v>263.2</v>
      </c>
      <c r="K43" s="1">
        <f t="shared" si="30"/>
        <v>12.093999999999994</v>
      </c>
      <c r="L43" s="1"/>
      <c r="M43" s="1"/>
      <c r="N43" s="26">
        <v>0</v>
      </c>
      <c r="O43" s="23">
        <v>0</v>
      </c>
      <c r="P43" s="1">
        <f t="shared" si="3"/>
        <v>55.058799999999998</v>
      </c>
      <c r="Q43" s="5">
        <f>18*(P43+P44)-O43-O44-F43-F44</f>
        <v>832.73839999999996</v>
      </c>
      <c r="R43" s="49">
        <v>500</v>
      </c>
      <c r="S43" s="1"/>
      <c r="T43" s="1">
        <f t="shared" si="4"/>
        <v>18</v>
      </c>
      <c r="U43" s="1">
        <f t="shared" si="5"/>
        <v>2.8754713143039803</v>
      </c>
      <c r="V43" s="1">
        <v>4.2776000000000014</v>
      </c>
      <c r="W43" s="1">
        <v>0</v>
      </c>
      <c r="X43" s="1">
        <v>5.8255999999999997</v>
      </c>
      <c r="Y43" s="1">
        <v>0</v>
      </c>
      <c r="Z43" s="1">
        <v>0</v>
      </c>
      <c r="AA43" s="1">
        <v>0</v>
      </c>
      <c r="AB43" s="1"/>
      <c r="AC43" s="1">
        <f t="shared" si="8"/>
        <v>832.73839999999996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32" t="s">
        <v>74</v>
      </c>
      <c r="B44" s="33" t="s">
        <v>39</v>
      </c>
      <c r="C44" s="33"/>
      <c r="D44" s="33"/>
      <c r="E44" s="33"/>
      <c r="F44" s="34"/>
      <c r="G44" s="35">
        <v>0</v>
      </c>
      <c r="H44" s="36"/>
      <c r="I44" s="36" t="s">
        <v>51</v>
      </c>
      <c r="J44" s="36"/>
      <c r="K44" s="36">
        <f t="shared" si="30"/>
        <v>0</v>
      </c>
      <c r="L44" s="36"/>
      <c r="M44" s="36"/>
      <c r="N44" s="36"/>
      <c r="O44" s="37"/>
      <c r="P44" s="36">
        <f t="shared" si="3"/>
        <v>0</v>
      </c>
      <c r="Q44" s="38"/>
      <c r="R44" s="38"/>
      <c r="S44" s="36"/>
      <c r="T44" s="36" t="e">
        <f t="shared" si="4"/>
        <v>#DIV/0!</v>
      </c>
      <c r="U44" s="36" t="e">
        <f t="shared" si="5"/>
        <v>#DIV/0!</v>
      </c>
      <c r="V44" s="36">
        <v>0</v>
      </c>
      <c r="W44" s="36">
        <v>0</v>
      </c>
      <c r="X44" s="36">
        <v>6.7751999999999999</v>
      </c>
      <c r="Y44" s="36">
        <v>36.821399999999997</v>
      </c>
      <c r="Z44" s="36">
        <v>46.736800000000002</v>
      </c>
      <c r="AA44" s="36">
        <v>67.001999999999995</v>
      </c>
      <c r="AB44" s="36"/>
      <c r="AC44" s="36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75</v>
      </c>
      <c r="B45" s="1" t="s">
        <v>33</v>
      </c>
      <c r="C45" s="1">
        <v>64</v>
      </c>
      <c r="D45" s="1"/>
      <c r="E45" s="1">
        <v>67</v>
      </c>
      <c r="F45" s="1">
        <v>-3</v>
      </c>
      <c r="G45" s="6">
        <v>0.2</v>
      </c>
      <c r="H45" s="1">
        <v>120</v>
      </c>
      <c r="I45" s="1">
        <v>783804</v>
      </c>
      <c r="J45" s="1">
        <v>77</v>
      </c>
      <c r="K45" s="1">
        <f t="shared" si="30"/>
        <v>-10</v>
      </c>
      <c r="L45" s="1"/>
      <c r="M45" s="1"/>
      <c r="N45" s="26">
        <v>0</v>
      </c>
      <c r="O45" s="23">
        <v>468</v>
      </c>
      <c r="P45" s="1">
        <f t="shared" si="3"/>
        <v>13.4</v>
      </c>
      <c r="Q45" s="5"/>
      <c r="R45" s="5"/>
      <c r="S45" s="1"/>
      <c r="T45" s="1">
        <f t="shared" si="4"/>
        <v>34.701492537313435</v>
      </c>
      <c r="U45" s="1">
        <f t="shared" si="5"/>
        <v>34.701492537313435</v>
      </c>
      <c r="V45" s="1">
        <v>26.6</v>
      </c>
      <c r="W45" s="1">
        <v>9</v>
      </c>
      <c r="X45" s="1">
        <v>2</v>
      </c>
      <c r="Y45" s="1">
        <v>16.600000000000001</v>
      </c>
      <c r="Z45" s="1">
        <v>28</v>
      </c>
      <c r="AA45" s="1">
        <v>29.4</v>
      </c>
      <c r="AB45" s="1"/>
      <c r="AC45" s="1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2" t="s">
        <v>76</v>
      </c>
      <c r="B46" s="13" t="s">
        <v>39</v>
      </c>
      <c r="C46" s="13"/>
      <c r="D46" s="13"/>
      <c r="E46" s="13"/>
      <c r="F46" s="14"/>
      <c r="G46" s="6">
        <v>1</v>
      </c>
      <c r="H46" s="1">
        <v>120</v>
      </c>
      <c r="I46" s="1">
        <v>783828</v>
      </c>
      <c r="J46" s="1"/>
      <c r="K46" s="1">
        <f t="shared" si="30"/>
        <v>0</v>
      </c>
      <c r="L46" s="1"/>
      <c r="M46" s="1"/>
      <c r="N46" s="50">
        <v>900</v>
      </c>
      <c r="O46" s="23">
        <v>1300</v>
      </c>
      <c r="P46" s="1">
        <f t="shared" si="3"/>
        <v>0</v>
      </c>
      <c r="Q46" s="5"/>
      <c r="R46" s="5"/>
      <c r="S46" s="1"/>
      <c r="T46" s="1" t="e">
        <f t="shared" si="4"/>
        <v>#DIV/0!</v>
      </c>
      <c r="U46" s="1" t="e">
        <f t="shared" si="5"/>
        <v>#DIV/0!</v>
      </c>
      <c r="V46" s="1">
        <v>0</v>
      </c>
      <c r="W46" s="1">
        <v>5.5948000000000002</v>
      </c>
      <c r="X46" s="1">
        <v>7.7907999999999999</v>
      </c>
      <c r="Y46" s="1">
        <v>0</v>
      </c>
      <c r="Z46" s="1">
        <v>0</v>
      </c>
      <c r="AA46" s="1">
        <v>0</v>
      </c>
      <c r="AB46" s="1"/>
      <c r="AC46" s="1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43" t="s">
        <v>77</v>
      </c>
      <c r="B47" s="44" t="s">
        <v>39</v>
      </c>
      <c r="C47" s="44">
        <v>97.802000000000007</v>
      </c>
      <c r="D47" s="44">
        <v>904.84799999999996</v>
      </c>
      <c r="E47" s="44">
        <v>98.006</v>
      </c>
      <c r="F47" s="45">
        <v>904.64400000000001</v>
      </c>
      <c r="G47" s="35">
        <v>0</v>
      </c>
      <c r="H47" s="36"/>
      <c r="I47" s="36" t="s">
        <v>51</v>
      </c>
      <c r="J47" s="36">
        <v>115</v>
      </c>
      <c r="K47" s="36">
        <f t="shared" si="30"/>
        <v>-16.994</v>
      </c>
      <c r="L47" s="36"/>
      <c r="M47" s="36"/>
      <c r="N47" s="36"/>
      <c r="O47" s="37"/>
      <c r="P47" s="36">
        <f t="shared" si="3"/>
        <v>19.601199999999999</v>
      </c>
      <c r="Q47" s="38"/>
      <c r="R47" s="38"/>
      <c r="S47" s="36"/>
      <c r="T47" s="36">
        <f t="shared" si="4"/>
        <v>46.152480460379984</v>
      </c>
      <c r="U47" s="36">
        <f t="shared" si="5"/>
        <v>46.152480460379984</v>
      </c>
      <c r="V47" s="36">
        <v>64.976399999999998</v>
      </c>
      <c r="W47" s="36">
        <v>68.090800000000002</v>
      </c>
      <c r="X47" s="36">
        <v>8.7650000000000006</v>
      </c>
      <c r="Y47" s="36">
        <v>38.388399999999997</v>
      </c>
      <c r="Z47" s="36">
        <v>46.254399999999997</v>
      </c>
      <c r="AA47" s="36">
        <v>78.475200000000001</v>
      </c>
      <c r="AB47" s="36"/>
      <c r="AC47" s="36">
        <f t="shared" si="8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thickBot="1" x14ac:dyDescent="0.3">
      <c r="A48" s="32" t="s">
        <v>78</v>
      </c>
      <c r="B48" s="33" t="s">
        <v>39</v>
      </c>
      <c r="C48" s="33"/>
      <c r="D48" s="33"/>
      <c r="E48" s="33">
        <v>13.31</v>
      </c>
      <c r="F48" s="34">
        <v>-13.31</v>
      </c>
      <c r="G48" s="35">
        <v>0</v>
      </c>
      <c r="H48" s="36"/>
      <c r="I48" s="39" t="s">
        <v>79</v>
      </c>
      <c r="J48" s="36">
        <v>14.2</v>
      </c>
      <c r="K48" s="36">
        <f t="shared" si="30"/>
        <v>-0.88999999999999879</v>
      </c>
      <c r="L48" s="36"/>
      <c r="M48" s="36"/>
      <c r="N48" s="36"/>
      <c r="O48" s="37"/>
      <c r="P48" s="36">
        <f t="shared" si="3"/>
        <v>2.6619999999999999</v>
      </c>
      <c r="Q48" s="38"/>
      <c r="R48" s="38"/>
      <c r="S48" s="36"/>
      <c r="T48" s="36">
        <f t="shared" si="4"/>
        <v>-5</v>
      </c>
      <c r="U48" s="36">
        <f t="shared" si="5"/>
        <v>-5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/>
      <c r="AC48" s="36">
        <f t="shared" si="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2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2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2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2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2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2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2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2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2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2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2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2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2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2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2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2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2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2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2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2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2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2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2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2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2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2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2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2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2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2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2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2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2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2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2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2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2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2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2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2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2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2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2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2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2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2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2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2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2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2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2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2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2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2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2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2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2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2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2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2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2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2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2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2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2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2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2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2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2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2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2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2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2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2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2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2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2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2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2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2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2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2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2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2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2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2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2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2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2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2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2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2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2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2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2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2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2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2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2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2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2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2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2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2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2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2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2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2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2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2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2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2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2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2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2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2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2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2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2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2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2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2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2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2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2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2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2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2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2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2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2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2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2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2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2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2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2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2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2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2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2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2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2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2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2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2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2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2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2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2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2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2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2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2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2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2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2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2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2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2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2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2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2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2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2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2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2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2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2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2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2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2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2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2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2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2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2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2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2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2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2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2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2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2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2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2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2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2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2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2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2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2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2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2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2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2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2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2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2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2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2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2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2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2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2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2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2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2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2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2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2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2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2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2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2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2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2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2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2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2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2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2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2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2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2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2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2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2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2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2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2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2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2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2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2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2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2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2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2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2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2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2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2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2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2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2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2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2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2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2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2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2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2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2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2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2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2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2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2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2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2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2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2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2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2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2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2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2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2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2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2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2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2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2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2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2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2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2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2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2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2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2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2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2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2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2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2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2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2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2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2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2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2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2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2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2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2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2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2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2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2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2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2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2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2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2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2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2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2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2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2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2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2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2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2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2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2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2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2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2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2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2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2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2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2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2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2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2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2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2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2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2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2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2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2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2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2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2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2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2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2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2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2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2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2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2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2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2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2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2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2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2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2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2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2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2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2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2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2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2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2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2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2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2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2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2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2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2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2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2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2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2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2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2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2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2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2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2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2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2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2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2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2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2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2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2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2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2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2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2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2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2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2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2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2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2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2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2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2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2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2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2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2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2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2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2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2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2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2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2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2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2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2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2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2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2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2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2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2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2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2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2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2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2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2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2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2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2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2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2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2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2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2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2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2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2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2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2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</sheetData>
  <autoFilter ref="A3:AC48" xr:uid="{87297D89-4C24-48D4-A1B2-7F774089BAE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2024-04-29T07:07:04Z</dcterms:created>
  <dcterms:modified xsi:type="dcterms:W3CDTF">2024-04-29T13:45:02Z</dcterms:modified>
</cp:coreProperties>
</file>