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9,04,24 Ост СЫР\"/>
    </mc:Choice>
  </mc:AlternateContent>
  <xr:revisionPtr revIDLastSave="0" documentId="13_ncr:1_{DA062122-D9F6-466A-8019-015A2E466188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Sheet!$A$3:$AE$43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41" i="1" l="1"/>
  <c r="AE40" i="1"/>
  <c r="AE36" i="1"/>
  <c r="AE35" i="1"/>
  <c r="AE30" i="1"/>
  <c r="AE28" i="1"/>
  <c r="AE26" i="1"/>
  <c r="AE24" i="1"/>
  <c r="AE22" i="1"/>
  <c r="AE12" i="1"/>
  <c r="AE10" i="1"/>
  <c r="AE8" i="1"/>
  <c r="AE6" i="1"/>
  <c r="S40" i="1"/>
  <c r="S37" i="1"/>
  <c r="AE37" i="1" s="1"/>
  <c r="S34" i="1"/>
  <c r="AE34" i="1" s="1"/>
  <c r="S33" i="1"/>
  <c r="AE33" i="1" s="1"/>
  <c r="S30" i="1"/>
  <c r="S29" i="1"/>
  <c r="AE29" i="1" s="1"/>
  <c r="S28" i="1"/>
  <c r="S27" i="1"/>
  <c r="AE27" i="1" s="1"/>
  <c r="S25" i="1"/>
  <c r="AE25" i="1" s="1"/>
  <c r="S23" i="1"/>
  <c r="AE23" i="1" s="1"/>
  <c r="S22" i="1"/>
  <c r="S21" i="1"/>
  <c r="AE21" i="1" s="1"/>
  <c r="S18" i="1"/>
  <c r="AE18" i="1" s="1"/>
  <c r="S17" i="1"/>
  <c r="AE17" i="1" s="1"/>
  <c r="S16" i="1"/>
  <c r="AE16" i="1" s="1"/>
  <c r="S13" i="1"/>
  <c r="AE13" i="1" s="1"/>
  <c r="S12" i="1"/>
  <c r="S11" i="1"/>
  <c r="AE11" i="1" s="1"/>
  <c r="S10" i="1"/>
  <c r="S9" i="1"/>
  <c r="AE9" i="1" s="1"/>
  <c r="S8" i="1"/>
  <c r="S7" i="1"/>
  <c r="AE7" i="1" s="1"/>
  <c r="S6" i="1"/>
  <c r="P41" i="1" l="1"/>
  <c r="P40" i="1"/>
  <c r="P38" i="1"/>
  <c r="P37" i="1"/>
  <c r="P36" i="1"/>
  <c r="P35" i="1"/>
  <c r="P34" i="1"/>
  <c r="P33" i="1"/>
  <c r="P31" i="1"/>
  <c r="P30" i="1"/>
  <c r="P29" i="1"/>
  <c r="P28" i="1"/>
  <c r="P27" i="1"/>
  <c r="P26" i="1"/>
  <c r="P25" i="1"/>
  <c r="P24" i="1"/>
  <c r="P23" i="1"/>
  <c r="P22" i="1"/>
  <c r="P21" i="1"/>
  <c r="P19" i="1"/>
  <c r="P18" i="1"/>
  <c r="P17" i="1"/>
  <c r="P16" i="1"/>
  <c r="P14" i="1"/>
  <c r="P13" i="1"/>
  <c r="P12" i="1"/>
  <c r="P11" i="1"/>
  <c r="P10" i="1"/>
  <c r="P9" i="1"/>
  <c r="P8" i="1"/>
  <c r="P7" i="1"/>
  <c r="P6" i="1"/>
  <c r="P5" i="1" l="1"/>
  <c r="Q7" i="1" l="1"/>
  <c r="V7" i="1" s="1"/>
  <c r="Q8" i="1"/>
  <c r="V8" i="1" s="1"/>
  <c r="Q9" i="1"/>
  <c r="V9" i="1" s="1"/>
  <c r="Q10" i="1"/>
  <c r="V10" i="1" s="1"/>
  <c r="Q11" i="1"/>
  <c r="Q12" i="1"/>
  <c r="V12" i="1" s="1"/>
  <c r="Q13" i="1"/>
  <c r="V13" i="1" s="1"/>
  <c r="Q14" i="1"/>
  <c r="Q15" i="1"/>
  <c r="V15" i="1" s="1"/>
  <c r="Q16" i="1"/>
  <c r="V16" i="1" s="1"/>
  <c r="Q17" i="1"/>
  <c r="V17" i="1" s="1"/>
  <c r="Q18" i="1"/>
  <c r="V18" i="1" s="1"/>
  <c r="Q19" i="1"/>
  <c r="Q20" i="1"/>
  <c r="V20" i="1" s="1"/>
  <c r="Q21" i="1"/>
  <c r="V21" i="1" s="1"/>
  <c r="Q22" i="1"/>
  <c r="V22" i="1" s="1"/>
  <c r="Q23" i="1"/>
  <c r="V23" i="1" s="1"/>
  <c r="Q24" i="1"/>
  <c r="V24" i="1" s="1"/>
  <c r="Q25" i="1"/>
  <c r="V25" i="1" s="1"/>
  <c r="Q26" i="1"/>
  <c r="V26" i="1" s="1"/>
  <c r="Q27" i="1"/>
  <c r="Q28" i="1"/>
  <c r="V28" i="1" s="1"/>
  <c r="Q29" i="1"/>
  <c r="Q30" i="1"/>
  <c r="V30" i="1" s="1"/>
  <c r="Q31" i="1"/>
  <c r="Q32" i="1"/>
  <c r="V32" i="1" s="1"/>
  <c r="Q33" i="1"/>
  <c r="V33" i="1" s="1"/>
  <c r="Q34" i="1"/>
  <c r="Q35" i="1"/>
  <c r="V35" i="1" s="1"/>
  <c r="Q36" i="1"/>
  <c r="V36" i="1" s="1"/>
  <c r="Q37" i="1"/>
  <c r="V37" i="1" s="1"/>
  <c r="Q38" i="1"/>
  <c r="Q39" i="1"/>
  <c r="V39" i="1" s="1"/>
  <c r="Q40" i="1"/>
  <c r="V40" i="1" s="1"/>
  <c r="Q41" i="1"/>
  <c r="V41" i="1" s="1"/>
  <c r="Q42" i="1"/>
  <c r="Q43" i="1"/>
  <c r="V43" i="1" s="1"/>
  <c r="Q6" i="1"/>
  <c r="W6" i="1" s="1"/>
  <c r="AE32" i="1"/>
  <c r="K32" i="1"/>
  <c r="AE20" i="1"/>
  <c r="K20" i="1"/>
  <c r="AE15" i="1"/>
  <c r="K15" i="1"/>
  <c r="K37" i="1"/>
  <c r="K36" i="1"/>
  <c r="K35" i="1"/>
  <c r="K34" i="1"/>
  <c r="K33" i="1"/>
  <c r="K30" i="1"/>
  <c r="K28" i="1"/>
  <c r="K23" i="1"/>
  <c r="K40" i="1"/>
  <c r="K18" i="1"/>
  <c r="K22" i="1"/>
  <c r="K11" i="1"/>
  <c r="K13" i="1"/>
  <c r="K10" i="1"/>
  <c r="K9" i="1"/>
  <c r="K7" i="1"/>
  <c r="AE39" i="1"/>
  <c r="AE42" i="1"/>
  <c r="AE43" i="1"/>
  <c r="R14" i="1" l="1"/>
  <c r="R19" i="1"/>
  <c r="R38" i="1"/>
  <c r="R31" i="1"/>
  <c r="V42" i="1"/>
  <c r="V34" i="1"/>
  <c r="V29" i="1"/>
  <c r="V27" i="1"/>
  <c r="V11" i="1"/>
  <c r="W41" i="1"/>
  <c r="W37" i="1"/>
  <c r="W33" i="1"/>
  <c r="W29" i="1"/>
  <c r="W25" i="1"/>
  <c r="W21" i="1"/>
  <c r="W17" i="1"/>
  <c r="W13" i="1"/>
  <c r="W9" i="1"/>
  <c r="W43" i="1"/>
  <c r="W39" i="1"/>
  <c r="W35" i="1"/>
  <c r="W31" i="1"/>
  <c r="W27" i="1"/>
  <c r="W23" i="1"/>
  <c r="W19" i="1"/>
  <c r="W15" i="1"/>
  <c r="W11" i="1"/>
  <c r="W7" i="1"/>
  <c r="V6" i="1"/>
  <c r="W42" i="1"/>
  <c r="W40" i="1"/>
  <c r="W38" i="1"/>
  <c r="W36" i="1"/>
  <c r="W34" i="1"/>
  <c r="W32" i="1"/>
  <c r="W30" i="1"/>
  <c r="W28" i="1"/>
  <c r="W26" i="1"/>
  <c r="W24" i="1"/>
  <c r="W22" i="1"/>
  <c r="W20" i="1"/>
  <c r="W18" i="1"/>
  <c r="W16" i="1"/>
  <c r="W14" i="1"/>
  <c r="W12" i="1"/>
  <c r="W10" i="1"/>
  <c r="W8" i="1"/>
  <c r="K43" i="1"/>
  <c r="K42" i="1"/>
  <c r="K41" i="1"/>
  <c r="K39" i="1"/>
  <c r="K38" i="1"/>
  <c r="K31" i="1"/>
  <c r="K29" i="1"/>
  <c r="K27" i="1"/>
  <c r="K26" i="1"/>
  <c r="K25" i="1"/>
  <c r="K24" i="1"/>
  <c r="K21" i="1"/>
  <c r="K19" i="1"/>
  <c r="K17" i="1"/>
  <c r="K16" i="1"/>
  <c r="K14" i="1"/>
  <c r="K12" i="1"/>
  <c r="K8" i="1"/>
  <c r="K6" i="1"/>
  <c r="AC5" i="1"/>
  <c r="AB5" i="1"/>
  <c r="AA5" i="1"/>
  <c r="Z5" i="1"/>
  <c r="Y5" i="1"/>
  <c r="X5" i="1"/>
  <c r="T5" i="1"/>
  <c r="Q5" i="1"/>
  <c r="O5" i="1"/>
  <c r="N5" i="1"/>
  <c r="M5" i="1"/>
  <c r="L5" i="1"/>
  <c r="J5" i="1"/>
  <c r="F5" i="1"/>
  <c r="E5" i="1"/>
  <c r="AE38" i="1" l="1"/>
  <c r="AE14" i="1"/>
  <c r="AE31" i="1"/>
  <c r="AE19" i="1"/>
  <c r="V14" i="1"/>
  <c r="V19" i="1"/>
  <c r="V38" i="1"/>
  <c r="R5" i="1"/>
  <c r="V31" i="1"/>
  <c r="K5" i="1"/>
  <c r="AE5" i="1" l="1"/>
  <c r="S5" i="1"/>
</calcChain>
</file>

<file path=xl/sharedStrings.xml><?xml version="1.0" encoding="utf-8"?>
<sst xmlns="http://schemas.openxmlformats.org/spreadsheetml/2006/main" count="148" uniqueCount="83">
  <si>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</si>
  <si>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</si>
  <si>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</si>
  <si>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</si>
  <si>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</si>
  <si>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</si>
  <si>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</si>
  <si>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</si>
  <si>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</si>
  <si>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</si>
  <si>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</si>
  <si>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</si>
  <si>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</si>
  <si>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</si>
  <si>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</si>
  <si>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</si>
  <si>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</si>
  <si>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</si>
  <si>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</si>
  <si>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</si>
  <si>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</si>
  <si>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</si>
  <si>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</si>
  <si>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23,04,</t>
  </si>
  <si>
    <t>30,04,</t>
  </si>
  <si>
    <t>29,04,</t>
  </si>
  <si>
    <t>22,04,</t>
  </si>
  <si>
    <t>15,04,</t>
  </si>
  <si>
    <t>09,04,</t>
  </si>
  <si>
    <t>22,03,</t>
  </si>
  <si>
    <t>12,03,</t>
  </si>
  <si>
    <t>26,02,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</si>
  <si>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</si>
  <si>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</si>
  <si>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</si>
  <si>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</si>
  <si>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новинка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</si>
  <si>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</si>
  <si>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</si>
  <si>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кг</t>
  </si>
  <si>
    <t>Сыр "Пармезан" (срок созревания 3 месяцев) м.д.ж. в с.в. 40% брус ОСТАНКИНО</t>
  </si>
  <si>
    <t>Сыр "Пармезан" 40% кусок 180 гр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</si>
  <si>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</si>
  <si>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</si>
  <si>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</si>
  <si>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"Российский традиционный"45 % 180 г Останкино</t>
  </si>
  <si>
    <t>необходимо увеличить продажи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</si>
  <si>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</si>
  <si>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</si>
  <si>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Сыр Папа Может Гауда  45% 200гр     Останкино</t>
  </si>
  <si>
    <t>ротация</t>
  </si>
  <si>
    <t>Сыр Папа Может Гауда  45% вес     Останкино</t>
  </si>
  <si>
    <t>Сыр Папа Может Голландский  45% вес      Останкино</t>
  </si>
  <si>
    <t>Сыр Папа Может Министерский 45% 200г  Останкино</t>
  </si>
  <si>
    <t>Сыр Папа Может Папин Завтрак 50% 200г  Останкино</t>
  </si>
  <si>
    <t>Сыр Папа Может Российский  50% вес    Останкино</t>
  </si>
  <si>
    <t>Сыр Папа Может Сливочный со вкусом.топл.молока 50% вес (=3,5кг)  Останкино</t>
  </si>
  <si>
    <t>Сыр Папа Может Тильзитер   45% вес      Останкино</t>
  </si>
  <si>
    <t>Сыр Папа Может Эдам 45% вес (=3,5кг)  Останкино</t>
  </si>
  <si>
    <t>Сыр Плавленый Сливочный Папа Может 55% 190гр  Останкино</t>
  </si>
  <si>
    <t>Сыр Скаморца свежий 100 гр.  ОСТАНКИНО</t>
  </si>
  <si>
    <t>Сыр Творожный с зеленью 60% Папа может 140 гр.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</si>
  <si>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</si>
  <si>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"Российский" с массовой долей жира 50%  Останкино</t>
  </si>
  <si>
    <t>Сыр полутвердый "Сливочный", с массо долей жира в пересчете на сухое веще 50%, брус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</si>
  <si>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</si>
  <si>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</si>
  <si>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</si>
  <si>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</si>
  <si>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</si>
  <si>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</si>
  <si>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</si>
  <si>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</si>
  <si>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</si>
  <si>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Сыч/Прод Коровино Тильзитер Оригин 50% ВЕС НОВАЯ (5 кг брус) СЗМЖ  ОСТАНКИНО</t>
  </si>
  <si>
    <t>уже доставлена</t>
  </si>
  <si>
    <t>еще в пути</t>
  </si>
  <si>
    <t>дубль</t>
  </si>
  <si>
    <t>заказ от 17,04 - завод не отгрузил</t>
  </si>
  <si>
    <t>30,04, дозаказ</t>
  </si>
  <si>
    <t>30,04,24 дифицит на заводе</t>
  </si>
  <si>
    <t>заказ</t>
  </si>
  <si>
    <t>05,05,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</si>
</sst>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4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5" fillId="0" borderId="1" xfId="1" applyNumberFormat="1" applyFont="1"/>
    <xf numFmtId="164" fontId="6" fillId="0" borderId="1" xfId="1" applyNumberFormat="1" applyFont="1"/>
    <xf numFmtId="164" fontId="7" fillId="2" borderId="1" xfId="1" applyNumberFormat="1" applyFont="1" applyFill="1"/>
    <xf numFmtId="164" fontId="6" fillId="3" borderId="1" xfId="1" applyNumberFormat="1" applyFont="1" applyFill="1"/>
    <xf numFmtId="0" fontId="4" fillId="0" borderId="0" xfId="0" applyFont="1"/>
    <xf numFmtId="164" fontId="5" fillId="4" borderId="1" xfId="1" applyNumberFormat="1" applyFont="1" applyFill="1"/>
    <xf numFmtId="164" fontId="1" fillId="4" borderId="1" xfId="1" applyNumberFormat="1" applyFill="1"/>
    <xf numFmtId="164" fontId="1" fillId="0" borderId="4" xfId="1" applyNumberFormat="1" applyBorder="1"/>
    <xf numFmtId="164" fontId="1" fillId="0" borderId="5" xfId="1" applyNumberFormat="1" applyBorder="1"/>
    <xf numFmtId="164" fontId="1" fillId="0" borderId="9" xfId="1" applyNumberFormat="1" applyBorder="1"/>
    <xf numFmtId="164" fontId="1" fillId="0" borderId="10" xfId="1" applyNumberFormat="1" applyBorder="1"/>
    <xf numFmtId="164" fontId="1" fillId="0" borderId="3" xfId="1" applyNumberFormat="1" applyBorder="1"/>
    <xf numFmtId="164" fontId="1" fillId="0" borderId="8" xfId="1" applyNumberFormat="1" applyBorder="1"/>
    <xf numFmtId="164" fontId="5" fillId="5" borderId="1" xfId="1" applyNumberFormat="1" applyFon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164" fontId="8" fillId="7" borderId="1" xfId="1" applyNumberFormat="1" applyFont="1" applyFill="1"/>
    <xf numFmtId="164" fontId="1" fillId="7" borderId="2" xfId="1" applyNumberFormat="1" applyFill="1" applyBorder="1"/>
    <xf numFmtId="164" fontId="1" fillId="8" borderId="8" xfId="1" applyNumberFormat="1" applyFill="1" applyBorder="1"/>
    <xf numFmtId="164" fontId="1" fillId="8" borderId="9" xfId="1" applyNumberFormat="1" applyFill="1" applyBorder="1"/>
    <xf numFmtId="164" fontId="1" fillId="8" borderId="10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6" fillId="8" borderId="1" xfId="1" applyNumberFormat="1" applyFont="1" applyFill="1"/>
    <xf numFmtId="164" fontId="1" fillId="8" borderId="2" xfId="1" applyNumberFormat="1" applyFill="1" applyBorder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8" fillId="0" borderId="1" xfId="1" applyNumberFormat="1" applyFont="1"/>
    <xf numFmtId="164" fontId="6" fillId="7" borderId="2" xfId="1" applyNumberFormat="1" applyFont="1" applyFill="1" applyBorder="1"/>
    <xf numFmtId="164" fontId="6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9,04,24%20&#1076;&#1085;&#1088;&#1089;&#1095;%20&#1086;&#1089;&#1090;%20&#1089;&#1099;&#108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2">
          <cell r="N2" t="str">
            <v>уже доставлена</v>
          </cell>
          <cell r="O2" t="str">
            <v>еще в пути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заказ в пути</v>
          </cell>
          <cell r="P3" t="str">
            <v>ср нов</v>
          </cell>
          <cell r="Q3" t="str">
            <v>расчет</v>
          </cell>
          <cell r="R3" t="str">
            <v>заказ филиала</v>
          </cell>
        </row>
        <row r="4">
          <cell r="N4" t="str">
            <v>23,04,</v>
          </cell>
          <cell r="O4" t="str">
            <v>30,04,</v>
          </cell>
          <cell r="P4" t="str">
            <v>29,04,</v>
          </cell>
        </row>
        <row r="5">
          <cell r="E5">
            <v>1095.163</v>
          </cell>
          <cell r="F5">
            <v>5576.2740000000003</v>
          </cell>
          <cell r="J5">
            <v>1094.5</v>
          </cell>
          <cell r="K5">
            <v>0.66299999999998205</v>
          </cell>
          <cell r="L5">
            <v>0</v>
          </cell>
          <cell r="M5">
            <v>0</v>
          </cell>
          <cell r="N5">
            <v>4276.37</v>
          </cell>
          <cell r="O5">
            <v>1290</v>
          </cell>
          <cell r="P5">
            <v>219.03259999999997</v>
          </cell>
          <cell r="Q5">
            <v>1527.7339999999999</v>
          </cell>
          <cell r="R5">
            <v>500</v>
          </cell>
        </row>
        <row r="6">
          <cell r="A6" t="str">
            <v>9988421 Творожный Сыр 60 % С маринованными огурчиками и укропом  Останкино</v>
          </cell>
          <cell r="B6" t="str">
            <v>шт</v>
          </cell>
          <cell r="D6">
            <v>80</v>
          </cell>
          <cell r="G6">
            <v>0.14000000000000001</v>
          </cell>
          <cell r="H6">
            <v>180</v>
          </cell>
          <cell r="I6">
            <v>9988421</v>
          </cell>
          <cell r="K6">
            <v>0</v>
          </cell>
          <cell r="N6">
            <v>80</v>
          </cell>
          <cell r="P6">
            <v>0</v>
          </cell>
          <cell r="Q6">
            <v>80</v>
          </cell>
        </row>
        <row r="7">
          <cell r="A7" t="str">
            <v>9988438 Плавленый Сыр 45% "С ветчиной" СТМ"ПапаМожет" 180гр  Останкино</v>
          </cell>
          <cell r="B7" t="str">
            <v>шт</v>
          </cell>
          <cell r="D7">
            <v>48</v>
          </cell>
          <cell r="F7">
            <v>16</v>
          </cell>
          <cell r="G7">
            <v>0.18</v>
          </cell>
          <cell r="H7">
            <v>270</v>
          </cell>
          <cell r="I7">
            <v>9988438</v>
          </cell>
          <cell r="K7">
            <v>0</v>
          </cell>
          <cell r="N7">
            <v>50</v>
          </cell>
          <cell r="P7">
            <v>0</v>
          </cell>
          <cell r="Q7">
            <v>48</v>
          </cell>
        </row>
        <row r="8">
          <cell r="A8" t="str">
            <v>9988445 Плавленый Сыр 45%"С грибами" СТМ"ПапаМожет" 180 гр  Останкино</v>
          </cell>
          <cell r="B8" t="str">
            <v>шт</v>
          </cell>
          <cell r="D8">
            <v>48</v>
          </cell>
          <cell r="G8">
            <v>0.18</v>
          </cell>
          <cell r="H8">
            <v>270</v>
          </cell>
          <cell r="I8">
            <v>9988445</v>
          </cell>
          <cell r="K8">
            <v>0</v>
          </cell>
          <cell r="N8">
            <v>60</v>
          </cell>
          <cell r="P8">
            <v>0</v>
          </cell>
          <cell r="Q8">
            <v>48</v>
          </cell>
        </row>
        <row r="9">
          <cell r="A9" t="str">
            <v>Плавленый Сыр колбасный копченый 40% СТМ"ПапаМожет"400гр  Останкино</v>
          </cell>
          <cell r="B9" t="str">
            <v>шт</v>
          </cell>
          <cell r="D9">
            <v>48</v>
          </cell>
          <cell r="G9">
            <v>0.4</v>
          </cell>
          <cell r="H9">
            <v>270</v>
          </cell>
          <cell r="I9">
            <v>9988452</v>
          </cell>
          <cell r="K9">
            <v>0</v>
          </cell>
          <cell r="N9">
            <v>50</v>
          </cell>
          <cell r="P9">
            <v>0</v>
          </cell>
          <cell r="Q9">
            <v>48</v>
          </cell>
        </row>
        <row r="10">
          <cell r="A10" t="str">
            <v>Плавленый продукт с Сыром колбасный копченый 40% СТМ "Коровино" 400гр  Останкино</v>
          </cell>
          <cell r="B10" t="str">
            <v>шт</v>
          </cell>
          <cell r="D10">
            <v>56</v>
          </cell>
          <cell r="G10">
            <v>0.4</v>
          </cell>
          <cell r="H10">
            <v>270</v>
          </cell>
          <cell r="I10">
            <v>9988476</v>
          </cell>
          <cell r="K10">
            <v>0</v>
          </cell>
          <cell r="N10">
            <v>50</v>
          </cell>
          <cell r="P10">
            <v>0</v>
          </cell>
          <cell r="Q10">
            <v>56</v>
          </cell>
        </row>
        <row r="11">
          <cell r="A11" t="str">
            <v>Сыр "Пармезан" (срок созревания 3 месяцев) м.д.ж. в с.в. 40% брус ОСТАНКИНО</v>
          </cell>
          <cell r="B11" t="str">
            <v>кг</v>
          </cell>
          <cell r="D11">
            <v>56.88</v>
          </cell>
          <cell r="F11">
            <v>56.88</v>
          </cell>
          <cell r="G11">
            <v>1</v>
          </cell>
          <cell r="H11">
            <v>150</v>
          </cell>
          <cell r="I11">
            <v>5037308</v>
          </cell>
          <cell r="K11">
            <v>0</v>
          </cell>
          <cell r="N11">
            <v>50</v>
          </cell>
          <cell r="P11">
            <v>0</v>
          </cell>
        </row>
        <row r="12">
          <cell r="A12" t="str">
            <v>Сыр "Пармезан" 40% кусок 180 гр  ОСТАНКИНО</v>
          </cell>
          <cell r="B12" t="str">
            <v>шт</v>
          </cell>
          <cell r="C12">
            <v>21</v>
          </cell>
          <cell r="D12">
            <v>48</v>
          </cell>
          <cell r="E12">
            <v>19</v>
          </cell>
          <cell r="F12">
            <v>48</v>
          </cell>
          <cell r="G12">
            <v>0.18</v>
          </cell>
          <cell r="H12">
            <v>150</v>
          </cell>
          <cell r="I12">
            <v>5034819</v>
          </cell>
          <cell r="J12">
            <v>28</v>
          </cell>
          <cell r="K12">
            <v>-9</v>
          </cell>
          <cell r="N12">
            <v>50</v>
          </cell>
          <cell r="O12">
            <v>120</v>
          </cell>
          <cell r="P12">
            <v>3.8</v>
          </cell>
        </row>
        <row r="13">
          <cell r="A13" t="str">
            <v>Сыр Боккончини копченый 40% 100 гр.  ОСТАНКИНО</v>
          </cell>
          <cell r="B13" t="str">
            <v>шт</v>
          </cell>
          <cell r="D13">
            <v>48</v>
          </cell>
          <cell r="G13">
            <v>0.1</v>
          </cell>
          <cell r="H13">
            <v>90</v>
          </cell>
          <cell r="I13">
            <v>8444163</v>
          </cell>
          <cell r="K13">
            <v>0</v>
          </cell>
          <cell r="N13">
            <v>60</v>
          </cell>
          <cell r="P13">
            <v>0</v>
          </cell>
          <cell r="Q13">
            <v>48</v>
          </cell>
        </row>
        <row r="14">
          <cell r="A14" t="str">
            <v>Сыр ПАПА МОЖЕТ "Гауда Голд" 45 % 180 гр (10шт) Останкино</v>
          </cell>
          <cell r="B14" t="str">
            <v>шт</v>
          </cell>
          <cell r="C14">
            <v>190</v>
          </cell>
          <cell r="E14">
            <v>76</v>
          </cell>
          <cell r="F14">
            <v>96</v>
          </cell>
          <cell r="G14">
            <v>0.18</v>
          </cell>
          <cell r="H14">
            <v>150</v>
          </cell>
          <cell r="I14">
            <v>5038411</v>
          </cell>
          <cell r="J14">
            <v>73</v>
          </cell>
          <cell r="K14">
            <v>3</v>
          </cell>
          <cell r="N14">
            <v>0</v>
          </cell>
          <cell r="O14">
            <v>110</v>
          </cell>
          <cell r="P14">
            <v>15.2</v>
          </cell>
          <cell r="Q14">
            <v>98</v>
          </cell>
        </row>
        <row r="15">
          <cell r="A15" t="str">
            <v>Сыр Папа Может Гауда  45% 200гр     Останкино</v>
          </cell>
          <cell r="B15" t="str">
            <v>шт</v>
          </cell>
          <cell r="G15">
            <v>0</v>
          </cell>
          <cell r="I15" t="str">
            <v>ротация</v>
          </cell>
          <cell r="K15">
            <v>0</v>
          </cell>
          <cell r="P15">
            <v>0</v>
          </cell>
        </row>
        <row r="16">
          <cell r="A16" t="str">
            <v>Сыр ПАПА МОЖЕТ "Голландский традиционный" 45% 180 гр (10шт)  Останкино</v>
          </cell>
          <cell r="B16" t="str">
            <v>шт</v>
          </cell>
          <cell r="C16">
            <v>158</v>
          </cell>
          <cell r="E16">
            <v>74</v>
          </cell>
          <cell r="F16">
            <v>76</v>
          </cell>
          <cell r="G16">
            <v>0.18</v>
          </cell>
          <cell r="H16">
            <v>150</v>
          </cell>
          <cell r="I16">
            <v>5038459</v>
          </cell>
          <cell r="J16">
            <v>72</v>
          </cell>
          <cell r="K16">
            <v>2</v>
          </cell>
          <cell r="N16">
            <v>0</v>
          </cell>
          <cell r="O16">
            <v>240</v>
          </cell>
          <cell r="P16">
            <v>14.8</v>
          </cell>
        </row>
        <row r="17">
          <cell r="A17" t="str">
            <v>Сыр ПАПА МОЖЕТ "Российский традиционный"45 % 180 г Останкино</v>
          </cell>
          <cell r="B17" t="str">
            <v>шт</v>
          </cell>
          <cell r="C17">
            <v>926.83199999999999</v>
          </cell>
          <cell r="D17">
            <v>2.1680000000000001</v>
          </cell>
          <cell r="E17">
            <v>83</v>
          </cell>
          <cell r="F17">
            <v>845</v>
          </cell>
          <cell r="G17">
            <v>0.18</v>
          </cell>
          <cell r="H17">
            <v>150</v>
          </cell>
          <cell r="I17">
            <v>5038435</v>
          </cell>
          <cell r="J17">
            <v>79</v>
          </cell>
          <cell r="K17">
            <v>4</v>
          </cell>
          <cell r="N17">
            <v>0</v>
          </cell>
          <cell r="P17">
            <v>16.600000000000001</v>
          </cell>
        </row>
        <row r="18">
          <cell r="A18" t="str">
            <v>Сыр ПАПА МОЖЕТ "Тильзитер" фасованный массовая доля жира в сухом веществе 45%, 180г  Останкино</v>
          </cell>
          <cell r="B18" t="str">
            <v>шт</v>
          </cell>
          <cell r="D18">
            <v>120</v>
          </cell>
          <cell r="G18">
            <v>0.2</v>
          </cell>
          <cell r="H18">
            <v>120</v>
          </cell>
          <cell r="I18">
            <v>5038398</v>
          </cell>
          <cell r="K18">
            <v>0</v>
          </cell>
          <cell r="N18">
            <v>120</v>
          </cell>
          <cell r="P18">
            <v>0</v>
          </cell>
          <cell r="Q18">
            <v>120</v>
          </cell>
        </row>
        <row r="19">
          <cell r="A19" t="str">
            <v>Сыр Папа Может "Голландский традиционный" 45% (2,5кг)(6шт)  Останкино</v>
          </cell>
          <cell r="B19" t="str">
            <v>кг</v>
          </cell>
          <cell r="C19">
            <v>118.41</v>
          </cell>
          <cell r="D19">
            <v>0.56000000000000005</v>
          </cell>
          <cell r="E19">
            <v>44.69</v>
          </cell>
          <cell r="F19">
            <v>72.47</v>
          </cell>
          <cell r="G19">
            <v>1</v>
          </cell>
          <cell r="H19">
            <v>150</v>
          </cell>
          <cell r="I19">
            <v>5038596</v>
          </cell>
          <cell r="J19">
            <v>43.5</v>
          </cell>
          <cell r="K19">
            <v>1.1899999999999977</v>
          </cell>
          <cell r="N19">
            <v>0</v>
          </cell>
          <cell r="P19">
            <v>8.9379999999999988</v>
          </cell>
          <cell r="Q19">
            <v>106.28999999999999</v>
          </cell>
          <cell r="R19">
            <v>100</v>
          </cell>
        </row>
        <row r="20">
          <cell r="A20" t="str">
            <v>Сыр Папа Может Голландский  45% вес      Останкино</v>
          </cell>
          <cell r="B20" t="str">
            <v>кг</v>
          </cell>
          <cell r="G20">
            <v>0</v>
          </cell>
          <cell r="I20" t="str">
            <v>ротация</v>
          </cell>
          <cell r="K20">
            <v>0</v>
          </cell>
          <cell r="P20">
            <v>0</v>
          </cell>
        </row>
        <row r="21">
          <cell r="A21" t="str">
            <v>Сыр Папа Может Гауда  45% вес     Останкино</v>
          </cell>
          <cell r="B21" t="str">
            <v>кг</v>
          </cell>
          <cell r="C21">
            <v>463.64</v>
          </cell>
          <cell r="E21">
            <v>27.51</v>
          </cell>
          <cell r="F21">
            <v>431.76</v>
          </cell>
          <cell r="G21">
            <v>1</v>
          </cell>
          <cell r="H21">
            <v>150</v>
          </cell>
          <cell r="I21">
            <v>5038572</v>
          </cell>
          <cell r="J21">
            <v>31.5</v>
          </cell>
          <cell r="K21">
            <v>-3.9899999999999984</v>
          </cell>
          <cell r="N21">
            <v>0</v>
          </cell>
          <cell r="P21">
            <v>5.5020000000000007</v>
          </cell>
        </row>
        <row r="22">
          <cell r="A22" t="str">
            <v>Сыр Папа Может Министерский 45% 200г  Останкино</v>
          </cell>
          <cell r="B22" t="str">
            <v>шт</v>
          </cell>
          <cell r="D22">
            <v>120</v>
          </cell>
          <cell r="G22">
            <v>0.2</v>
          </cell>
          <cell r="H22">
            <v>120</v>
          </cell>
          <cell r="I22">
            <v>99876550</v>
          </cell>
          <cell r="K22">
            <v>0</v>
          </cell>
          <cell r="N22">
            <v>120</v>
          </cell>
          <cell r="P22">
            <v>0</v>
          </cell>
          <cell r="Q22">
            <v>120</v>
          </cell>
        </row>
        <row r="23">
          <cell r="A23" t="str">
            <v>Сыр Папа Может Папин Завтрак 50% 200г  Останкино</v>
          </cell>
          <cell r="B23" t="str">
            <v>шт</v>
          </cell>
          <cell r="D23">
            <v>108</v>
          </cell>
          <cell r="G23">
            <v>0.2</v>
          </cell>
          <cell r="H23">
            <v>120</v>
          </cell>
          <cell r="I23">
            <v>99876543</v>
          </cell>
          <cell r="K23">
            <v>0</v>
          </cell>
          <cell r="N23">
            <v>120</v>
          </cell>
          <cell r="P23">
            <v>0</v>
          </cell>
          <cell r="Q23">
            <v>108</v>
          </cell>
        </row>
        <row r="24">
          <cell r="A24" t="str">
            <v>Сыр Папа Может Сливочный со вкусом.топл.молока 50% вес (=3,5кг)  Останкино</v>
          </cell>
          <cell r="B24" t="str">
            <v>кг</v>
          </cell>
          <cell r="C24">
            <v>14.084</v>
          </cell>
          <cell r="D24">
            <v>107.04300000000001</v>
          </cell>
          <cell r="E24">
            <v>16.605</v>
          </cell>
          <cell r="G24">
            <v>1</v>
          </cell>
          <cell r="H24">
            <v>120</v>
          </cell>
          <cell r="I24">
            <v>6159901</v>
          </cell>
          <cell r="J24">
            <v>28</v>
          </cell>
          <cell r="K24">
            <v>-11.395</v>
          </cell>
          <cell r="N24">
            <v>102.974</v>
          </cell>
          <cell r="O24">
            <v>200</v>
          </cell>
          <cell r="P24">
            <v>3.3210000000000002</v>
          </cell>
          <cell r="Q24">
            <v>100</v>
          </cell>
          <cell r="R24">
            <v>100</v>
          </cell>
        </row>
        <row r="25">
          <cell r="A25" t="str">
            <v>Сыр Папа Может Тильзитер   45% вес      Останкино</v>
          </cell>
          <cell r="B25" t="str">
            <v>кг</v>
          </cell>
          <cell r="C25">
            <v>234.55099999999999</v>
          </cell>
          <cell r="D25">
            <v>4.0140000000000002</v>
          </cell>
          <cell r="E25">
            <v>16.234999999999999</v>
          </cell>
          <cell r="F25">
            <v>222.33</v>
          </cell>
          <cell r="G25">
            <v>1</v>
          </cell>
          <cell r="H25">
            <v>180</v>
          </cell>
          <cell r="I25">
            <v>2700001</v>
          </cell>
          <cell r="J25">
            <v>17.5</v>
          </cell>
          <cell r="K25">
            <v>-1.2650000000000006</v>
          </cell>
          <cell r="N25">
            <v>0</v>
          </cell>
          <cell r="P25">
            <v>3.2469999999999999</v>
          </cell>
        </row>
        <row r="26">
          <cell r="A26" t="str">
            <v>Сыр Папа Может Эдам 45% вес (=3,5кг)  Останкино</v>
          </cell>
          <cell r="B26" t="str">
            <v>кг</v>
          </cell>
          <cell r="G26">
            <v>1</v>
          </cell>
          <cell r="H26">
            <v>120</v>
          </cell>
          <cell r="I26">
            <v>6159949</v>
          </cell>
          <cell r="J26">
            <v>3.5</v>
          </cell>
          <cell r="K26">
            <v>-3.5</v>
          </cell>
          <cell r="N26">
            <v>270</v>
          </cell>
          <cell r="P26">
            <v>0</v>
          </cell>
          <cell r="Q26">
            <v>270</v>
          </cell>
          <cell r="R26">
            <v>200</v>
          </cell>
        </row>
        <row r="27">
          <cell r="A27" t="str">
            <v>Сыр Плавленый Сливочный Папа Может 55% 190гр  Останкино</v>
          </cell>
          <cell r="B27" t="str">
            <v>шт</v>
          </cell>
          <cell r="D27">
            <v>200</v>
          </cell>
          <cell r="E27">
            <v>3</v>
          </cell>
          <cell r="F27">
            <v>197</v>
          </cell>
          <cell r="G27">
            <v>0.19</v>
          </cell>
          <cell r="H27">
            <v>120</v>
          </cell>
          <cell r="I27">
            <v>9877076</v>
          </cell>
          <cell r="K27">
            <v>3</v>
          </cell>
          <cell r="N27">
            <v>200</v>
          </cell>
          <cell r="P27">
            <v>0.6</v>
          </cell>
        </row>
        <row r="28">
          <cell r="A28" t="str">
            <v>Сыр Скаморца свежий 100 гр.  ОСТАНКИНО</v>
          </cell>
          <cell r="B28" t="str">
            <v>шт</v>
          </cell>
          <cell r="D28">
            <v>64</v>
          </cell>
          <cell r="F28">
            <v>64</v>
          </cell>
          <cell r="G28">
            <v>0.1</v>
          </cell>
          <cell r="H28">
            <v>60</v>
          </cell>
          <cell r="I28">
            <v>8444170</v>
          </cell>
          <cell r="K28">
            <v>0</v>
          </cell>
          <cell r="N28">
            <v>60</v>
          </cell>
          <cell r="P28">
            <v>0</v>
          </cell>
        </row>
        <row r="29">
          <cell r="A29" t="str">
            <v>Сыр Творожный с зеленью 60% Папа может 140 гр.  Останкино</v>
          </cell>
          <cell r="B29" t="str">
            <v>шт</v>
          </cell>
          <cell r="D29">
            <v>80</v>
          </cell>
          <cell r="F29">
            <v>80</v>
          </cell>
          <cell r="G29">
            <v>0.14000000000000001</v>
          </cell>
          <cell r="H29">
            <v>180</v>
          </cell>
          <cell r="I29">
            <v>9988391</v>
          </cell>
          <cell r="K29">
            <v>0</v>
          </cell>
          <cell r="N29">
            <v>100</v>
          </cell>
          <cell r="P29">
            <v>0</v>
          </cell>
        </row>
        <row r="30">
          <cell r="A30" t="str">
            <v>Сыр полутвердый "Пошехонский" с массовой долей жира в пересчете на сухое вещество 45%.1/5  Останкино</v>
          </cell>
          <cell r="B30" t="str">
            <v>кг</v>
          </cell>
          <cell r="D30">
            <v>18.533999999999999</v>
          </cell>
          <cell r="F30">
            <v>18.533999999999999</v>
          </cell>
          <cell r="G30">
            <v>1</v>
          </cell>
          <cell r="H30">
            <v>120</v>
          </cell>
          <cell r="I30">
            <v>8785228</v>
          </cell>
          <cell r="K30">
            <v>0</v>
          </cell>
          <cell r="N30">
            <v>15</v>
          </cell>
          <cell r="P30">
            <v>0</v>
          </cell>
        </row>
        <row r="31">
          <cell r="A31" t="str">
            <v>Сыр полутвердый "Российский" с массовой долей жира 50%  Останкино</v>
          </cell>
          <cell r="B31" t="str">
            <v>кг</v>
          </cell>
          <cell r="C31">
            <v>228.27199999999999</v>
          </cell>
          <cell r="D31">
            <v>3.0680000000000001</v>
          </cell>
          <cell r="E31">
            <v>57.231000000000002</v>
          </cell>
          <cell r="F31">
            <v>168.047</v>
          </cell>
          <cell r="G31">
            <v>1</v>
          </cell>
          <cell r="H31">
            <v>120</v>
          </cell>
          <cell r="I31">
            <v>8785204</v>
          </cell>
          <cell r="J31">
            <v>50</v>
          </cell>
          <cell r="K31">
            <v>7.2310000000000016</v>
          </cell>
          <cell r="N31">
            <v>0</v>
          </cell>
          <cell r="P31">
            <v>11.446200000000001</v>
          </cell>
          <cell r="Q31">
            <v>60.877000000000038</v>
          </cell>
        </row>
        <row r="32">
          <cell r="A32" t="str">
            <v>Сыр Папа Может Российский  50% вес    Останкино</v>
          </cell>
          <cell r="B32" t="str">
            <v>кг</v>
          </cell>
          <cell r="G32">
            <v>0</v>
          </cell>
          <cell r="I32" t="str">
            <v>ротация</v>
          </cell>
          <cell r="K32">
            <v>0</v>
          </cell>
          <cell r="P32">
            <v>0</v>
          </cell>
        </row>
        <row r="33">
          <cell r="A33" t="str">
            <v>Сыр полутвердый "Сливочный", с массо долей жира в пересчете на сухое веще 50%, брус  Останкино</v>
          </cell>
          <cell r="B33" t="str">
            <v>кг</v>
          </cell>
          <cell r="D33">
            <v>145.28700000000001</v>
          </cell>
          <cell r="F33">
            <v>145.28700000000001</v>
          </cell>
          <cell r="G33">
            <v>1</v>
          </cell>
          <cell r="H33">
            <v>120</v>
          </cell>
          <cell r="I33">
            <v>8785211</v>
          </cell>
          <cell r="K33">
            <v>0</v>
          </cell>
          <cell r="N33">
            <v>150</v>
          </cell>
          <cell r="P33">
            <v>0</v>
          </cell>
        </row>
        <row r="34">
          <cell r="A34" t="str">
            <v>Сыр полутвердый "Сметанковый", с масс долей жира в пересчете на сухое вещес50%, брус  Останкино</v>
          </cell>
          <cell r="B34" t="str">
            <v>кг</v>
          </cell>
          <cell r="D34">
            <v>80.441999999999993</v>
          </cell>
          <cell r="F34">
            <v>80.441999999999993</v>
          </cell>
          <cell r="G34">
            <v>1</v>
          </cell>
          <cell r="H34">
            <v>120</v>
          </cell>
          <cell r="I34">
            <v>8785198</v>
          </cell>
          <cell r="K34">
            <v>0</v>
          </cell>
          <cell r="N34">
            <v>150</v>
          </cell>
          <cell r="P34">
            <v>0</v>
          </cell>
        </row>
        <row r="35">
          <cell r="A35" t="str">
            <v>Сыр рассольный жирный Чечил 45% 100 гр  ОСТАНКИНО</v>
          </cell>
          <cell r="B35" t="str">
            <v>шт</v>
          </cell>
          <cell r="D35">
            <v>60</v>
          </cell>
          <cell r="F35">
            <v>60</v>
          </cell>
          <cell r="G35">
            <v>0.1</v>
          </cell>
          <cell r="H35">
            <v>60</v>
          </cell>
          <cell r="I35">
            <v>8444187</v>
          </cell>
          <cell r="K35">
            <v>0</v>
          </cell>
          <cell r="N35">
            <v>60</v>
          </cell>
          <cell r="P35">
            <v>0</v>
          </cell>
        </row>
        <row r="36">
          <cell r="A36" t="str">
            <v>Сыр рассольный жирный Чечил копченый 43% 100 гр  Останкино</v>
          </cell>
          <cell r="B36" t="str">
            <v>шт</v>
          </cell>
          <cell r="D36">
            <v>60</v>
          </cell>
          <cell r="G36">
            <v>0.1</v>
          </cell>
          <cell r="H36">
            <v>90</v>
          </cell>
          <cell r="I36">
            <v>8444194</v>
          </cell>
          <cell r="K36">
            <v>0</v>
          </cell>
          <cell r="N36">
            <v>60</v>
          </cell>
          <cell r="P36">
            <v>0</v>
          </cell>
          <cell r="Q36">
            <v>60</v>
          </cell>
        </row>
        <row r="37">
          <cell r="A37" t="str">
            <v>Сыч/Прод Коровино Российский 50% 200г СЗМЖ  Останкино</v>
          </cell>
          <cell r="B37" t="str">
            <v>шт</v>
          </cell>
          <cell r="D37">
            <v>234</v>
          </cell>
          <cell r="F37">
            <v>232</v>
          </cell>
          <cell r="G37">
            <v>0.2</v>
          </cell>
          <cell r="H37">
            <v>120</v>
          </cell>
          <cell r="I37">
            <v>783798</v>
          </cell>
          <cell r="K37">
            <v>0</v>
          </cell>
          <cell r="N37">
            <v>240</v>
          </cell>
          <cell r="P37">
            <v>0</v>
          </cell>
        </row>
        <row r="38">
          <cell r="A38" t="str">
            <v>Сыч/Прод Коровино Российский Оригин 50% ВЕС (3,5 кг)  Останкино</v>
          </cell>
          <cell r="B38" t="str">
            <v>кг</v>
          </cell>
          <cell r="G38">
            <v>1</v>
          </cell>
          <cell r="H38">
            <v>120</v>
          </cell>
          <cell r="I38">
            <v>783811</v>
          </cell>
          <cell r="K38">
            <v>0</v>
          </cell>
          <cell r="N38">
            <v>0</v>
          </cell>
          <cell r="P38">
            <v>0</v>
          </cell>
          <cell r="Q38">
            <v>156.56700000000001</v>
          </cell>
          <cell r="R38">
            <v>100</v>
          </cell>
        </row>
        <row r="39">
          <cell r="A39" t="str">
            <v>Сыч/Прод Коровино Российский Оригин 50% ВЕС (5 кг)  ОСТАНКИНО</v>
          </cell>
          <cell r="B39" t="str">
            <v>кг</v>
          </cell>
          <cell r="C39">
            <v>755.68</v>
          </cell>
          <cell r="D39">
            <v>30.884</v>
          </cell>
          <cell r="E39">
            <v>185.786</v>
          </cell>
          <cell r="F39">
            <v>586.577</v>
          </cell>
          <cell r="G39">
            <v>0</v>
          </cell>
          <cell r="I39" t="str">
            <v>ротация</v>
          </cell>
          <cell r="J39">
            <v>185.5</v>
          </cell>
          <cell r="K39">
            <v>0.28600000000000136</v>
          </cell>
          <cell r="P39">
            <v>37.157200000000003</v>
          </cell>
        </row>
        <row r="40">
          <cell r="A40" t="str">
            <v>Сыч/Прод Коровино Тильзитер 50% 200г СЗМЖ  ОСТАНКИНО</v>
          </cell>
          <cell r="B40" t="str">
            <v>шт</v>
          </cell>
          <cell r="D40">
            <v>234</v>
          </cell>
          <cell r="F40">
            <v>234</v>
          </cell>
          <cell r="G40">
            <v>0.2</v>
          </cell>
          <cell r="H40">
            <v>120</v>
          </cell>
          <cell r="I40">
            <v>783804</v>
          </cell>
          <cell r="K40">
            <v>0</v>
          </cell>
          <cell r="N40">
            <v>240</v>
          </cell>
          <cell r="P40">
            <v>0</v>
          </cell>
        </row>
        <row r="41">
          <cell r="A41" t="str">
            <v>Сыч/Прод Коровино Тильзитер Оригин 50% ВЕС (3,5 кг брус) СЗМЖ  Останкино</v>
          </cell>
          <cell r="B41" t="str">
            <v>кг</v>
          </cell>
          <cell r="G41">
            <v>1</v>
          </cell>
          <cell r="H41">
            <v>120</v>
          </cell>
          <cell r="I41">
            <v>783828</v>
          </cell>
          <cell r="K41">
            <v>0</v>
          </cell>
          <cell r="N41">
            <v>1818.396</v>
          </cell>
          <cell r="O41">
            <v>620</v>
          </cell>
          <cell r="P41">
            <v>0</v>
          </cell>
        </row>
        <row r="42">
          <cell r="A42" t="str">
            <v>Сыч/Прод Коровино Тильзитер Оригин 50% ВЕС (5 кг брус) СЗМЖ  ОСТАНКИНО</v>
          </cell>
          <cell r="B42" t="str">
            <v>кг</v>
          </cell>
          <cell r="C42">
            <v>546.39800000000002</v>
          </cell>
          <cell r="D42">
            <v>1838.3969999999999</v>
          </cell>
          <cell r="E42">
            <v>488.47199999999998</v>
          </cell>
          <cell r="F42">
            <v>1845.9469999999999</v>
          </cell>
          <cell r="G42">
            <v>0</v>
          </cell>
          <cell r="I42" t="str">
            <v>ротация</v>
          </cell>
          <cell r="J42">
            <v>479.5</v>
          </cell>
          <cell r="K42">
            <v>8.97199999999998</v>
          </cell>
          <cell r="P42">
            <v>97.694400000000002</v>
          </cell>
        </row>
        <row r="43">
          <cell r="A43" t="str">
            <v>Сыч/Прод Коровино Тильзитер Оригин 50% ВЕС НОВАЯ (5 кг брус) СЗМЖ  ОСТАНКИНО</v>
          </cell>
          <cell r="B43" t="str">
            <v>кг</v>
          </cell>
          <cell r="D43">
            <v>3.6339999999999999</v>
          </cell>
          <cell r="E43">
            <v>3.6339999999999999</v>
          </cell>
          <cell r="G43">
            <v>0</v>
          </cell>
          <cell r="I43" t="str">
            <v>дубль</v>
          </cell>
          <cell r="J43">
            <v>3.5</v>
          </cell>
          <cell r="K43">
            <v>0.1339999999999999</v>
          </cell>
          <cell r="P43">
            <v>0.7268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481"/>
  <sheetViews>
    <sheetView tabSelected="1" zoomScale="85" zoomScaleNormal="85" workbookViewId="0">
      <pane xSplit="2" ySplit="5" topLeftCell="C15" activePane="bottomRight" state="frozen"/>
      <selection pane="topRight" activeCell="C1" sqref="C1"/>
      <selection pane="bottomLeft" activeCell="A6" sqref="A6"/>
      <selection pane="bottomRight" activeCell="U25" sqref="U25"/>
    </sheetView>
  </sheetViews>
  <sheetFormatPr defaultRowHeight="15" x14ac:dyDescent="0.25"/>
  <cols>
    <col min="1" max="1" width="60" customWidth="1"/>
    <col min="2" max="2" width="4.140625" customWidth="1"/>
    <col min="3" max="6" width="6.140625" customWidth="1"/>
    <col min="7" max="7" width="5.28515625" style="8" customWidth="1"/>
    <col min="8" max="8" width="5.28515625" customWidth="1"/>
    <col min="9" max="9" width="10.28515625" customWidth="1"/>
    <col min="10" max="11" width="6.140625" customWidth="1"/>
    <col min="12" max="13" width="0.7109375" customWidth="1"/>
    <col min="14" max="14" width="10" customWidth="1"/>
    <col min="15" max="16" width="10" style="13" customWidth="1"/>
    <col min="17" max="20" width="6.140625" customWidth="1"/>
    <col min="21" max="21" width="21.42578125" customWidth="1"/>
    <col min="22" max="23" width="4" customWidth="1"/>
    <col min="24" max="29" width="6.42578125" customWidth="1"/>
    <col min="30" max="30" width="28.85546875" customWidth="1"/>
    <col min="31" max="54" width="8" customWidth="1"/>
  </cols>
  <sheetData>
    <row r="1" spans="1:54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0"/>
      <c r="P1" s="10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4" t="s">
        <v>75</v>
      </c>
      <c r="O2" s="10" t="s">
        <v>76</v>
      </c>
      <c r="P2" s="10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11" t="s">
        <v>13</v>
      </c>
      <c r="P3" s="11" t="s">
        <v>13</v>
      </c>
      <c r="Q3" s="2" t="s">
        <v>14</v>
      </c>
      <c r="R3" s="3" t="s">
        <v>15</v>
      </c>
      <c r="S3" s="3" t="s">
        <v>81</v>
      </c>
      <c r="T3" s="2" t="s">
        <v>16</v>
      </c>
      <c r="U3" s="2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0" t="s">
        <v>24</v>
      </c>
      <c r="P4" s="10" t="s">
        <v>79</v>
      </c>
      <c r="Q4" s="1" t="s">
        <v>25</v>
      </c>
      <c r="R4" s="1"/>
      <c r="S4" s="1" t="s">
        <v>82</v>
      </c>
      <c r="T4" s="1"/>
      <c r="U4" s="1"/>
      <c r="V4" s="1"/>
      <c r="W4" s="1"/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spans="1:54" x14ac:dyDescent="0.25">
      <c r="A5" s="1"/>
      <c r="B5" s="1"/>
      <c r="C5" s="1"/>
      <c r="D5" s="1"/>
      <c r="E5" s="4">
        <f>SUM(E6:E481)</f>
        <v>1095.163</v>
      </c>
      <c r="F5" s="4">
        <f>SUM(F6:F481)</f>
        <v>5576.2740000000003</v>
      </c>
      <c r="G5" s="6"/>
      <c r="H5" s="1"/>
      <c r="I5" s="1"/>
      <c r="J5" s="4">
        <f t="shared" ref="J5:T5" si="0">SUM(J6:J481)</f>
        <v>1094.5</v>
      </c>
      <c r="K5" s="4">
        <f t="shared" si="0"/>
        <v>0.66299999999998205</v>
      </c>
      <c r="L5" s="4">
        <f t="shared" si="0"/>
        <v>0</v>
      </c>
      <c r="M5" s="4">
        <f t="shared" si="0"/>
        <v>0</v>
      </c>
      <c r="N5" s="4">
        <f t="shared" si="0"/>
        <v>4276.37</v>
      </c>
      <c r="O5" s="12">
        <f t="shared" si="0"/>
        <v>1290</v>
      </c>
      <c r="P5" s="12">
        <f t="shared" si="0"/>
        <v>500</v>
      </c>
      <c r="Q5" s="4">
        <f t="shared" si="0"/>
        <v>219.03259999999997</v>
      </c>
      <c r="R5" s="4">
        <f t="shared" si="0"/>
        <v>1527.7339999999999</v>
      </c>
      <c r="S5" s="4">
        <f t="shared" si="0"/>
        <v>1976</v>
      </c>
      <c r="T5" s="4">
        <f t="shared" si="0"/>
        <v>300</v>
      </c>
      <c r="U5" s="1"/>
      <c r="V5" s="1"/>
      <c r="W5" s="1"/>
      <c r="X5" s="4">
        <f t="shared" ref="X5:AC5" si="1">SUM(X6:X481)</f>
        <v>203.65440000000001</v>
      </c>
      <c r="Y5" s="4">
        <f t="shared" si="1"/>
        <v>235.92099999999999</v>
      </c>
      <c r="Z5" s="4">
        <f t="shared" si="1"/>
        <v>66.141999999999996</v>
      </c>
      <c r="AA5" s="4">
        <f t="shared" si="1"/>
        <v>129.8278</v>
      </c>
      <c r="AB5" s="4">
        <f t="shared" si="1"/>
        <v>242.78519999999997</v>
      </c>
      <c r="AC5" s="4">
        <f t="shared" si="1"/>
        <v>47.440999999999995</v>
      </c>
      <c r="AD5" s="1"/>
      <c r="AE5" s="4">
        <f>SUM(AE6:AE481)</f>
        <v>1166.08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1:54" x14ac:dyDescent="0.25">
      <c r="A6" s="1" t="s">
        <v>32</v>
      </c>
      <c r="B6" s="1" t="s">
        <v>33</v>
      </c>
      <c r="C6" s="1"/>
      <c r="D6" s="1">
        <v>80</v>
      </c>
      <c r="E6" s="1"/>
      <c r="F6" s="1"/>
      <c r="G6" s="6">
        <v>0.14000000000000001</v>
      </c>
      <c r="H6" s="1">
        <v>180</v>
      </c>
      <c r="I6" s="1">
        <v>9988421</v>
      </c>
      <c r="J6" s="1"/>
      <c r="K6" s="1">
        <f t="shared" ref="K6:K26" si="2">E6-J6</f>
        <v>0</v>
      </c>
      <c r="L6" s="1"/>
      <c r="M6" s="1"/>
      <c r="N6" s="15">
        <v>80</v>
      </c>
      <c r="O6" s="10"/>
      <c r="P6" s="10">
        <f>VLOOKUP(A6,[1]Sheet!$A:$R,18,0)</f>
        <v>0</v>
      </c>
      <c r="Q6" s="1">
        <f>E6/5</f>
        <v>0</v>
      </c>
      <c r="R6" s="23">
        <v>80</v>
      </c>
      <c r="S6" s="5">
        <f>R6</f>
        <v>80</v>
      </c>
      <c r="T6" s="5"/>
      <c r="U6" s="1"/>
      <c r="V6" s="1" t="e">
        <f>(F6+O6+R6)/Q6</f>
        <v>#DIV/0!</v>
      </c>
      <c r="W6" s="1" t="e">
        <f>(F6+O6)/Q6</f>
        <v>#DIV/0!</v>
      </c>
      <c r="X6" s="1">
        <v>0</v>
      </c>
      <c r="Y6" s="1">
        <v>4.2</v>
      </c>
      <c r="Z6" s="1">
        <v>2</v>
      </c>
      <c r="AA6" s="1">
        <v>1.6</v>
      </c>
      <c r="AB6" s="1">
        <v>2.2000000000000002</v>
      </c>
      <c r="AC6" s="1">
        <v>0</v>
      </c>
      <c r="AD6" s="1"/>
      <c r="AE6" s="1">
        <f>S6*G6</f>
        <v>11.200000000000001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x14ac:dyDescent="0.25">
      <c r="A7" s="9" t="s">
        <v>34</v>
      </c>
      <c r="B7" s="1" t="s">
        <v>33</v>
      </c>
      <c r="C7" s="1"/>
      <c r="D7" s="1">
        <v>48</v>
      </c>
      <c r="E7" s="1"/>
      <c r="F7" s="1">
        <v>16</v>
      </c>
      <c r="G7" s="6">
        <v>0.18</v>
      </c>
      <c r="H7" s="1">
        <v>270</v>
      </c>
      <c r="I7" s="1">
        <v>9988438</v>
      </c>
      <c r="J7" s="1"/>
      <c r="K7" s="1">
        <f t="shared" ref="K7" si="3">E7-J7</f>
        <v>0</v>
      </c>
      <c r="L7" s="1"/>
      <c r="M7" s="1"/>
      <c r="N7" s="15">
        <v>50</v>
      </c>
      <c r="O7" s="10"/>
      <c r="P7" s="10">
        <f>VLOOKUP(A7,[1]Sheet!$A:$R,18,0)</f>
        <v>0</v>
      </c>
      <c r="Q7" s="1">
        <f t="shared" ref="Q7:Q43" si="4">E7/5</f>
        <v>0</v>
      </c>
      <c r="R7" s="23">
        <v>48</v>
      </c>
      <c r="S7" s="5">
        <f t="shared" ref="S7:S14" si="5">R7</f>
        <v>48</v>
      </c>
      <c r="T7" s="5"/>
      <c r="U7" s="1"/>
      <c r="V7" s="1" t="e">
        <f t="shared" ref="V7:V43" si="6">(F7+O7+R7)/Q7</f>
        <v>#DIV/0!</v>
      </c>
      <c r="W7" s="1" t="e">
        <f t="shared" ref="W7:W43" si="7">(F7+O7)/Q7</f>
        <v>#DIV/0!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24" t="s">
        <v>36</v>
      </c>
      <c r="AE7" s="1">
        <f t="shared" ref="AE7:AE14" si="8">S7*G7</f>
        <v>8.64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1:54" x14ac:dyDescent="0.25">
      <c r="A8" s="1" t="s">
        <v>35</v>
      </c>
      <c r="B8" s="1" t="s">
        <v>33</v>
      </c>
      <c r="C8" s="1"/>
      <c r="D8" s="1">
        <v>48</v>
      </c>
      <c r="E8" s="1"/>
      <c r="F8" s="1"/>
      <c r="G8" s="6">
        <v>0.18</v>
      </c>
      <c r="H8" s="1">
        <v>270</v>
      </c>
      <c r="I8" s="1">
        <v>9988445</v>
      </c>
      <c r="J8" s="1"/>
      <c r="K8" s="1">
        <f t="shared" si="2"/>
        <v>0</v>
      </c>
      <c r="L8" s="1"/>
      <c r="M8" s="1"/>
      <c r="N8" s="15">
        <v>60</v>
      </c>
      <c r="O8" s="10"/>
      <c r="P8" s="10">
        <f>VLOOKUP(A8,[1]Sheet!$A:$R,18,0)</f>
        <v>0</v>
      </c>
      <c r="Q8" s="1">
        <f t="shared" si="4"/>
        <v>0</v>
      </c>
      <c r="R8" s="23">
        <v>48</v>
      </c>
      <c r="S8" s="5">
        <f t="shared" si="5"/>
        <v>48</v>
      </c>
      <c r="T8" s="5"/>
      <c r="U8" s="1"/>
      <c r="V8" s="1" t="e">
        <f t="shared" si="6"/>
        <v>#DIV/0!</v>
      </c>
      <c r="W8" s="1" t="e">
        <f t="shared" si="7"/>
        <v>#DIV/0!</v>
      </c>
      <c r="X8" s="1">
        <v>0</v>
      </c>
      <c r="Y8" s="1">
        <v>0</v>
      </c>
      <c r="Z8" s="1">
        <v>1</v>
      </c>
      <c r="AA8" s="1">
        <v>1.6</v>
      </c>
      <c r="AB8" s="1">
        <v>2.8</v>
      </c>
      <c r="AC8" s="1">
        <v>0</v>
      </c>
      <c r="AD8" s="1"/>
      <c r="AE8" s="1">
        <f t="shared" si="8"/>
        <v>8.64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1:54" x14ac:dyDescent="0.25">
      <c r="A9" s="9" t="s">
        <v>37</v>
      </c>
      <c r="B9" s="1" t="s">
        <v>33</v>
      </c>
      <c r="C9" s="1"/>
      <c r="D9" s="1">
        <v>48</v>
      </c>
      <c r="E9" s="1"/>
      <c r="F9" s="1"/>
      <c r="G9" s="6">
        <v>0.4</v>
      </c>
      <c r="H9" s="1">
        <v>270</v>
      </c>
      <c r="I9" s="1">
        <v>9988452</v>
      </c>
      <c r="J9" s="1"/>
      <c r="K9" s="1">
        <f t="shared" ref="K9" si="9">E9-J9</f>
        <v>0</v>
      </c>
      <c r="L9" s="1"/>
      <c r="M9" s="1"/>
      <c r="N9" s="15">
        <v>50</v>
      </c>
      <c r="O9" s="10"/>
      <c r="P9" s="10">
        <f>VLOOKUP(A9,[1]Sheet!$A:$R,18,0)</f>
        <v>0</v>
      </c>
      <c r="Q9" s="1">
        <f t="shared" si="4"/>
        <v>0</v>
      </c>
      <c r="R9" s="23">
        <v>48</v>
      </c>
      <c r="S9" s="5">
        <f t="shared" si="5"/>
        <v>48</v>
      </c>
      <c r="T9" s="5"/>
      <c r="U9" s="1"/>
      <c r="V9" s="1" t="e">
        <f t="shared" si="6"/>
        <v>#DIV/0!</v>
      </c>
      <c r="W9" s="1" t="e">
        <f t="shared" si="7"/>
        <v>#DIV/0!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24" t="s">
        <v>36</v>
      </c>
      <c r="AE9" s="1">
        <f t="shared" si="8"/>
        <v>19.200000000000003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1:54" x14ac:dyDescent="0.25">
      <c r="A10" s="1" t="s">
        <v>38</v>
      </c>
      <c r="B10" s="1" t="s">
        <v>33</v>
      </c>
      <c r="C10" s="1"/>
      <c r="D10" s="1">
        <v>56</v>
      </c>
      <c r="E10" s="1"/>
      <c r="F10" s="1"/>
      <c r="G10" s="6">
        <v>0.4</v>
      </c>
      <c r="H10" s="1">
        <v>270</v>
      </c>
      <c r="I10" s="1">
        <v>9988476</v>
      </c>
      <c r="J10" s="1"/>
      <c r="K10" s="1">
        <f t="shared" ref="K10" si="10">E10-J10</f>
        <v>0</v>
      </c>
      <c r="L10" s="1"/>
      <c r="M10" s="1"/>
      <c r="N10" s="15">
        <v>50</v>
      </c>
      <c r="O10" s="10"/>
      <c r="P10" s="10">
        <f>VLOOKUP(A10,[1]Sheet!$A:$R,18,0)</f>
        <v>0</v>
      </c>
      <c r="Q10" s="1">
        <f t="shared" si="4"/>
        <v>0</v>
      </c>
      <c r="R10" s="23">
        <v>56</v>
      </c>
      <c r="S10" s="5">
        <f t="shared" si="5"/>
        <v>56</v>
      </c>
      <c r="T10" s="5"/>
      <c r="U10" s="1"/>
      <c r="V10" s="1" t="e">
        <f t="shared" si="6"/>
        <v>#DIV/0!</v>
      </c>
      <c r="W10" s="1" t="e">
        <f t="shared" si="7"/>
        <v>#DIV/0!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24" t="s">
        <v>36</v>
      </c>
      <c r="AE10" s="1">
        <f t="shared" si="8"/>
        <v>22.400000000000002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1:54" x14ac:dyDescent="0.25">
      <c r="A11" s="1" t="s">
        <v>40</v>
      </c>
      <c r="B11" s="1" t="s">
        <v>39</v>
      </c>
      <c r="C11" s="1"/>
      <c r="D11" s="1">
        <v>56.88</v>
      </c>
      <c r="E11" s="1"/>
      <c r="F11" s="1">
        <v>56.88</v>
      </c>
      <c r="G11" s="6">
        <v>1</v>
      </c>
      <c r="H11" s="1">
        <v>150</v>
      </c>
      <c r="I11" s="1">
        <v>5037308</v>
      </c>
      <c r="J11" s="1"/>
      <c r="K11" s="1">
        <f t="shared" ref="K11" si="11">E11-J11</f>
        <v>0</v>
      </c>
      <c r="L11" s="1"/>
      <c r="M11" s="1"/>
      <c r="N11" s="15">
        <v>50</v>
      </c>
      <c r="O11" s="10"/>
      <c r="P11" s="10">
        <f>VLOOKUP(A11,[1]Sheet!$A:$R,18,0)</f>
        <v>0</v>
      </c>
      <c r="Q11" s="1">
        <f t="shared" si="4"/>
        <v>0</v>
      </c>
      <c r="R11" s="5"/>
      <c r="S11" s="5">
        <f t="shared" si="5"/>
        <v>0</v>
      </c>
      <c r="T11" s="5"/>
      <c r="U11" s="1"/>
      <c r="V11" s="1" t="e">
        <f t="shared" si="6"/>
        <v>#DIV/0!</v>
      </c>
      <c r="W11" s="1" t="e">
        <f t="shared" si="7"/>
        <v>#DIV/0!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24" t="s">
        <v>36</v>
      </c>
      <c r="AE11" s="1">
        <f t="shared" si="8"/>
        <v>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1:54" x14ac:dyDescent="0.25">
      <c r="A12" s="1" t="s">
        <v>41</v>
      </c>
      <c r="B12" s="1" t="s">
        <v>33</v>
      </c>
      <c r="C12" s="1">
        <v>21</v>
      </c>
      <c r="D12" s="1">
        <v>48</v>
      </c>
      <c r="E12" s="1">
        <v>19</v>
      </c>
      <c r="F12" s="1">
        <v>48</v>
      </c>
      <c r="G12" s="6">
        <v>0.18</v>
      </c>
      <c r="H12" s="1">
        <v>150</v>
      </c>
      <c r="I12" s="1">
        <v>5034819</v>
      </c>
      <c r="J12" s="1">
        <v>28</v>
      </c>
      <c r="K12" s="1">
        <f t="shared" si="2"/>
        <v>-9</v>
      </c>
      <c r="L12" s="1"/>
      <c r="M12" s="1"/>
      <c r="N12" s="15">
        <v>50</v>
      </c>
      <c r="O12" s="10">
        <v>120</v>
      </c>
      <c r="P12" s="10">
        <f>VLOOKUP(A12,[1]Sheet!$A:$R,18,0)</f>
        <v>0</v>
      </c>
      <c r="Q12" s="1">
        <f t="shared" si="4"/>
        <v>3.8</v>
      </c>
      <c r="R12" s="5"/>
      <c r="S12" s="5">
        <f t="shared" si="5"/>
        <v>0</v>
      </c>
      <c r="T12" s="5"/>
      <c r="U12" s="1"/>
      <c r="V12" s="1">
        <f t="shared" si="6"/>
        <v>44.210526315789473</v>
      </c>
      <c r="W12" s="1">
        <f t="shared" si="7"/>
        <v>44.210526315789473</v>
      </c>
      <c r="X12" s="1">
        <v>9</v>
      </c>
      <c r="Y12" s="1">
        <v>4.5999999999999996</v>
      </c>
      <c r="Z12" s="1">
        <v>0.6</v>
      </c>
      <c r="AA12" s="1">
        <v>4.8</v>
      </c>
      <c r="AB12" s="1">
        <v>3.4</v>
      </c>
      <c r="AC12" s="1">
        <v>3.6</v>
      </c>
      <c r="AD12" s="1"/>
      <c r="AE12" s="1">
        <f t="shared" si="8"/>
        <v>0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spans="1:54" ht="15.75" thickBot="1" x14ac:dyDescent="0.3">
      <c r="A13" s="1" t="s">
        <v>42</v>
      </c>
      <c r="B13" s="1" t="s">
        <v>33</v>
      </c>
      <c r="C13" s="1"/>
      <c r="D13" s="1">
        <v>48</v>
      </c>
      <c r="E13" s="1"/>
      <c r="F13" s="1"/>
      <c r="G13" s="6">
        <v>0.1</v>
      </c>
      <c r="H13" s="1">
        <v>90</v>
      </c>
      <c r="I13" s="1">
        <v>8444163</v>
      </c>
      <c r="J13" s="1"/>
      <c r="K13" s="1">
        <f t="shared" ref="K13" si="12">E13-J13</f>
        <v>0</v>
      </c>
      <c r="L13" s="1"/>
      <c r="M13" s="1"/>
      <c r="N13" s="15">
        <v>60</v>
      </c>
      <c r="O13" s="10"/>
      <c r="P13" s="10">
        <f>VLOOKUP(A13,[1]Sheet!$A:$R,18,0)</f>
        <v>0</v>
      </c>
      <c r="Q13" s="1">
        <f t="shared" si="4"/>
        <v>0</v>
      </c>
      <c r="R13" s="23">
        <v>48</v>
      </c>
      <c r="S13" s="5">
        <f t="shared" si="5"/>
        <v>48</v>
      </c>
      <c r="T13" s="5"/>
      <c r="U13" s="1"/>
      <c r="V13" s="1" t="e">
        <f t="shared" si="6"/>
        <v>#DIV/0!</v>
      </c>
      <c r="W13" s="1" t="e">
        <f t="shared" si="7"/>
        <v>#DIV/0!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24" t="s">
        <v>36</v>
      </c>
      <c r="AE13" s="1">
        <f t="shared" si="8"/>
        <v>4.8000000000000007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1:54" x14ac:dyDescent="0.25">
      <c r="A14" s="20" t="s">
        <v>43</v>
      </c>
      <c r="B14" s="16" t="s">
        <v>33</v>
      </c>
      <c r="C14" s="16">
        <v>190</v>
      </c>
      <c r="D14" s="16"/>
      <c r="E14" s="16">
        <v>76</v>
      </c>
      <c r="F14" s="17">
        <v>96</v>
      </c>
      <c r="G14" s="6">
        <v>0.18</v>
      </c>
      <c r="H14" s="1">
        <v>150</v>
      </c>
      <c r="I14" s="1">
        <v>5038411</v>
      </c>
      <c r="J14" s="1">
        <v>73</v>
      </c>
      <c r="K14" s="1">
        <f t="shared" si="2"/>
        <v>3</v>
      </c>
      <c r="L14" s="1"/>
      <c r="M14" s="1"/>
      <c r="N14" s="15">
        <v>0</v>
      </c>
      <c r="O14" s="10">
        <v>110</v>
      </c>
      <c r="P14" s="10">
        <f>VLOOKUP(A14,[1]Sheet!$A:$R,18,0)</f>
        <v>0</v>
      </c>
      <c r="Q14" s="1">
        <f t="shared" si="4"/>
        <v>15.2</v>
      </c>
      <c r="R14" s="5">
        <f>20*(Q14+Q15)-O14-O15-F14-F15</f>
        <v>98</v>
      </c>
      <c r="S14" s="5">
        <v>120</v>
      </c>
      <c r="T14" s="5"/>
      <c r="U14" s="1"/>
      <c r="V14" s="1">
        <f t="shared" si="6"/>
        <v>20</v>
      </c>
      <c r="W14" s="1">
        <f t="shared" si="7"/>
        <v>13.55263157894737</v>
      </c>
      <c r="X14" s="1">
        <v>14.2</v>
      </c>
      <c r="Y14" s="1">
        <v>7.8</v>
      </c>
      <c r="Z14" s="1">
        <v>6.4</v>
      </c>
      <c r="AA14" s="1">
        <v>0</v>
      </c>
      <c r="AB14" s="1">
        <v>0.4</v>
      </c>
      <c r="AC14" s="1">
        <v>0.4</v>
      </c>
      <c r="AD14" s="1"/>
      <c r="AE14" s="1">
        <f t="shared" si="8"/>
        <v>21.599999999999998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1:54" ht="15.75" thickBot="1" x14ac:dyDescent="0.3">
      <c r="A15" s="28" t="s">
        <v>49</v>
      </c>
      <c r="B15" s="29" t="s">
        <v>33</v>
      </c>
      <c r="C15" s="29"/>
      <c r="D15" s="29"/>
      <c r="E15" s="29"/>
      <c r="F15" s="30"/>
      <c r="G15" s="31">
        <v>0</v>
      </c>
      <c r="H15" s="32"/>
      <c r="I15" s="32" t="s">
        <v>50</v>
      </c>
      <c r="J15" s="32"/>
      <c r="K15" s="32">
        <f t="shared" ref="K15" si="13">E15-J15</f>
        <v>0</v>
      </c>
      <c r="L15" s="32"/>
      <c r="M15" s="32"/>
      <c r="N15" s="32"/>
      <c r="O15" s="33"/>
      <c r="P15" s="33"/>
      <c r="Q15" s="32">
        <f t="shared" si="4"/>
        <v>0</v>
      </c>
      <c r="R15" s="34"/>
      <c r="S15" s="34"/>
      <c r="T15" s="34"/>
      <c r="U15" s="32"/>
      <c r="V15" s="32" t="e">
        <f t="shared" si="6"/>
        <v>#DIV/0!</v>
      </c>
      <c r="W15" s="32" t="e">
        <f t="shared" si="7"/>
        <v>#DIV/0!</v>
      </c>
      <c r="X15" s="32">
        <v>-0.2</v>
      </c>
      <c r="Y15" s="32">
        <v>0</v>
      </c>
      <c r="Z15" s="32">
        <v>0</v>
      </c>
      <c r="AA15" s="32">
        <v>12.8</v>
      </c>
      <c r="AB15" s="32">
        <v>14.8</v>
      </c>
      <c r="AC15" s="32">
        <v>0.8</v>
      </c>
      <c r="AD15" s="32"/>
      <c r="AE15" s="32">
        <f t="shared" ref="AE15" si="14">R15*G15</f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1:54" x14ac:dyDescent="0.25">
      <c r="A16" s="1" t="s">
        <v>44</v>
      </c>
      <c r="B16" s="1" t="s">
        <v>33</v>
      </c>
      <c r="C16" s="1">
        <v>158</v>
      </c>
      <c r="D16" s="1"/>
      <c r="E16" s="1">
        <v>74</v>
      </c>
      <c r="F16" s="1">
        <v>76</v>
      </c>
      <c r="G16" s="6">
        <v>0.18</v>
      </c>
      <c r="H16" s="1">
        <v>150</v>
      </c>
      <c r="I16" s="1">
        <v>5038459</v>
      </c>
      <c r="J16" s="1">
        <v>72</v>
      </c>
      <c r="K16" s="1">
        <f t="shared" si="2"/>
        <v>2</v>
      </c>
      <c r="L16" s="1"/>
      <c r="M16" s="1"/>
      <c r="N16" s="15">
        <v>0</v>
      </c>
      <c r="O16" s="10">
        <v>240</v>
      </c>
      <c r="P16" s="10">
        <f>VLOOKUP(A16,[1]Sheet!$A:$R,18,0)</f>
        <v>0</v>
      </c>
      <c r="Q16" s="1">
        <f t="shared" si="4"/>
        <v>14.8</v>
      </c>
      <c r="R16" s="5"/>
      <c r="S16" s="5">
        <f t="shared" ref="S16:S18" si="15">R16</f>
        <v>0</v>
      </c>
      <c r="T16" s="5"/>
      <c r="U16" s="1"/>
      <c r="V16" s="1">
        <f t="shared" si="6"/>
        <v>21.351351351351351</v>
      </c>
      <c r="W16" s="1">
        <f t="shared" si="7"/>
        <v>21.351351351351351</v>
      </c>
      <c r="X16" s="1">
        <v>18.600000000000001</v>
      </c>
      <c r="Y16" s="1">
        <v>9.8000000000000007</v>
      </c>
      <c r="Z16" s="1">
        <v>10.199999999999999</v>
      </c>
      <c r="AA16" s="1">
        <v>0</v>
      </c>
      <c r="AB16" s="1">
        <v>0.4</v>
      </c>
      <c r="AC16" s="1">
        <v>0.4</v>
      </c>
      <c r="AD16" s="1"/>
      <c r="AE16" s="1">
        <f t="shared" ref="AE16:AE19" si="16">S16*G16</f>
        <v>0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1:54" x14ac:dyDescent="0.25">
      <c r="A17" s="1" t="s">
        <v>45</v>
      </c>
      <c r="B17" s="1" t="s">
        <v>33</v>
      </c>
      <c r="C17" s="1">
        <v>926.83199999999999</v>
      </c>
      <c r="D17" s="1">
        <v>2.1680000000000001</v>
      </c>
      <c r="E17" s="1">
        <v>83</v>
      </c>
      <c r="F17" s="1">
        <v>845</v>
      </c>
      <c r="G17" s="6">
        <v>0.18</v>
      </c>
      <c r="H17" s="1">
        <v>150</v>
      </c>
      <c r="I17" s="1">
        <v>5038435</v>
      </c>
      <c r="J17" s="1">
        <v>79</v>
      </c>
      <c r="K17" s="1">
        <f t="shared" si="2"/>
        <v>4</v>
      </c>
      <c r="L17" s="1"/>
      <c r="M17" s="1"/>
      <c r="N17" s="15">
        <v>0</v>
      </c>
      <c r="O17" s="10"/>
      <c r="P17" s="10">
        <f>VLOOKUP(A17,[1]Sheet!$A:$R,18,0)</f>
        <v>0</v>
      </c>
      <c r="Q17" s="1">
        <f t="shared" si="4"/>
        <v>16.600000000000001</v>
      </c>
      <c r="R17" s="5"/>
      <c r="S17" s="5">
        <f t="shared" si="15"/>
        <v>0</v>
      </c>
      <c r="T17" s="5"/>
      <c r="U17" s="1"/>
      <c r="V17" s="1">
        <f t="shared" si="6"/>
        <v>50.903614457831324</v>
      </c>
      <c r="W17" s="1">
        <f t="shared" si="7"/>
        <v>50.903614457831324</v>
      </c>
      <c r="X17" s="1">
        <v>26</v>
      </c>
      <c r="Y17" s="1">
        <v>10.633599999999999</v>
      </c>
      <c r="Z17" s="1">
        <v>0</v>
      </c>
      <c r="AA17" s="1">
        <v>0</v>
      </c>
      <c r="AB17" s="1">
        <v>0.4</v>
      </c>
      <c r="AC17" s="1">
        <v>0.4</v>
      </c>
      <c r="AD17" s="26" t="s">
        <v>46</v>
      </c>
      <c r="AE17" s="1">
        <f t="shared" si="16"/>
        <v>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1:54" ht="15.75" thickBot="1" x14ac:dyDescent="0.3">
      <c r="A18" s="9" t="s">
        <v>47</v>
      </c>
      <c r="B18" s="1" t="s">
        <v>33</v>
      </c>
      <c r="C18" s="1"/>
      <c r="D18" s="1">
        <v>120</v>
      </c>
      <c r="E18" s="1"/>
      <c r="F18" s="1"/>
      <c r="G18" s="6">
        <v>0.2</v>
      </c>
      <c r="H18" s="1">
        <v>120</v>
      </c>
      <c r="I18" s="1">
        <v>5038398</v>
      </c>
      <c r="J18" s="1"/>
      <c r="K18" s="1">
        <f t="shared" si="2"/>
        <v>0</v>
      </c>
      <c r="L18" s="1"/>
      <c r="M18" s="1"/>
      <c r="N18" s="15">
        <v>120</v>
      </c>
      <c r="O18" s="10"/>
      <c r="P18" s="10">
        <f>VLOOKUP(A18,[1]Sheet!$A:$R,18,0)</f>
        <v>0</v>
      </c>
      <c r="Q18" s="1">
        <f t="shared" si="4"/>
        <v>0</v>
      </c>
      <c r="R18" s="23">
        <v>120</v>
      </c>
      <c r="S18" s="5">
        <f t="shared" si="15"/>
        <v>120</v>
      </c>
      <c r="T18" s="5"/>
      <c r="U18" s="1"/>
      <c r="V18" s="1" t="e">
        <f t="shared" si="6"/>
        <v>#DIV/0!</v>
      </c>
      <c r="W18" s="1" t="e">
        <f t="shared" si="7"/>
        <v>#DIV/0!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24" t="s">
        <v>36</v>
      </c>
      <c r="AE18" s="1">
        <f t="shared" si="16"/>
        <v>24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1:54" x14ac:dyDescent="0.25">
      <c r="A19" s="20" t="s">
        <v>48</v>
      </c>
      <c r="B19" s="16" t="s">
        <v>39</v>
      </c>
      <c r="C19" s="16">
        <v>118.41</v>
      </c>
      <c r="D19" s="16">
        <v>0.56000000000000005</v>
      </c>
      <c r="E19" s="16">
        <v>44.69</v>
      </c>
      <c r="F19" s="17">
        <v>72.47</v>
      </c>
      <c r="G19" s="6">
        <v>1</v>
      </c>
      <c r="H19" s="1">
        <v>150</v>
      </c>
      <c r="I19" s="1">
        <v>5038596</v>
      </c>
      <c r="J19" s="1">
        <v>43.5</v>
      </c>
      <c r="K19" s="1">
        <f t="shared" si="2"/>
        <v>1.1899999999999977</v>
      </c>
      <c r="L19" s="1"/>
      <c r="M19" s="1"/>
      <c r="N19" s="15">
        <v>0</v>
      </c>
      <c r="O19" s="10"/>
      <c r="P19" s="39">
        <f>VLOOKUP(A19,[1]Sheet!$A:$R,18,0)</f>
        <v>100</v>
      </c>
      <c r="Q19" s="1">
        <f t="shared" si="4"/>
        <v>8.9379999999999988</v>
      </c>
      <c r="R19" s="5">
        <f>20*(Q19+Q20)-O19-O20-F19-F20</f>
        <v>106.28999999999999</v>
      </c>
      <c r="S19" s="5">
        <v>50</v>
      </c>
      <c r="T19" s="5"/>
      <c r="U19" s="1"/>
      <c r="V19" s="1">
        <f t="shared" si="6"/>
        <v>20</v>
      </c>
      <c r="W19" s="1">
        <f t="shared" si="7"/>
        <v>8.1080778697695237</v>
      </c>
      <c r="X19" s="1">
        <v>3.5259999999999998</v>
      </c>
      <c r="Y19" s="1">
        <v>3.1259999999999999</v>
      </c>
      <c r="Z19" s="1">
        <v>2.0299999999999998</v>
      </c>
      <c r="AA19" s="1">
        <v>0</v>
      </c>
      <c r="AB19" s="1">
        <v>0.4</v>
      </c>
      <c r="AC19" s="1">
        <v>0.4</v>
      </c>
      <c r="AD19" s="1"/>
      <c r="AE19" s="1">
        <f t="shared" si="16"/>
        <v>50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1:54" ht="15.75" thickBot="1" x14ac:dyDescent="0.3">
      <c r="A20" s="28" t="s">
        <v>52</v>
      </c>
      <c r="B20" s="29" t="s">
        <v>39</v>
      </c>
      <c r="C20" s="29"/>
      <c r="D20" s="29"/>
      <c r="E20" s="29"/>
      <c r="F20" s="30"/>
      <c r="G20" s="31">
        <v>0</v>
      </c>
      <c r="H20" s="32"/>
      <c r="I20" s="32" t="s">
        <v>50</v>
      </c>
      <c r="J20" s="32"/>
      <c r="K20" s="32">
        <f t="shared" ref="K20" si="17">E20-J20</f>
        <v>0</v>
      </c>
      <c r="L20" s="32"/>
      <c r="M20" s="32"/>
      <c r="N20" s="32"/>
      <c r="O20" s="33"/>
      <c r="P20" s="33"/>
      <c r="Q20" s="32">
        <f t="shared" si="4"/>
        <v>0</v>
      </c>
      <c r="R20" s="34"/>
      <c r="S20" s="34"/>
      <c r="T20" s="34"/>
      <c r="U20" s="32"/>
      <c r="V20" s="32" t="e">
        <f t="shared" si="6"/>
        <v>#DIV/0!</v>
      </c>
      <c r="W20" s="32" t="e">
        <f t="shared" si="7"/>
        <v>#DIV/0!</v>
      </c>
      <c r="X20" s="32">
        <v>0</v>
      </c>
      <c r="Y20" s="32">
        <v>0</v>
      </c>
      <c r="Z20" s="32">
        <v>0</v>
      </c>
      <c r="AA20" s="32">
        <v>0</v>
      </c>
      <c r="AB20" s="32">
        <v>14.032</v>
      </c>
      <c r="AC20" s="32">
        <v>5.8330000000000002</v>
      </c>
      <c r="AD20" s="32"/>
      <c r="AE20" s="32">
        <f t="shared" ref="AE20" si="18">R20*G20</f>
        <v>0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1:54" x14ac:dyDescent="0.25">
      <c r="A21" s="1" t="s">
        <v>51</v>
      </c>
      <c r="B21" s="1" t="s">
        <v>39</v>
      </c>
      <c r="C21" s="1">
        <v>463.64</v>
      </c>
      <c r="D21" s="1"/>
      <c r="E21" s="1">
        <v>27.51</v>
      </c>
      <c r="F21" s="1">
        <v>431.76</v>
      </c>
      <c r="G21" s="6">
        <v>1</v>
      </c>
      <c r="H21" s="1">
        <v>150</v>
      </c>
      <c r="I21" s="1">
        <v>5038572</v>
      </c>
      <c r="J21" s="1">
        <v>31.5</v>
      </c>
      <c r="K21" s="1">
        <f t="shared" si="2"/>
        <v>-3.9899999999999984</v>
      </c>
      <c r="L21" s="1"/>
      <c r="M21" s="1"/>
      <c r="N21" s="15">
        <v>0</v>
      </c>
      <c r="O21" s="10"/>
      <c r="P21" s="10">
        <f>VLOOKUP(A21,[1]Sheet!$A:$R,18,0)</f>
        <v>0</v>
      </c>
      <c r="Q21" s="1">
        <f t="shared" si="4"/>
        <v>5.5020000000000007</v>
      </c>
      <c r="R21" s="5"/>
      <c r="S21" s="5">
        <f t="shared" ref="S21:S31" si="19">R21</f>
        <v>0</v>
      </c>
      <c r="T21" s="5"/>
      <c r="U21" s="1"/>
      <c r="V21" s="1">
        <f t="shared" si="6"/>
        <v>78.473282442748086</v>
      </c>
      <c r="W21" s="1">
        <f t="shared" si="7"/>
        <v>78.473282442748086</v>
      </c>
      <c r="X21" s="1">
        <v>5.7859999999999996</v>
      </c>
      <c r="Y21" s="1">
        <v>1.252</v>
      </c>
      <c r="Z21" s="1">
        <v>2.5950000000000002</v>
      </c>
      <c r="AA21" s="1">
        <v>8.3010000000000002</v>
      </c>
      <c r="AB21" s="1">
        <v>3.4460000000000002</v>
      </c>
      <c r="AC21" s="1">
        <v>4.024</v>
      </c>
      <c r="AD21" s="26" t="s">
        <v>46</v>
      </c>
      <c r="AE21" s="1">
        <f t="shared" ref="AE21:AE31" si="20">S21*G21</f>
        <v>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1:54" x14ac:dyDescent="0.25">
      <c r="A22" s="1" t="s">
        <v>53</v>
      </c>
      <c r="B22" s="1" t="s">
        <v>33</v>
      </c>
      <c r="C22" s="1"/>
      <c r="D22" s="1">
        <v>120</v>
      </c>
      <c r="E22" s="1"/>
      <c r="F22" s="1"/>
      <c r="G22" s="6">
        <v>0.2</v>
      </c>
      <c r="H22" s="1">
        <v>120</v>
      </c>
      <c r="I22" s="1">
        <v>99876550</v>
      </c>
      <c r="J22" s="1"/>
      <c r="K22" s="1">
        <f t="shared" ref="K22:K23" si="21">E22-J22</f>
        <v>0</v>
      </c>
      <c r="L22" s="1"/>
      <c r="M22" s="1"/>
      <c r="N22" s="15">
        <v>120</v>
      </c>
      <c r="O22" s="10"/>
      <c r="P22" s="10">
        <f>VLOOKUP(A22,[1]Sheet!$A:$R,18,0)</f>
        <v>0</v>
      </c>
      <c r="Q22" s="1">
        <f t="shared" si="4"/>
        <v>0</v>
      </c>
      <c r="R22" s="23">
        <v>120</v>
      </c>
      <c r="S22" s="5">
        <f t="shared" si="19"/>
        <v>120</v>
      </c>
      <c r="T22" s="5"/>
      <c r="U22" s="1"/>
      <c r="V22" s="1" t="e">
        <f t="shared" si="6"/>
        <v>#DIV/0!</v>
      </c>
      <c r="W22" s="1" t="e">
        <f t="shared" si="7"/>
        <v>#DIV/0!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24" t="s">
        <v>36</v>
      </c>
      <c r="AE22" s="1">
        <f t="shared" si="20"/>
        <v>24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1:54" x14ac:dyDescent="0.25">
      <c r="A23" s="9" t="s">
        <v>54</v>
      </c>
      <c r="B23" s="1" t="s">
        <v>33</v>
      </c>
      <c r="C23" s="1"/>
      <c r="D23" s="1">
        <v>108</v>
      </c>
      <c r="E23" s="1"/>
      <c r="F23" s="1"/>
      <c r="G23" s="6">
        <v>0.2</v>
      </c>
      <c r="H23" s="1">
        <v>120</v>
      </c>
      <c r="I23" s="1">
        <v>99876543</v>
      </c>
      <c r="J23" s="1"/>
      <c r="K23" s="1">
        <f t="shared" si="21"/>
        <v>0</v>
      </c>
      <c r="L23" s="1"/>
      <c r="M23" s="1"/>
      <c r="N23" s="15">
        <v>120</v>
      </c>
      <c r="O23" s="10"/>
      <c r="P23" s="10">
        <f>VLOOKUP(A23,[1]Sheet!$A:$R,18,0)</f>
        <v>0</v>
      </c>
      <c r="Q23" s="1">
        <f t="shared" si="4"/>
        <v>0</v>
      </c>
      <c r="R23" s="23">
        <v>108</v>
      </c>
      <c r="S23" s="5">
        <f t="shared" si="19"/>
        <v>108</v>
      </c>
      <c r="T23" s="5"/>
      <c r="U23" s="1"/>
      <c r="V23" s="1" t="e">
        <f t="shared" si="6"/>
        <v>#DIV/0!</v>
      </c>
      <c r="W23" s="1" t="e">
        <f t="shared" si="7"/>
        <v>#DIV/0!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24" t="s">
        <v>36</v>
      </c>
      <c r="AE23" s="1">
        <f t="shared" si="20"/>
        <v>21.6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1:54" x14ac:dyDescent="0.25">
      <c r="A24" s="1" t="s">
        <v>56</v>
      </c>
      <c r="B24" s="1" t="s">
        <v>39</v>
      </c>
      <c r="C24" s="1">
        <v>14.084</v>
      </c>
      <c r="D24" s="1">
        <v>107.04300000000001</v>
      </c>
      <c r="E24" s="1">
        <v>16.605</v>
      </c>
      <c r="F24" s="1"/>
      <c r="G24" s="6">
        <v>1</v>
      </c>
      <c r="H24" s="1">
        <v>120</v>
      </c>
      <c r="I24" s="1">
        <v>6159901</v>
      </c>
      <c r="J24" s="1">
        <v>28</v>
      </c>
      <c r="K24" s="1">
        <f t="shared" si="2"/>
        <v>-11.395</v>
      </c>
      <c r="L24" s="1"/>
      <c r="M24" s="1"/>
      <c r="N24" s="15">
        <v>102.974</v>
      </c>
      <c r="O24" s="10">
        <v>200</v>
      </c>
      <c r="P24" s="39">
        <f>VLOOKUP(A24,[1]Sheet!$A:$R,18,0)</f>
        <v>100</v>
      </c>
      <c r="Q24" s="1">
        <f t="shared" si="4"/>
        <v>3.3210000000000002</v>
      </c>
      <c r="R24" s="23">
        <v>100</v>
      </c>
      <c r="S24" s="5">
        <v>50</v>
      </c>
      <c r="T24" s="5"/>
      <c r="U24" s="1"/>
      <c r="V24" s="1">
        <f t="shared" si="6"/>
        <v>90.334236675700083</v>
      </c>
      <c r="W24" s="1">
        <f t="shared" si="7"/>
        <v>60.222824450466724</v>
      </c>
      <c r="X24" s="1">
        <v>14.885199999999999</v>
      </c>
      <c r="Y24" s="1">
        <v>9.5742000000000012</v>
      </c>
      <c r="Z24" s="1">
        <v>0</v>
      </c>
      <c r="AA24" s="1">
        <v>8.5526</v>
      </c>
      <c r="AB24" s="1">
        <v>3.8136000000000001</v>
      </c>
      <c r="AC24" s="1">
        <v>0</v>
      </c>
      <c r="AD24" s="1"/>
      <c r="AE24" s="1">
        <f t="shared" si="20"/>
        <v>50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1:54" x14ac:dyDescent="0.25">
      <c r="A25" s="1" t="s">
        <v>57</v>
      </c>
      <c r="B25" s="1" t="s">
        <v>39</v>
      </c>
      <c r="C25" s="1">
        <v>234.55099999999999</v>
      </c>
      <c r="D25" s="1">
        <v>4.0140000000000002</v>
      </c>
      <c r="E25" s="1">
        <v>16.234999999999999</v>
      </c>
      <c r="F25" s="1">
        <v>222.33</v>
      </c>
      <c r="G25" s="6">
        <v>1</v>
      </c>
      <c r="H25" s="1">
        <v>180</v>
      </c>
      <c r="I25" s="1">
        <v>2700001</v>
      </c>
      <c r="J25" s="1">
        <v>17.5</v>
      </c>
      <c r="K25" s="1">
        <f t="shared" si="2"/>
        <v>-1.2650000000000006</v>
      </c>
      <c r="L25" s="1"/>
      <c r="M25" s="1"/>
      <c r="N25" s="15">
        <v>0</v>
      </c>
      <c r="O25" s="10"/>
      <c r="P25" s="10">
        <f>VLOOKUP(A25,[1]Sheet!$A:$R,18,0)</f>
        <v>0</v>
      </c>
      <c r="Q25" s="1">
        <f t="shared" si="4"/>
        <v>3.2469999999999999</v>
      </c>
      <c r="R25" s="5"/>
      <c r="S25" s="5">
        <f t="shared" si="19"/>
        <v>0</v>
      </c>
      <c r="T25" s="5"/>
      <c r="U25" s="1"/>
      <c r="V25" s="1">
        <f t="shared" si="6"/>
        <v>68.472436094856803</v>
      </c>
      <c r="W25" s="1">
        <f t="shared" si="7"/>
        <v>68.472436094856803</v>
      </c>
      <c r="X25" s="1">
        <v>1.1180000000000001</v>
      </c>
      <c r="Y25" s="1">
        <v>3.9738000000000002</v>
      </c>
      <c r="Z25" s="1">
        <v>3.8780000000000001</v>
      </c>
      <c r="AA25" s="1">
        <v>4.0199999999999996</v>
      </c>
      <c r="AB25" s="1">
        <v>2.6720000000000002</v>
      </c>
      <c r="AC25" s="1">
        <v>3.6480000000000001</v>
      </c>
      <c r="AD25" s="26" t="s">
        <v>46</v>
      </c>
      <c r="AE25" s="1">
        <f t="shared" si="20"/>
        <v>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1:54" x14ac:dyDescent="0.25">
      <c r="A26" s="1" t="s">
        <v>58</v>
      </c>
      <c r="B26" s="1" t="s">
        <v>39</v>
      </c>
      <c r="C26" s="1"/>
      <c r="D26" s="1"/>
      <c r="E26" s="1"/>
      <c r="F26" s="1"/>
      <c r="G26" s="6">
        <v>1</v>
      </c>
      <c r="H26" s="1">
        <v>120</v>
      </c>
      <c r="I26" s="1">
        <v>6159949</v>
      </c>
      <c r="J26" s="1">
        <v>3.5</v>
      </c>
      <c r="K26" s="1">
        <f t="shared" si="2"/>
        <v>-3.5</v>
      </c>
      <c r="L26" s="1"/>
      <c r="M26" s="1"/>
      <c r="N26" s="15">
        <v>270</v>
      </c>
      <c r="O26" s="10"/>
      <c r="P26" s="39">
        <f>VLOOKUP(A26,[1]Sheet!$A:$R,18,0)</f>
        <v>200</v>
      </c>
      <c r="Q26" s="1">
        <f t="shared" si="4"/>
        <v>0</v>
      </c>
      <c r="R26" s="27">
        <v>270</v>
      </c>
      <c r="S26" s="5">
        <v>100</v>
      </c>
      <c r="T26" s="5"/>
      <c r="U26" s="1"/>
      <c r="V26" s="1" t="e">
        <f t="shared" si="6"/>
        <v>#DIV/0!</v>
      </c>
      <c r="W26" s="1" t="e">
        <f t="shared" si="7"/>
        <v>#DIV/0!</v>
      </c>
      <c r="X26" s="1">
        <v>0</v>
      </c>
      <c r="Y26" s="1">
        <v>10.1218</v>
      </c>
      <c r="Z26" s="1">
        <v>17.771799999999999</v>
      </c>
      <c r="AA26" s="1">
        <v>0</v>
      </c>
      <c r="AB26" s="1">
        <v>1.3992</v>
      </c>
      <c r="AC26" s="1">
        <v>2.863</v>
      </c>
      <c r="AD26" s="22" t="s">
        <v>78</v>
      </c>
      <c r="AE26" s="1">
        <f t="shared" si="20"/>
        <v>100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54" x14ac:dyDescent="0.25">
      <c r="A27" s="1" t="s">
        <v>59</v>
      </c>
      <c r="B27" s="1" t="s">
        <v>33</v>
      </c>
      <c r="C27" s="1"/>
      <c r="D27" s="1">
        <v>200</v>
      </c>
      <c r="E27" s="1">
        <v>3</v>
      </c>
      <c r="F27" s="1">
        <v>197</v>
      </c>
      <c r="G27" s="6">
        <v>0.19</v>
      </c>
      <c r="H27" s="1">
        <v>120</v>
      </c>
      <c r="I27" s="1">
        <v>9877076</v>
      </c>
      <c r="J27" s="1"/>
      <c r="K27" s="1">
        <f t="shared" ref="K27:K43" si="22">E27-J27</f>
        <v>3</v>
      </c>
      <c r="L27" s="1"/>
      <c r="M27" s="1"/>
      <c r="N27" s="15">
        <v>200</v>
      </c>
      <c r="O27" s="10"/>
      <c r="P27" s="10">
        <f>VLOOKUP(A27,[1]Sheet!$A:$R,18,0)</f>
        <v>0</v>
      </c>
      <c r="Q27" s="1">
        <f t="shared" si="4"/>
        <v>0.6</v>
      </c>
      <c r="R27" s="5"/>
      <c r="S27" s="5">
        <f t="shared" si="19"/>
        <v>0</v>
      </c>
      <c r="T27" s="5"/>
      <c r="U27" s="1"/>
      <c r="V27" s="1">
        <f t="shared" si="6"/>
        <v>328.33333333333337</v>
      </c>
      <c r="W27" s="1">
        <f t="shared" si="7"/>
        <v>328.33333333333337</v>
      </c>
      <c r="X27" s="1">
        <v>0</v>
      </c>
      <c r="Y27" s="1">
        <v>10.8</v>
      </c>
      <c r="Z27" s="1">
        <v>10</v>
      </c>
      <c r="AA27" s="1">
        <v>3</v>
      </c>
      <c r="AB27" s="1">
        <v>4.5999999999999996</v>
      </c>
      <c r="AC27" s="1">
        <v>5.2</v>
      </c>
      <c r="AD27" s="1"/>
      <c r="AE27" s="1">
        <f t="shared" si="20"/>
        <v>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1:54" x14ac:dyDescent="0.25">
      <c r="A28" s="9" t="s">
        <v>60</v>
      </c>
      <c r="B28" s="1" t="s">
        <v>33</v>
      </c>
      <c r="C28" s="1"/>
      <c r="D28" s="1">
        <v>64</v>
      </c>
      <c r="E28" s="1"/>
      <c r="F28" s="1">
        <v>64</v>
      </c>
      <c r="G28" s="6">
        <v>0.1</v>
      </c>
      <c r="H28" s="1">
        <v>60</v>
      </c>
      <c r="I28" s="1">
        <v>8444170</v>
      </c>
      <c r="J28" s="1"/>
      <c r="K28" s="1">
        <f t="shared" ref="K28" si="23">E28-J28</f>
        <v>0</v>
      </c>
      <c r="L28" s="1"/>
      <c r="M28" s="1"/>
      <c r="N28" s="15">
        <v>60</v>
      </c>
      <c r="O28" s="10"/>
      <c r="P28" s="10">
        <f>VLOOKUP(A28,[1]Sheet!$A:$R,18,0)</f>
        <v>0</v>
      </c>
      <c r="Q28" s="1">
        <f t="shared" si="4"/>
        <v>0</v>
      </c>
      <c r="R28" s="5"/>
      <c r="S28" s="5">
        <f t="shared" si="19"/>
        <v>0</v>
      </c>
      <c r="T28" s="5"/>
      <c r="U28" s="1"/>
      <c r="V28" s="1" t="e">
        <f t="shared" si="6"/>
        <v>#DIV/0!</v>
      </c>
      <c r="W28" s="1" t="e">
        <f t="shared" si="7"/>
        <v>#DIV/0!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24" t="s">
        <v>36</v>
      </c>
      <c r="AE28" s="1">
        <f t="shared" si="20"/>
        <v>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1:54" x14ac:dyDescent="0.25">
      <c r="A29" s="1" t="s">
        <v>61</v>
      </c>
      <c r="B29" s="1" t="s">
        <v>33</v>
      </c>
      <c r="C29" s="1"/>
      <c r="D29" s="1">
        <v>80</v>
      </c>
      <c r="E29" s="1"/>
      <c r="F29" s="1">
        <v>80</v>
      </c>
      <c r="G29" s="6">
        <v>0.14000000000000001</v>
      </c>
      <c r="H29" s="1">
        <v>180</v>
      </c>
      <c r="I29" s="1">
        <v>9988391</v>
      </c>
      <c r="J29" s="1"/>
      <c r="K29" s="1">
        <f t="shared" si="22"/>
        <v>0</v>
      </c>
      <c r="L29" s="1"/>
      <c r="M29" s="1"/>
      <c r="N29" s="15">
        <v>100</v>
      </c>
      <c r="O29" s="10"/>
      <c r="P29" s="10">
        <f>VLOOKUP(A29,[1]Sheet!$A:$R,18,0)</f>
        <v>0</v>
      </c>
      <c r="Q29" s="1">
        <f t="shared" si="4"/>
        <v>0</v>
      </c>
      <c r="R29" s="5"/>
      <c r="S29" s="5">
        <f t="shared" si="19"/>
        <v>0</v>
      </c>
      <c r="T29" s="5"/>
      <c r="U29" s="1"/>
      <c r="V29" s="1" t="e">
        <f t="shared" si="6"/>
        <v>#DIV/0!</v>
      </c>
      <c r="W29" s="1" t="e">
        <f t="shared" si="7"/>
        <v>#DIV/0!</v>
      </c>
      <c r="X29" s="1">
        <v>0</v>
      </c>
      <c r="Y29" s="1">
        <v>4.8</v>
      </c>
      <c r="Z29" s="1">
        <v>2.8</v>
      </c>
      <c r="AA29" s="1">
        <v>4.2</v>
      </c>
      <c r="AB29" s="1">
        <v>7.2</v>
      </c>
      <c r="AC29" s="1">
        <v>7</v>
      </c>
      <c r="AD29" s="1"/>
      <c r="AE29" s="1">
        <f t="shared" si="20"/>
        <v>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1:54" ht="15.75" thickBot="1" x14ac:dyDescent="0.3">
      <c r="A30" s="9" t="s">
        <v>62</v>
      </c>
      <c r="B30" s="1" t="s">
        <v>39</v>
      </c>
      <c r="C30" s="1"/>
      <c r="D30" s="1">
        <v>18.533999999999999</v>
      </c>
      <c r="E30" s="1"/>
      <c r="F30" s="1">
        <v>18.533999999999999</v>
      </c>
      <c r="G30" s="6">
        <v>1</v>
      </c>
      <c r="H30" s="1">
        <v>120</v>
      </c>
      <c r="I30" s="1">
        <v>8785228</v>
      </c>
      <c r="J30" s="1"/>
      <c r="K30" s="1">
        <f t="shared" ref="K30" si="24">E30-J30</f>
        <v>0</v>
      </c>
      <c r="L30" s="1"/>
      <c r="M30" s="1"/>
      <c r="N30" s="15">
        <v>15</v>
      </c>
      <c r="O30" s="10"/>
      <c r="P30" s="10">
        <f>VLOOKUP(A30,[1]Sheet!$A:$R,18,0)</f>
        <v>0</v>
      </c>
      <c r="Q30" s="1">
        <f t="shared" si="4"/>
        <v>0</v>
      </c>
      <c r="R30" s="5"/>
      <c r="S30" s="5">
        <f t="shared" si="19"/>
        <v>0</v>
      </c>
      <c r="T30" s="5"/>
      <c r="U30" s="1"/>
      <c r="V30" s="1" t="e">
        <f t="shared" si="6"/>
        <v>#DIV/0!</v>
      </c>
      <c r="W30" s="1" t="e">
        <f t="shared" si="7"/>
        <v>#DIV/0!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24" t="s">
        <v>36</v>
      </c>
      <c r="AE30" s="1">
        <f t="shared" si="20"/>
        <v>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1:54" x14ac:dyDescent="0.25">
      <c r="A31" s="20" t="s">
        <v>63</v>
      </c>
      <c r="B31" s="16" t="s">
        <v>39</v>
      </c>
      <c r="C31" s="16">
        <v>228.27199999999999</v>
      </c>
      <c r="D31" s="16">
        <v>3.0680000000000001</v>
      </c>
      <c r="E31" s="16">
        <v>57.231000000000002</v>
      </c>
      <c r="F31" s="17">
        <v>168.047</v>
      </c>
      <c r="G31" s="6">
        <v>1</v>
      </c>
      <c r="H31" s="1">
        <v>120</v>
      </c>
      <c r="I31" s="1">
        <v>8785204</v>
      </c>
      <c r="J31" s="1">
        <v>50</v>
      </c>
      <c r="K31" s="1">
        <f t="shared" si="22"/>
        <v>7.2310000000000016</v>
      </c>
      <c r="L31" s="1"/>
      <c r="M31" s="1"/>
      <c r="N31" s="15">
        <v>0</v>
      </c>
      <c r="O31" s="10"/>
      <c r="P31" s="10">
        <f>VLOOKUP(A31,[1]Sheet!$A:$R,18,0)</f>
        <v>0</v>
      </c>
      <c r="Q31" s="1">
        <f t="shared" si="4"/>
        <v>11.446200000000001</v>
      </c>
      <c r="R31" s="5">
        <f>20*(Q31+Q32)-O31-O32-F31-F32</f>
        <v>60.877000000000038</v>
      </c>
      <c r="S31" s="5">
        <v>80</v>
      </c>
      <c r="T31" s="5"/>
      <c r="U31" s="1"/>
      <c r="V31" s="1">
        <f t="shared" si="6"/>
        <v>20</v>
      </c>
      <c r="W31" s="1">
        <f t="shared" si="7"/>
        <v>14.681466338173365</v>
      </c>
      <c r="X31" s="1">
        <v>6.4512</v>
      </c>
      <c r="Y31" s="1">
        <v>6.3188000000000004</v>
      </c>
      <c r="Z31" s="1">
        <v>6.8672000000000004</v>
      </c>
      <c r="AA31" s="1">
        <v>0</v>
      </c>
      <c r="AB31" s="1">
        <v>0.4</v>
      </c>
      <c r="AC31" s="1">
        <v>0.4</v>
      </c>
      <c r="AD31" s="1"/>
      <c r="AE31" s="1">
        <f t="shared" si="20"/>
        <v>80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1:54" ht="15.75" thickBot="1" x14ac:dyDescent="0.3">
      <c r="A32" s="28" t="s">
        <v>55</v>
      </c>
      <c r="B32" s="29" t="s">
        <v>39</v>
      </c>
      <c r="C32" s="29"/>
      <c r="D32" s="29"/>
      <c r="E32" s="29"/>
      <c r="F32" s="30"/>
      <c r="G32" s="31">
        <v>0</v>
      </c>
      <c r="H32" s="32"/>
      <c r="I32" s="32" t="s">
        <v>50</v>
      </c>
      <c r="J32" s="32"/>
      <c r="K32" s="32">
        <f t="shared" si="22"/>
        <v>0</v>
      </c>
      <c r="L32" s="32"/>
      <c r="M32" s="32"/>
      <c r="N32" s="32"/>
      <c r="O32" s="33"/>
      <c r="P32" s="33"/>
      <c r="Q32" s="32">
        <f t="shared" si="4"/>
        <v>0</v>
      </c>
      <c r="R32" s="34"/>
      <c r="S32" s="34"/>
      <c r="T32" s="34"/>
      <c r="U32" s="32"/>
      <c r="V32" s="32" t="e">
        <f t="shared" si="6"/>
        <v>#DIV/0!</v>
      </c>
      <c r="W32" s="32" t="e">
        <f t="shared" si="7"/>
        <v>#DIV/0!</v>
      </c>
      <c r="X32" s="32">
        <v>0</v>
      </c>
      <c r="Y32" s="32">
        <v>0</v>
      </c>
      <c r="Z32" s="32">
        <v>0</v>
      </c>
      <c r="AA32" s="32">
        <v>10.702400000000001</v>
      </c>
      <c r="AB32" s="32">
        <v>10.978</v>
      </c>
      <c r="AC32" s="32">
        <v>11.673</v>
      </c>
      <c r="AD32" s="32"/>
      <c r="AE32" s="32">
        <f t="shared" ref="AE32" si="25">R32*G32</f>
        <v>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4" x14ac:dyDescent="0.25">
      <c r="A33" s="9" t="s">
        <v>64</v>
      </c>
      <c r="B33" s="1" t="s">
        <v>39</v>
      </c>
      <c r="C33" s="1"/>
      <c r="D33" s="1">
        <v>145.28700000000001</v>
      </c>
      <c r="E33" s="1"/>
      <c r="F33" s="1">
        <v>145.28700000000001</v>
      </c>
      <c r="G33" s="6">
        <v>1</v>
      </c>
      <c r="H33" s="1">
        <v>120</v>
      </c>
      <c r="I33" s="1">
        <v>8785211</v>
      </c>
      <c r="J33" s="1"/>
      <c r="K33" s="1">
        <f t="shared" ref="K33:K36" si="26">E33-J33</f>
        <v>0</v>
      </c>
      <c r="L33" s="1"/>
      <c r="M33" s="1"/>
      <c r="N33" s="15">
        <v>150</v>
      </c>
      <c r="O33" s="10"/>
      <c r="P33" s="10">
        <f>VLOOKUP(A33,[1]Sheet!$A:$R,18,0)</f>
        <v>0</v>
      </c>
      <c r="Q33" s="1">
        <f t="shared" si="4"/>
        <v>0</v>
      </c>
      <c r="R33" s="5"/>
      <c r="S33" s="5">
        <f t="shared" ref="S33:S37" si="27">R33</f>
        <v>0</v>
      </c>
      <c r="T33" s="5"/>
      <c r="U33" s="1"/>
      <c r="V33" s="1" t="e">
        <f t="shared" si="6"/>
        <v>#DIV/0!</v>
      </c>
      <c r="W33" s="1" t="e">
        <f t="shared" si="7"/>
        <v>#DIV/0!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24" t="s">
        <v>36</v>
      </c>
      <c r="AE33" s="1">
        <f t="shared" ref="AE33:AE38" si="28">S33*G33</f>
        <v>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1:54" x14ac:dyDescent="0.25">
      <c r="A34" s="9" t="s">
        <v>65</v>
      </c>
      <c r="B34" s="1" t="s">
        <v>39</v>
      </c>
      <c r="C34" s="1"/>
      <c r="D34" s="1">
        <v>80.441999999999993</v>
      </c>
      <c r="E34" s="1"/>
      <c r="F34" s="1">
        <v>80.441999999999993</v>
      </c>
      <c r="G34" s="6">
        <v>1</v>
      </c>
      <c r="H34" s="1">
        <v>120</v>
      </c>
      <c r="I34" s="1">
        <v>8785198</v>
      </c>
      <c r="J34" s="1"/>
      <c r="K34" s="1">
        <f t="shared" si="26"/>
        <v>0</v>
      </c>
      <c r="L34" s="1"/>
      <c r="M34" s="1"/>
      <c r="N34" s="15">
        <v>150</v>
      </c>
      <c r="O34" s="10"/>
      <c r="P34" s="10">
        <f>VLOOKUP(A34,[1]Sheet!$A:$R,18,0)</f>
        <v>0</v>
      </c>
      <c r="Q34" s="1">
        <f t="shared" si="4"/>
        <v>0</v>
      </c>
      <c r="R34" s="5"/>
      <c r="S34" s="5">
        <f t="shared" si="27"/>
        <v>0</v>
      </c>
      <c r="T34" s="5"/>
      <c r="U34" s="1"/>
      <c r="V34" s="1" t="e">
        <f t="shared" si="6"/>
        <v>#DIV/0!</v>
      </c>
      <c r="W34" s="1" t="e">
        <f t="shared" si="7"/>
        <v>#DIV/0!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24" t="s">
        <v>36</v>
      </c>
      <c r="AE34" s="1">
        <f t="shared" si="28"/>
        <v>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1:54" x14ac:dyDescent="0.25">
      <c r="A35" s="9" t="s">
        <v>66</v>
      </c>
      <c r="B35" s="1" t="s">
        <v>33</v>
      </c>
      <c r="C35" s="1"/>
      <c r="D35" s="1">
        <v>60</v>
      </c>
      <c r="E35" s="1"/>
      <c r="F35" s="1">
        <v>60</v>
      </c>
      <c r="G35" s="6">
        <v>0.1</v>
      </c>
      <c r="H35" s="1">
        <v>60</v>
      </c>
      <c r="I35" s="1">
        <v>8444187</v>
      </c>
      <c r="J35" s="1"/>
      <c r="K35" s="1">
        <f t="shared" si="26"/>
        <v>0</v>
      </c>
      <c r="L35" s="1"/>
      <c r="M35" s="1"/>
      <c r="N35" s="15">
        <v>60</v>
      </c>
      <c r="O35" s="10"/>
      <c r="P35" s="10">
        <f>VLOOKUP(A35,[1]Sheet!$A:$R,18,0)</f>
        <v>0</v>
      </c>
      <c r="Q35" s="1">
        <f t="shared" si="4"/>
        <v>0</v>
      </c>
      <c r="R35" s="5"/>
      <c r="S35" s="5">
        <v>100</v>
      </c>
      <c r="T35" s="5">
        <v>150</v>
      </c>
      <c r="U35" s="1"/>
      <c r="V35" s="1" t="e">
        <f t="shared" si="6"/>
        <v>#DIV/0!</v>
      </c>
      <c r="W35" s="1" t="e">
        <f t="shared" si="7"/>
        <v>#DIV/0!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24" t="s">
        <v>36</v>
      </c>
      <c r="AE35" s="1">
        <f t="shared" si="28"/>
        <v>10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1:54" x14ac:dyDescent="0.25">
      <c r="A36" s="1" t="s">
        <v>67</v>
      </c>
      <c r="B36" s="1" t="s">
        <v>33</v>
      </c>
      <c r="C36" s="1"/>
      <c r="D36" s="1">
        <v>60</v>
      </c>
      <c r="E36" s="1"/>
      <c r="F36" s="1"/>
      <c r="G36" s="6">
        <v>0.1</v>
      </c>
      <c r="H36" s="1">
        <v>90</v>
      </c>
      <c r="I36" s="1">
        <v>8444194</v>
      </c>
      <c r="J36" s="1"/>
      <c r="K36" s="1">
        <f t="shared" si="26"/>
        <v>0</v>
      </c>
      <c r="L36" s="1"/>
      <c r="M36" s="1"/>
      <c r="N36" s="15">
        <v>60</v>
      </c>
      <c r="O36" s="10"/>
      <c r="P36" s="10">
        <f>VLOOKUP(A36,[1]Sheet!$A:$R,18,0)</f>
        <v>0</v>
      </c>
      <c r="Q36" s="1">
        <f t="shared" si="4"/>
        <v>0</v>
      </c>
      <c r="R36" s="23">
        <v>60</v>
      </c>
      <c r="S36" s="5">
        <v>100</v>
      </c>
      <c r="T36" s="5">
        <v>150</v>
      </c>
      <c r="U36" s="1"/>
      <c r="V36" s="1" t="e">
        <f t="shared" si="6"/>
        <v>#DIV/0!</v>
      </c>
      <c r="W36" s="1" t="e">
        <f t="shared" si="7"/>
        <v>#DIV/0!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24" t="s">
        <v>36</v>
      </c>
      <c r="AE36" s="1">
        <f t="shared" si="28"/>
        <v>10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1:54" ht="15.75" thickBot="1" x14ac:dyDescent="0.3">
      <c r="A37" s="1" t="s">
        <v>68</v>
      </c>
      <c r="B37" s="1" t="s">
        <v>33</v>
      </c>
      <c r="C37" s="1"/>
      <c r="D37" s="1">
        <v>234</v>
      </c>
      <c r="E37" s="1"/>
      <c r="F37" s="1">
        <v>232</v>
      </c>
      <c r="G37" s="6">
        <v>0.2</v>
      </c>
      <c r="H37" s="1">
        <v>120</v>
      </c>
      <c r="I37" s="1">
        <v>783798</v>
      </c>
      <c r="J37" s="1"/>
      <c r="K37" s="1">
        <f t="shared" ref="K37" si="29">E37-J37</f>
        <v>0</v>
      </c>
      <c r="L37" s="1"/>
      <c r="M37" s="1"/>
      <c r="N37" s="15">
        <v>240</v>
      </c>
      <c r="O37" s="10"/>
      <c r="P37" s="10">
        <f>VLOOKUP(A37,[1]Sheet!$A:$R,18,0)</f>
        <v>0</v>
      </c>
      <c r="Q37" s="1">
        <f t="shared" si="4"/>
        <v>0</v>
      </c>
      <c r="R37" s="5"/>
      <c r="S37" s="5">
        <f t="shared" si="27"/>
        <v>0</v>
      </c>
      <c r="T37" s="5"/>
      <c r="U37" s="1"/>
      <c r="V37" s="1" t="e">
        <f t="shared" si="6"/>
        <v>#DIV/0!</v>
      </c>
      <c r="W37" s="1" t="e">
        <f t="shared" si="7"/>
        <v>#DIV/0!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24" t="s">
        <v>36</v>
      </c>
      <c r="AE37" s="1">
        <f t="shared" si="28"/>
        <v>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1:54" x14ac:dyDescent="0.25">
      <c r="A38" s="20" t="s">
        <v>69</v>
      </c>
      <c r="B38" s="16" t="s">
        <v>39</v>
      </c>
      <c r="C38" s="16"/>
      <c r="D38" s="16"/>
      <c r="E38" s="16"/>
      <c r="F38" s="17"/>
      <c r="G38" s="6">
        <v>1</v>
      </c>
      <c r="H38" s="1">
        <v>120</v>
      </c>
      <c r="I38" s="1">
        <v>783811</v>
      </c>
      <c r="J38" s="1"/>
      <c r="K38" s="1">
        <f t="shared" si="22"/>
        <v>0</v>
      </c>
      <c r="L38" s="1"/>
      <c r="M38" s="1"/>
      <c r="N38" s="15">
        <v>0</v>
      </c>
      <c r="O38" s="10"/>
      <c r="P38" s="39">
        <f>VLOOKUP(A38,[1]Sheet!$A:$R,18,0)</f>
        <v>100</v>
      </c>
      <c r="Q38" s="1">
        <f t="shared" si="4"/>
        <v>0</v>
      </c>
      <c r="R38" s="5">
        <f>20*(Q38+Q39)-O38-O39-F38-F39</f>
        <v>156.56700000000001</v>
      </c>
      <c r="S38" s="5">
        <v>100</v>
      </c>
      <c r="T38" s="5"/>
      <c r="U38" s="1"/>
      <c r="V38" s="1" t="e">
        <f t="shared" si="6"/>
        <v>#DIV/0!</v>
      </c>
      <c r="W38" s="1" t="e">
        <f t="shared" si="7"/>
        <v>#DIV/0!</v>
      </c>
      <c r="X38" s="1">
        <v>0</v>
      </c>
      <c r="Y38" s="1">
        <v>0</v>
      </c>
      <c r="Z38" s="1">
        <v>0</v>
      </c>
      <c r="AA38" s="1">
        <v>0.9496</v>
      </c>
      <c r="AB38" s="1">
        <v>0.4</v>
      </c>
      <c r="AC38" s="1">
        <v>0.4</v>
      </c>
      <c r="AD38" s="1"/>
      <c r="AE38" s="1">
        <f t="shared" si="28"/>
        <v>100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1:54" ht="15.75" thickBot="1" x14ac:dyDescent="0.3">
      <c r="A39" s="28" t="s">
        <v>70</v>
      </c>
      <c r="B39" s="29" t="s">
        <v>39</v>
      </c>
      <c r="C39" s="29">
        <v>755.68</v>
      </c>
      <c r="D39" s="29">
        <v>30.884</v>
      </c>
      <c r="E39" s="29">
        <v>185.786</v>
      </c>
      <c r="F39" s="30">
        <v>586.577</v>
      </c>
      <c r="G39" s="31">
        <v>0</v>
      </c>
      <c r="H39" s="32"/>
      <c r="I39" s="32" t="s">
        <v>50</v>
      </c>
      <c r="J39" s="32">
        <v>185.5</v>
      </c>
      <c r="K39" s="32">
        <f t="shared" si="22"/>
        <v>0.28600000000000136</v>
      </c>
      <c r="L39" s="32"/>
      <c r="M39" s="32"/>
      <c r="N39" s="32"/>
      <c r="O39" s="33"/>
      <c r="P39" s="33"/>
      <c r="Q39" s="32">
        <f t="shared" si="4"/>
        <v>37.157200000000003</v>
      </c>
      <c r="R39" s="34"/>
      <c r="S39" s="34"/>
      <c r="T39" s="34"/>
      <c r="U39" s="32"/>
      <c r="V39" s="32">
        <f t="shared" si="6"/>
        <v>15.786361728009645</v>
      </c>
      <c r="W39" s="32">
        <f t="shared" si="7"/>
        <v>15.786361728009645</v>
      </c>
      <c r="X39" s="32">
        <v>8.9060000000000006</v>
      </c>
      <c r="Y39" s="32">
        <v>6.8355999999999986</v>
      </c>
      <c r="Z39" s="32">
        <v>0</v>
      </c>
      <c r="AA39" s="32">
        <v>48.246000000000002</v>
      </c>
      <c r="AB39" s="32">
        <v>24.94</v>
      </c>
      <c r="AC39" s="32">
        <v>0</v>
      </c>
      <c r="AD39" s="25" t="s">
        <v>46</v>
      </c>
      <c r="AE39" s="32">
        <f t="shared" ref="AE39:AE43" si="30">R39*G39</f>
        <v>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1:54" ht="15.75" thickBot="1" x14ac:dyDescent="0.3">
      <c r="A40" s="1" t="s">
        <v>71</v>
      </c>
      <c r="B40" s="1" t="s">
        <v>33</v>
      </c>
      <c r="C40" s="1"/>
      <c r="D40" s="1">
        <v>234</v>
      </c>
      <c r="E40" s="1"/>
      <c r="F40" s="1">
        <v>234</v>
      </c>
      <c r="G40" s="6">
        <v>0.2</v>
      </c>
      <c r="H40" s="1">
        <v>120</v>
      </c>
      <c r="I40" s="1">
        <v>783804</v>
      </c>
      <c r="J40" s="1"/>
      <c r="K40" s="1">
        <f t="shared" ref="K40" si="31">E40-J40</f>
        <v>0</v>
      </c>
      <c r="L40" s="1"/>
      <c r="M40" s="1"/>
      <c r="N40" s="15">
        <v>240</v>
      </c>
      <c r="O40" s="10"/>
      <c r="P40" s="10">
        <f>VLOOKUP(A40,[1]Sheet!$A:$R,18,0)</f>
        <v>0</v>
      </c>
      <c r="Q40" s="1">
        <f t="shared" si="4"/>
        <v>0</v>
      </c>
      <c r="R40" s="5"/>
      <c r="S40" s="5">
        <f t="shared" ref="S40" si="32">R40</f>
        <v>0</v>
      </c>
      <c r="T40" s="5"/>
      <c r="U40" s="1"/>
      <c r="V40" s="1" t="e">
        <f t="shared" si="6"/>
        <v>#DIV/0!</v>
      </c>
      <c r="W40" s="1" t="e">
        <f t="shared" si="7"/>
        <v>#DIV/0!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24" t="s">
        <v>36</v>
      </c>
      <c r="AE40" s="1">
        <f t="shared" ref="AE40:AE41" si="33">S40*G40</f>
        <v>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1:54" x14ac:dyDescent="0.25">
      <c r="A41" s="20" t="s">
        <v>72</v>
      </c>
      <c r="B41" s="16" t="s">
        <v>39</v>
      </c>
      <c r="C41" s="16"/>
      <c r="D41" s="16"/>
      <c r="E41" s="16"/>
      <c r="F41" s="17"/>
      <c r="G41" s="6">
        <v>1</v>
      </c>
      <c r="H41" s="1">
        <v>120</v>
      </c>
      <c r="I41" s="1">
        <v>783828</v>
      </c>
      <c r="J41" s="1"/>
      <c r="K41" s="1">
        <f t="shared" si="22"/>
        <v>0</v>
      </c>
      <c r="L41" s="1"/>
      <c r="M41" s="1"/>
      <c r="N41" s="15">
        <v>1818.396</v>
      </c>
      <c r="O41" s="37">
        <v>620</v>
      </c>
      <c r="P41" s="10">
        <f>VLOOKUP(A41,[1]Sheet!$A:$R,18,0)</f>
        <v>0</v>
      </c>
      <c r="Q41" s="1">
        <f t="shared" si="4"/>
        <v>0</v>
      </c>
      <c r="R41" s="5"/>
      <c r="S41" s="38">
        <v>600</v>
      </c>
      <c r="T41" s="5"/>
      <c r="U41" s="1"/>
      <c r="V41" s="1" t="e">
        <f t="shared" si="6"/>
        <v>#DIV/0!</v>
      </c>
      <c r="W41" s="1" t="e">
        <f t="shared" si="7"/>
        <v>#DIV/0!</v>
      </c>
      <c r="X41" s="1">
        <v>0</v>
      </c>
      <c r="Y41" s="1">
        <v>0</v>
      </c>
      <c r="Z41" s="1">
        <v>0</v>
      </c>
      <c r="AA41" s="1">
        <v>21.0562</v>
      </c>
      <c r="AB41" s="1">
        <v>0.4</v>
      </c>
      <c r="AC41" s="1">
        <v>0.4</v>
      </c>
      <c r="AD41" s="1" t="s">
        <v>80</v>
      </c>
      <c r="AE41" s="1">
        <f t="shared" si="33"/>
        <v>600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1:54" x14ac:dyDescent="0.25">
      <c r="A42" s="35" t="s">
        <v>73</v>
      </c>
      <c r="B42" s="32" t="s">
        <v>39</v>
      </c>
      <c r="C42" s="32">
        <v>546.39800000000002</v>
      </c>
      <c r="D42" s="32">
        <v>1838.3969999999999</v>
      </c>
      <c r="E42" s="32">
        <v>488.47199999999998</v>
      </c>
      <c r="F42" s="36">
        <v>1845.9469999999999</v>
      </c>
      <c r="G42" s="31">
        <v>0</v>
      </c>
      <c r="H42" s="32"/>
      <c r="I42" s="32" t="s">
        <v>50</v>
      </c>
      <c r="J42" s="32">
        <v>479.5</v>
      </c>
      <c r="K42" s="32">
        <f t="shared" si="22"/>
        <v>8.97199999999998</v>
      </c>
      <c r="L42" s="32"/>
      <c r="M42" s="32"/>
      <c r="N42" s="32"/>
      <c r="O42" s="33"/>
      <c r="P42" s="33"/>
      <c r="Q42" s="32">
        <f t="shared" si="4"/>
        <v>97.694400000000002</v>
      </c>
      <c r="R42" s="34"/>
      <c r="S42" s="34"/>
      <c r="T42" s="34"/>
      <c r="U42" s="32"/>
      <c r="V42" s="32">
        <f t="shared" si="6"/>
        <v>18.895115789646077</v>
      </c>
      <c r="W42" s="32">
        <f t="shared" si="7"/>
        <v>18.895115789646077</v>
      </c>
      <c r="X42" s="32">
        <v>95.382000000000005</v>
      </c>
      <c r="Y42" s="32">
        <v>142.08519999999999</v>
      </c>
      <c r="Z42" s="32">
        <v>0</v>
      </c>
      <c r="AA42" s="32">
        <v>0</v>
      </c>
      <c r="AB42" s="32">
        <v>143.70439999999999</v>
      </c>
      <c r="AC42" s="32">
        <v>0</v>
      </c>
      <c r="AD42" s="32"/>
      <c r="AE42" s="32">
        <f t="shared" si="30"/>
        <v>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4" ht="15.75" thickBot="1" x14ac:dyDescent="0.3">
      <c r="A43" s="21" t="s">
        <v>74</v>
      </c>
      <c r="B43" s="18" t="s">
        <v>39</v>
      </c>
      <c r="C43" s="18"/>
      <c r="D43" s="18">
        <v>3.6339999999999999</v>
      </c>
      <c r="E43" s="18">
        <v>3.6339999999999999</v>
      </c>
      <c r="F43" s="19"/>
      <c r="G43" s="6">
        <v>0</v>
      </c>
      <c r="H43" s="1"/>
      <c r="I43" s="9" t="s">
        <v>77</v>
      </c>
      <c r="J43" s="1">
        <v>3.5</v>
      </c>
      <c r="K43" s="1">
        <f t="shared" si="22"/>
        <v>0.1339999999999999</v>
      </c>
      <c r="L43" s="1"/>
      <c r="M43" s="1"/>
      <c r="N43" s="15"/>
      <c r="O43" s="10"/>
      <c r="P43" s="10"/>
      <c r="Q43" s="1">
        <f t="shared" si="4"/>
        <v>0.7268</v>
      </c>
      <c r="R43" s="5"/>
      <c r="S43" s="5"/>
      <c r="T43" s="5"/>
      <c r="U43" s="1"/>
      <c r="V43" s="1">
        <f t="shared" si="6"/>
        <v>0</v>
      </c>
      <c r="W43" s="1">
        <f t="shared" si="7"/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/>
      <c r="AE43" s="1">
        <f t="shared" si="30"/>
        <v>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1:54" x14ac:dyDescent="0.25">
      <c r="A44" s="1"/>
      <c r="B44" s="1"/>
      <c r="C44" s="1"/>
      <c r="D44" s="1"/>
      <c r="E44" s="1"/>
      <c r="F44" s="1"/>
      <c r="G44" s="6"/>
      <c r="H44" s="1"/>
      <c r="I44" s="1"/>
      <c r="J44" s="1"/>
      <c r="K44" s="1"/>
      <c r="L44" s="1"/>
      <c r="M44" s="1"/>
      <c r="N44" s="1"/>
      <c r="O44" s="10"/>
      <c r="P44" s="10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1:54" x14ac:dyDescent="0.25">
      <c r="A45" s="1"/>
      <c r="B45" s="1"/>
      <c r="C45" s="1"/>
      <c r="D45" s="1"/>
      <c r="E45" s="1"/>
      <c r="F45" s="1"/>
      <c r="G45" s="6"/>
      <c r="H45" s="1"/>
      <c r="I45" s="1"/>
      <c r="J45" s="1"/>
      <c r="K45" s="1"/>
      <c r="L45" s="1"/>
      <c r="M45" s="1"/>
      <c r="N45" s="1"/>
      <c r="O45" s="10"/>
      <c r="P45" s="10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1:54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0"/>
      <c r="P46" s="10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1:54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0"/>
      <c r="P47" s="10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spans="1:54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0"/>
      <c r="P48" s="10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1:54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0"/>
      <c r="P49" s="10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pans="1:54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0"/>
      <c r="P50" s="10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1:54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0"/>
      <c r="P51" s="10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spans="1:54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0"/>
      <c r="P52" s="10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1:54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0"/>
      <c r="P53" s="10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spans="1:54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0"/>
      <c r="P54" s="10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spans="1:54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0"/>
      <c r="P55" s="10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spans="1:54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0"/>
      <c r="P56" s="10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spans="1:54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0"/>
      <c r="P57" s="10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spans="1:54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0"/>
      <c r="P58" s="10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spans="1:54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0"/>
      <c r="P59" s="10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spans="1:54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0"/>
      <c r="P60" s="10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spans="1:54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0"/>
      <c r="P61" s="10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spans="1:54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0"/>
      <c r="P62" s="10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spans="1:54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0"/>
      <c r="P63" s="10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spans="1:54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0"/>
      <c r="P64" s="10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spans="1:54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0"/>
      <c r="P65" s="10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spans="1:54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0"/>
      <c r="P66" s="10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spans="1:54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0"/>
      <c r="P67" s="10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spans="1:54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0"/>
      <c r="P68" s="10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spans="1:54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0"/>
      <c r="P69" s="10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spans="1:54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0"/>
      <c r="P70" s="10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spans="1:54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0"/>
      <c r="P71" s="10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spans="1:54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0"/>
      <c r="P72" s="10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spans="1:54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0"/>
      <c r="P73" s="10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spans="1:54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0"/>
      <c r="P74" s="10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spans="1:54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0"/>
      <c r="P75" s="10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spans="1:54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0"/>
      <c r="P76" s="10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1:54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0"/>
      <c r="P77" s="10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spans="1:54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0"/>
      <c r="P78" s="10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spans="1:54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0"/>
      <c r="P79" s="10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spans="1:54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0"/>
      <c r="P80" s="10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spans="1:54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0"/>
      <c r="P81" s="10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spans="1:54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0"/>
      <c r="P82" s="10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spans="1:54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0"/>
      <c r="P83" s="10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1:54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0"/>
      <c r="P84" s="10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1:54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0"/>
      <c r="P85" s="10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spans="1:54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0"/>
      <c r="P86" s="10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1:54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0"/>
      <c r="P87" s="10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spans="1:54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0"/>
      <c r="P88" s="10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pans="1:54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0"/>
      <c r="P89" s="10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pans="1:54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0"/>
      <c r="P90" s="10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1:54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0"/>
      <c r="P91" s="10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spans="1:54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0"/>
      <c r="P92" s="10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1:54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0"/>
      <c r="P93" s="10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spans="1:54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0"/>
      <c r="P94" s="10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pans="1:54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0"/>
      <c r="P95" s="10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spans="1:54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0"/>
      <c r="P96" s="10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pans="1:54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0"/>
      <c r="P97" s="10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spans="1:54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0"/>
      <c r="P98" s="10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spans="1:54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0"/>
      <c r="P99" s="10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spans="1:54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0"/>
      <c r="P100" s="10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1:54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0"/>
      <c r="P101" s="10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spans="1:54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0"/>
      <c r="P102" s="10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spans="1:54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0"/>
      <c r="P103" s="10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spans="1:54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0"/>
      <c r="P104" s="10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spans="1:54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0"/>
      <c r="P105" s="10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spans="1:54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0"/>
      <c r="P106" s="10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1:54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0"/>
      <c r="P107" s="10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spans="1:54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0"/>
      <c r="P108" s="10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1:54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0"/>
      <c r="P109" s="10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spans="1:54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0"/>
      <c r="P110" s="10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spans="1:54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0"/>
      <c r="P111" s="10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spans="1:54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0"/>
      <c r="P112" s="10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spans="1:54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0"/>
      <c r="P113" s="10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spans="1:54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0"/>
      <c r="P114" s="10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spans="1:54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0"/>
      <c r="P115" s="10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spans="1:54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0"/>
      <c r="P116" s="10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spans="1:54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0"/>
      <c r="P117" s="10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spans="1:54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0"/>
      <c r="P118" s="10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spans="1:54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0"/>
      <c r="P119" s="10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spans="1:54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0"/>
      <c r="P120" s="10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spans="1:54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0"/>
      <c r="P121" s="10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spans="1:54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0"/>
      <c r="P122" s="10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spans="1:54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0"/>
      <c r="P123" s="10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4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0"/>
      <c r="P124" s="10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4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0"/>
      <c r="P125" s="10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spans="1:54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0"/>
      <c r="P126" s="10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spans="1:54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0"/>
      <c r="P127" s="10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spans="1:54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0"/>
      <c r="P128" s="10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spans="1:54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0"/>
      <c r="P129" s="10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spans="1:54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0"/>
      <c r="P130" s="10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spans="1:54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0"/>
      <c r="P131" s="10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spans="1:54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0"/>
      <c r="P132" s="10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spans="1:54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0"/>
      <c r="P133" s="10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spans="1:54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0"/>
      <c r="P134" s="10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spans="1:54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0"/>
      <c r="P135" s="10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spans="1:54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0"/>
      <c r="P136" s="10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spans="1:54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0"/>
      <c r="P137" s="10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spans="1:54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0"/>
      <c r="P138" s="10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spans="1:54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0"/>
      <c r="P139" s="10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spans="1:54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0"/>
      <c r="P140" s="10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spans="1:54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0"/>
      <c r="P141" s="10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spans="1:54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0"/>
      <c r="P142" s="10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spans="1:54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0"/>
      <c r="P143" s="10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spans="1:54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0"/>
      <c r="P144" s="10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spans="1:54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0"/>
      <c r="P145" s="10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spans="1:54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0"/>
      <c r="P146" s="10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spans="1:54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0"/>
      <c r="P147" s="10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spans="1:54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0"/>
      <c r="P148" s="10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spans="1:54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0"/>
      <c r="P149" s="10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spans="1:54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0"/>
      <c r="P150" s="10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spans="1:54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0"/>
      <c r="P151" s="10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spans="1:54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0"/>
      <c r="P152" s="10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spans="1:54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0"/>
      <c r="P153" s="10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spans="1:54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0"/>
      <c r="P154" s="10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spans="1:54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0"/>
      <c r="P155" s="10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spans="1:54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0"/>
      <c r="P156" s="10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spans="1:54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0"/>
      <c r="P157" s="10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spans="1:54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0"/>
      <c r="P158" s="10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spans="1:54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0"/>
      <c r="P159" s="10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spans="1:54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0"/>
      <c r="P160" s="10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spans="1:54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0"/>
      <c r="P161" s="10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spans="1:54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0"/>
      <c r="P162" s="10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spans="1:54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0"/>
      <c r="P163" s="10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spans="1:54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0"/>
      <c r="P164" s="10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spans="1:54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0"/>
      <c r="P165" s="10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spans="1:54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0"/>
      <c r="P166" s="10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spans="1:54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0"/>
      <c r="P167" s="10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spans="1:54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0"/>
      <c r="P168" s="10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spans="1:54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0"/>
      <c r="P169" s="10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spans="1:54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0"/>
      <c r="P170" s="10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spans="1:54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0"/>
      <c r="P171" s="10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spans="1:54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0"/>
      <c r="P172" s="10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spans="1:54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0"/>
      <c r="P173" s="10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spans="1:54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0"/>
      <c r="P174" s="10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spans="1:54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0"/>
      <c r="P175" s="10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</row>
    <row r="176" spans="1:54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0"/>
      <c r="P176" s="10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</row>
    <row r="177" spans="1:54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0"/>
      <c r="P177" s="10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</row>
    <row r="178" spans="1:54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0"/>
      <c r="P178" s="10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</row>
    <row r="179" spans="1:54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0"/>
      <c r="P179" s="10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</row>
    <row r="180" spans="1:54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0"/>
      <c r="P180" s="10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</row>
    <row r="181" spans="1:54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0"/>
      <c r="P181" s="10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</row>
    <row r="182" spans="1:54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0"/>
      <c r="P182" s="10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</row>
    <row r="183" spans="1:54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0"/>
      <c r="P183" s="10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</row>
    <row r="184" spans="1:54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0"/>
      <c r="P184" s="10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</row>
    <row r="185" spans="1:54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0"/>
      <c r="P185" s="10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</row>
    <row r="186" spans="1:54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0"/>
      <c r="P186" s="10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</row>
    <row r="187" spans="1:54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0"/>
      <c r="P187" s="10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</row>
    <row r="188" spans="1:54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0"/>
      <c r="P188" s="10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</row>
    <row r="189" spans="1:54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0"/>
      <c r="P189" s="10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</row>
    <row r="190" spans="1:54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0"/>
      <c r="P190" s="10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</row>
    <row r="191" spans="1:54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0"/>
      <c r="P191" s="10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</row>
    <row r="192" spans="1:54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0"/>
      <c r="P192" s="10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</row>
    <row r="193" spans="1:54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0"/>
      <c r="P193" s="10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</row>
    <row r="194" spans="1:54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0"/>
      <c r="P194" s="10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</row>
    <row r="195" spans="1:54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0"/>
      <c r="P195" s="10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</row>
    <row r="196" spans="1:54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0"/>
      <c r="P196" s="10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</row>
    <row r="197" spans="1:54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0"/>
      <c r="P197" s="10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</row>
    <row r="198" spans="1:54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0"/>
      <c r="P198" s="10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</row>
    <row r="199" spans="1:54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0"/>
      <c r="P199" s="10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</row>
    <row r="200" spans="1:54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0"/>
      <c r="P200" s="10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</row>
    <row r="201" spans="1:54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0"/>
      <c r="P201" s="10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</row>
    <row r="202" spans="1:54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0"/>
      <c r="P202" s="10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</row>
    <row r="203" spans="1:54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0"/>
      <c r="P203" s="10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</row>
    <row r="204" spans="1:54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0"/>
      <c r="P204" s="10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</row>
    <row r="205" spans="1:54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0"/>
      <c r="P205" s="10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</row>
    <row r="206" spans="1:54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0"/>
      <c r="P206" s="10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</row>
    <row r="207" spans="1:54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0"/>
      <c r="P207" s="10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</row>
    <row r="208" spans="1:54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0"/>
      <c r="P208" s="10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</row>
    <row r="209" spans="1:54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0"/>
      <c r="P209" s="10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</row>
    <row r="210" spans="1:54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0"/>
      <c r="P210" s="10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</row>
    <row r="211" spans="1:54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0"/>
      <c r="P211" s="10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</row>
    <row r="212" spans="1:54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0"/>
      <c r="P212" s="10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</row>
    <row r="213" spans="1:54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0"/>
      <c r="P213" s="10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</row>
    <row r="214" spans="1:54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0"/>
      <c r="P214" s="10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</row>
    <row r="215" spans="1:54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0"/>
      <c r="P215" s="10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</row>
    <row r="216" spans="1:54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0"/>
      <c r="P216" s="10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</row>
    <row r="217" spans="1:54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0"/>
      <c r="P217" s="10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</row>
    <row r="218" spans="1:54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0"/>
      <c r="P218" s="10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</row>
    <row r="219" spans="1:54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0"/>
      <c r="P219" s="10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</row>
    <row r="220" spans="1:54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0"/>
      <c r="P220" s="10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</row>
    <row r="221" spans="1:54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0"/>
      <c r="P221" s="10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</row>
    <row r="222" spans="1:54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0"/>
      <c r="P222" s="10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</row>
    <row r="223" spans="1:54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0"/>
      <c r="P223" s="10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</row>
    <row r="224" spans="1:54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0"/>
      <c r="P224" s="10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</row>
    <row r="225" spans="1:54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0"/>
      <c r="P225" s="10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</row>
    <row r="226" spans="1:54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0"/>
      <c r="P226" s="10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</row>
    <row r="227" spans="1:54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0"/>
      <c r="P227" s="10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</row>
    <row r="228" spans="1:54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0"/>
      <c r="P228" s="10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</row>
    <row r="229" spans="1:54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0"/>
      <c r="P229" s="10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</row>
    <row r="230" spans="1:54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0"/>
      <c r="P230" s="10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</row>
    <row r="231" spans="1:54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0"/>
      <c r="P231" s="10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</row>
    <row r="232" spans="1:54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0"/>
      <c r="P232" s="10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</row>
    <row r="233" spans="1:54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0"/>
      <c r="P233" s="10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</row>
    <row r="234" spans="1:54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0"/>
      <c r="P234" s="10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</row>
    <row r="235" spans="1:54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0"/>
      <c r="P235" s="10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</row>
    <row r="236" spans="1:54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0"/>
      <c r="P236" s="10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</row>
    <row r="237" spans="1:54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0"/>
      <c r="P237" s="10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</row>
    <row r="238" spans="1:54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0"/>
      <c r="P238" s="10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</row>
    <row r="239" spans="1:54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0"/>
      <c r="P239" s="10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</row>
    <row r="240" spans="1:54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0"/>
      <c r="P240" s="10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</row>
    <row r="241" spans="1:54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0"/>
      <c r="P241" s="10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</row>
    <row r="242" spans="1:54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0"/>
      <c r="P242" s="10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</row>
    <row r="243" spans="1:54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0"/>
      <c r="P243" s="10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</row>
    <row r="244" spans="1:54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0"/>
      <c r="P244" s="10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</row>
    <row r="245" spans="1:54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0"/>
      <c r="P245" s="10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</row>
    <row r="246" spans="1:54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0"/>
      <c r="P246" s="10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</row>
    <row r="247" spans="1:54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0"/>
      <c r="P247" s="10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</row>
    <row r="248" spans="1:54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0"/>
      <c r="P248" s="10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</row>
    <row r="249" spans="1:54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0"/>
      <c r="P249" s="10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</row>
    <row r="250" spans="1:54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0"/>
      <c r="P250" s="10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</row>
    <row r="251" spans="1:54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0"/>
      <c r="P251" s="10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</row>
    <row r="252" spans="1:54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0"/>
      <c r="P252" s="10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</row>
    <row r="253" spans="1:54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0"/>
      <c r="P253" s="10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</row>
    <row r="254" spans="1:54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0"/>
      <c r="P254" s="10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</row>
    <row r="255" spans="1:54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0"/>
      <c r="P255" s="10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</row>
    <row r="256" spans="1:54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0"/>
      <c r="P256" s="10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</row>
    <row r="257" spans="1:54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0"/>
      <c r="P257" s="10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</row>
    <row r="258" spans="1:54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0"/>
      <c r="P258" s="10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</row>
    <row r="259" spans="1:54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0"/>
      <c r="P259" s="10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</row>
    <row r="260" spans="1:54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0"/>
      <c r="P260" s="10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</row>
    <row r="261" spans="1:54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0"/>
      <c r="P261" s="10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</row>
    <row r="262" spans="1:54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0"/>
      <c r="P262" s="10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</row>
    <row r="263" spans="1:54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0"/>
      <c r="P263" s="10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</row>
    <row r="264" spans="1:54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0"/>
      <c r="P264" s="10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</row>
    <row r="265" spans="1:54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0"/>
      <c r="P265" s="10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</row>
    <row r="266" spans="1:54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0"/>
      <c r="P266" s="10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</row>
    <row r="267" spans="1:54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0"/>
      <c r="P267" s="10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</row>
    <row r="268" spans="1:54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0"/>
      <c r="P268" s="10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</row>
    <row r="269" spans="1:54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0"/>
      <c r="P269" s="10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</row>
    <row r="270" spans="1:54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0"/>
      <c r="P270" s="10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</row>
    <row r="271" spans="1:54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0"/>
      <c r="P271" s="10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</row>
    <row r="272" spans="1:54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0"/>
      <c r="P272" s="10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</row>
    <row r="273" spans="1:54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0"/>
      <c r="P273" s="10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</row>
    <row r="274" spans="1:54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0"/>
      <c r="P274" s="10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</row>
    <row r="275" spans="1:54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0"/>
      <c r="P275" s="10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</row>
    <row r="276" spans="1:54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0"/>
      <c r="P276" s="10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</row>
    <row r="277" spans="1:54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0"/>
      <c r="P277" s="10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</row>
    <row r="278" spans="1:54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0"/>
      <c r="P278" s="10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</row>
    <row r="279" spans="1:54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0"/>
      <c r="P279" s="10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</row>
    <row r="280" spans="1:54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0"/>
      <c r="P280" s="10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</row>
    <row r="281" spans="1:54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0"/>
      <c r="P281" s="10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</row>
    <row r="282" spans="1:54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0"/>
      <c r="P282" s="10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</row>
    <row r="283" spans="1:54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0"/>
      <c r="P283" s="10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</row>
    <row r="284" spans="1:54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0"/>
      <c r="P284" s="10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</row>
    <row r="285" spans="1:54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0"/>
      <c r="P285" s="10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</row>
    <row r="286" spans="1:54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0"/>
      <c r="P286" s="10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</row>
    <row r="287" spans="1:54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0"/>
      <c r="P287" s="10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</row>
    <row r="288" spans="1:54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0"/>
      <c r="P288" s="10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</row>
    <row r="289" spans="1:54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0"/>
      <c r="P289" s="10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</row>
    <row r="290" spans="1:54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0"/>
      <c r="P290" s="10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</row>
    <row r="291" spans="1:54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0"/>
      <c r="P291" s="10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</row>
    <row r="292" spans="1:54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0"/>
      <c r="P292" s="10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</row>
    <row r="293" spans="1:54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0"/>
      <c r="P293" s="10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</row>
    <row r="294" spans="1:54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0"/>
      <c r="P294" s="10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</row>
    <row r="295" spans="1:54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0"/>
      <c r="P295" s="10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</row>
    <row r="296" spans="1:54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0"/>
      <c r="P296" s="10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</row>
    <row r="297" spans="1:54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0"/>
      <c r="P297" s="10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</row>
    <row r="298" spans="1:54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0"/>
      <c r="P298" s="10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</row>
    <row r="299" spans="1:54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0"/>
      <c r="P299" s="10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</row>
    <row r="300" spans="1:54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0"/>
      <c r="P300" s="10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</row>
    <row r="301" spans="1:54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0"/>
      <c r="P301" s="10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</row>
    <row r="302" spans="1:54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0"/>
      <c r="P302" s="10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</row>
    <row r="303" spans="1:54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0"/>
      <c r="P303" s="10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</row>
    <row r="304" spans="1:54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0"/>
      <c r="P304" s="10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</row>
    <row r="305" spans="1:54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0"/>
      <c r="P305" s="10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</row>
    <row r="306" spans="1:54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0"/>
      <c r="P306" s="10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</row>
    <row r="307" spans="1:54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0"/>
      <c r="P307" s="10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</row>
    <row r="308" spans="1:54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0"/>
      <c r="P308" s="10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</row>
    <row r="309" spans="1:54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0"/>
      <c r="P309" s="10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</row>
    <row r="310" spans="1:54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0"/>
      <c r="P310" s="10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</row>
    <row r="311" spans="1:54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0"/>
      <c r="P311" s="10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</row>
    <row r="312" spans="1:54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0"/>
      <c r="P312" s="10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</row>
    <row r="313" spans="1:54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0"/>
      <c r="P313" s="10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</row>
    <row r="314" spans="1:54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0"/>
      <c r="P314" s="10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</row>
    <row r="315" spans="1:54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0"/>
      <c r="P315" s="10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</row>
    <row r="316" spans="1:54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0"/>
      <c r="P316" s="10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</row>
    <row r="317" spans="1:54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0"/>
      <c r="P317" s="10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</row>
    <row r="318" spans="1:54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0"/>
      <c r="P318" s="10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</row>
    <row r="319" spans="1:54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0"/>
      <c r="P319" s="10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</row>
    <row r="320" spans="1:54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0"/>
      <c r="P320" s="10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</row>
    <row r="321" spans="1:54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0"/>
      <c r="P321" s="10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</row>
    <row r="322" spans="1:54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0"/>
      <c r="P322" s="10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</row>
    <row r="323" spans="1:54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0"/>
      <c r="P323" s="10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</row>
    <row r="324" spans="1:54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0"/>
      <c r="P324" s="10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</row>
    <row r="325" spans="1:54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0"/>
      <c r="P325" s="10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</row>
    <row r="326" spans="1:54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0"/>
      <c r="P326" s="10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</row>
    <row r="327" spans="1:54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0"/>
      <c r="P327" s="10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</row>
    <row r="328" spans="1:54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0"/>
      <c r="P328" s="10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</row>
    <row r="329" spans="1:54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0"/>
      <c r="P329" s="10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</row>
    <row r="330" spans="1:54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0"/>
      <c r="P330" s="10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</row>
    <row r="331" spans="1:54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0"/>
      <c r="P331" s="10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</row>
    <row r="332" spans="1:54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0"/>
      <c r="P332" s="10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</row>
    <row r="333" spans="1:54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0"/>
      <c r="P333" s="10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</row>
    <row r="334" spans="1:54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0"/>
      <c r="P334" s="10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</row>
    <row r="335" spans="1:54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0"/>
      <c r="P335" s="10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</row>
    <row r="336" spans="1:54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0"/>
      <c r="P336" s="10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</row>
    <row r="337" spans="1:54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0"/>
      <c r="P337" s="10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</row>
    <row r="338" spans="1:54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0"/>
      <c r="P338" s="10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</row>
    <row r="339" spans="1:54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0"/>
      <c r="P339" s="10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</row>
    <row r="340" spans="1:54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0"/>
      <c r="P340" s="10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</row>
    <row r="341" spans="1:54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0"/>
      <c r="P341" s="10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</row>
    <row r="342" spans="1:54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0"/>
      <c r="P342" s="10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</row>
    <row r="343" spans="1:54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0"/>
      <c r="P343" s="10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</row>
    <row r="344" spans="1:54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0"/>
      <c r="P344" s="10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</row>
    <row r="345" spans="1:54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0"/>
      <c r="P345" s="10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</row>
    <row r="346" spans="1:54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0"/>
      <c r="P346" s="10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</row>
    <row r="347" spans="1:54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0"/>
      <c r="P347" s="10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</row>
    <row r="348" spans="1:54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0"/>
      <c r="P348" s="10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</row>
    <row r="349" spans="1:54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0"/>
      <c r="P349" s="10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</row>
    <row r="350" spans="1:54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0"/>
      <c r="P350" s="10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</row>
    <row r="351" spans="1:54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0"/>
      <c r="P351" s="10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</row>
    <row r="352" spans="1:54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0"/>
      <c r="P352" s="10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</row>
    <row r="353" spans="1:54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0"/>
      <c r="P353" s="10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</row>
    <row r="354" spans="1:54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0"/>
      <c r="P354" s="10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</row>
    <row r="355" spans="1:54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0"/>
      <c r="P355" s="10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</row>
    <row r="356" spans="1:54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0"/>
      <c r="P356" s="10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</row>
    <row r="357" spans="1:54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0"/>
      <c r="P357" s="10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</row>
    <row r="358" spans="1:54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0"/>
      <c r="P358" s="10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</row>
    <row r="359" spans="1:54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0"/>
      <c r="P359" s="10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</row>
    <row r="360" spans="1:54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0"/>
      <c r="P360" s="10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</row>
    <row r="361" spans="1:54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0"/>
      <c r="P361" s="10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</row>
    <row r="362" spans="1:54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0"/>
      <c r="P362" s="10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</row>
    <row r="363" spans="1:54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0"/>
      <c r="P363" s="10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</row>
    <row r="364" spans="1:54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0"/>
      <c r="P364" s="10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</row>
    <row r="365" spans="1:54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0"/>
      <c r="P365" s="10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</row>
    <row r="366" spans="1:54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0"/>
      <c r="P366" s="10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</row>
    <row r="367" spans="1:54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0"/>
      <c r="P367" s="10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</row>
    <row r="368" spans="1:54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0"/>
      <c r="P368" s="10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</row>
    <row r="369" spans="1:54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0"/>
      <c r="P369" s="10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</row>
    <row r="370" spans="1:54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0"/>
      <c r="P370" s="10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</row>
    <row r="371" spans="1:54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0"/>
      <c r="P371" s="10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</row>
    <row r="372" spans="1:54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0"/>
      <c r="P372" s="10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</row>
    <row r="373" spans="1:54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0"/>
      <c r="P373" s="10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</row>
    <row r="374" spans="1:54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0"/>
      <c r="P374" s="10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</row>
    <row r="375" spans="1:54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0"/>
      <c r="P375" s="10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</row>
    <row r="376" spans="1:54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0"/>
      <c r="P376" s="10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</row>
    <row r="377" spans="1:54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0"/>
      <c r="P377" s="10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</row>
    <row r="378" spans="1:54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0"/>
      <c r="P378" s="10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</row>
    <row r="379" spans="1:54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0"/>
      <c r="P379" s="10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</row>
    <row r="380" spans="1:54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0"/>
      <c r="P380" s="10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</row>
    <row r="381" spans="1:54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0"/>
      <c r="P381" s="10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</row>
    <row r="382" spans="1:54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0"/>
      <c r="P382" s="10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</row>
    <row r="383" spans="1:54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0"/>
      <c r="P383" s="10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</row>
    <row r="384" spans="1:54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0"/>
      <c r="P384" s="10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</row>
    <row r="385" spans="1:54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0"/>
      <c r="P385" s="10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</row>
    <row r="386" spans="1:54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0"/>
      <c r="P386" s="10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</row>
    <row r="387" spans="1:54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0"/>
      <c r="P387" s="10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</row>
    <row r="388" spans="1:54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0"/>
      <c r="P388" s="10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</row>
    <row r="389" spans="1:54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0"/>
      <c r="P389" s="10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</row>
    <row r="390" spans="1:54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0"/>
      <c r="P390" s="10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</row>
    <row r="391" spans="1:54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0"/>
      <c r="P391" s="10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</row>
    <row r="392" spans="1:54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0"/>
      <c r="P392" s="10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</row>
    <row r="393" spans="1:54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0"/>
      <c r="P393" s="10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</row>
    <row r="394" spans="1:54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0"/>
      <c r="P394" s="10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</row>
    <row r="395" spans="1:54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0"/>
      <c r="P395" s="10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</row>
    <row r="396" spans="1:54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0"/>
      <c r="P396" s="10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</row>
    <row r="397" spans="1:54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0"/>
      <c r="P397" s="10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</row>
    <row r="398" spans="1:54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0"/>
      <c r="P398" s="10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</row>
    <row r="399" spans="1:54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0"/>
      <c r="P399" s="10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</row>
    <row r="400" spans="1:54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0"/>
      <c r="P400" s="10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</row>
    <row r="401" spans="1:54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0"/>
      <c r="P401" s="10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</row>
    <row r="402" spans="1:54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0"/>
      <c r="P402" s="10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</row>
    <row r="403" spans="1:54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0"/>
      <c r="P403" s="10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</row>
    <row r="404" spans="1:54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0"/>
      <c r="P404" s="10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</row>
    <row r="405" spans="1:54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0"/>
      <c r="P405" s="10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</row>
    <row r="406" spans="1:54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0"/>
      <c r="P406" s="10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</row>
    <row r="407" spans="1:54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0"/>
      <c r="P407" s="10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</row>
    <row r="408" spans="1:54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0"/>
      <c r="P408" s="10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</row>
    <row r="409" spans="1:54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0"/>
      <c r="P409" s="10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</row>
    <row r="410" spans="1:54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0"/>
      <c r="P410" s="10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</row>
    <row r="411" spans="1:54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0"/>
      <c r="P411" s="10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</row>
    <row r="412" spans="1:54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0"/>
      <c r="P412" s="10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</row>
    <row r="413" spans="1:54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0"/>
      <c r="P413" s="10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</row>
    <row r="414" spans="1:54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0"/>
      <c r="P414" s="10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</row>
    <row r="415" spans="1:54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0"/>
      <c r="P415" s="10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</row>
    <row r="416" spans="1:54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0"/>
      <c r="P416" s="10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</row>
    <row r="417" spans="1:54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0"/>
      <c r="P417" s="10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</row>
    <row r="418" spans="1:54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0"/>
      <c r="P418" s="10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</row>
    <row r="419" spans="1:54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0"/>
      <c r="P419" s="10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</row>
    <row r="420" spans="1:54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0"/>
      <c r="P420" s="10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</row>
    <row r="421" spans="1:54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0"/>
      <c r="P421" s="10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</row>
    <row r="422" spans="1:54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0"/>
      <c r="P422" s="10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</row>
    <row r="423" spans="1:54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0"/>
      <c r="P423" s="10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</row>
    <row r="424" spans="1:54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0"/>
      <c r="P424" s="10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</row>
    <row r="425" spans="1:54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0"/>
      <c r="P425" s="10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</row>
    <row r="426" spans="1:54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0"/>
      <c r="P426" s="10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</row>
    <row r="427" spans="1:54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0"/>
      <c r="P427" s="10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</row>
    <row r="428" spans="1:54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0"/>
      <c r="P428" s="10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</row>
    <row r="429" spans="1:54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0"/>
      <c r="P429" s="10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</row>
    <row r="430" spans="1:54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0"/>
      <c r="P430" s="10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</row>
    <row r="431" spans="1:54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0"/>
      <c r="P431" s="10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</row>
    <row r="432" spans="1:54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0"/>
      <c r="P432" s="10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</row>
    <row r="433" spans="1:54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0"/>
      <c r="P433" s="10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</row>
    <row r="434" spans="1:54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0"/>
      <c r="P434" s="10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</row>
    <row r="435" spans="1:54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0"/>
      <c r="P435" s="10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</row>
    <row r="436" spans="1:54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0"/>
      <c r="P436" s="10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</row>
    <row r="437" spans="1:54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0"/>
      <c r="P437" s="10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</row>
    <row r="438" spans="1:54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0"/>
      <c r="P438" s="10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</row>
    <row r="439" spans="1:54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0"/>
      <c r="P439" s="10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</row>
    <row r="440" spans="1:54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0"/>
      <c r="P440" s="10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</row>
    <row r="441" spans="1:54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0"/>
      <c r="P441" s="10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</row>
    <row r="442" spans="1:54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0"/>
      <c r="P442" s="10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</row>
    <row r="443" spans="1:54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0"/>
      <c r="P443" s="10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</row>
    <row r="444" spans="1:54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0"/>
      <c r="P444" s="10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</row>
    <row r="445" spans="1:54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0"/>
      <c r="P445" s="10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</row>
    <row r="446" spans="1:54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0"/>
      <c r="P446" s="10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</row>
    <row r="447" spans="1:54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0"/>
      <c r="P447" s="10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</row>
    <row r="448" spans="1:54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0"/>
      <c r="P448" s="10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</row>
    <row r="449" spans="1:54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0"/>
      <c r="P449" s="10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</row>
    <row r="450" spans="1:54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0"/>
      <c r="P450" s="10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</row>
    <row r="451" spans="1:54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0"/>
      <c r="P451" s="10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</row>
    <row r="452" spans="1:54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0"/>
      <c r="P452" s="10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</row>
    <row r="453" spans="1:54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0"/>
      <c r="P453" s="10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</row>
    <row r="454" spans="1:54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0"/>
      <c r="P454" s="10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</row>
    <row r="455" spans="1:54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0"/>
      <c r="P455" s="10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</row>
    <row r="456" spans="1:54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0"/>
      <c r="P456" s="10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</row>
    <row r="457" spans="1:54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0"/>
      <c r="P457" s="10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</row>
    <row r="458" spans="1:54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0"/>
      <c r="P458" s="10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</row>
    <row r="459" spans="1:54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0"/>
      <c r="P459" s="10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</row>
    <row r="460" spans="1:54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0"/>
      <c r="P460" s="10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</row>
    <row r="461" spans="1:54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0"/>
      <c r="P461" s="10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</row>
    <row r="462" spans="1:54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0"/>
      <c r="P462" s="10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</row>
    <row r="463" spans="1:54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0"/>
      <c r="P463" s="10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</row>
    <row r="464" spans="1:54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0"/>
      <c r="P464" s="10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</row>
    <row r="465" spans="1:54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0"/>
      <c r="P465" s="10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</row>
    <row r="466" spans="1:54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0"/>
      <c r="P466" s="10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</row>
    <row r="467" spans="1:54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0"/>
      <c r="P467" s="10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</row>
    <row r="468" spans="1:54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0"/>
      <c r="P468" s="10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</row>
    <row r="469" spans="1:54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0"/>
      <c r="P469" s="10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</row>
    <row r="470" spans="1:54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0"/>
      <c r="P470" s="10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</row>
    <row r="471" spans="1:54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0"/>
      <c r="P471" s="10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</row>
    <row r="472" spans="1:54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0"/>
      <c r="P472" s="10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</row>
    <row r="473" spans="1:54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0"/>
      <c r="P473" s="10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</row>
    <row r="474" spans="1:54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0"/>
      <c r="P474" s="10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</row>
    <row r="475" spans="1:54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0"/>
      <c r="P475" s="10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</row>
    <row r="476" spans="1:54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0"/>
      <c r="P476" s="10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</row>
    <row r="477" spans="1:54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0"/>
      <c r="P477" s="10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</row>
    <row r="478" spans="1:54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0"/>
      <c r="P478" s="10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</row>
    <row r="479" spans="1:54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0"/>
      <c r="P479" s="10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</row>
    <row r="480" spans="1:54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0"/>
      <c r="P480" s="10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</row>
    <row r="481" spans="1:54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0"/>
      <c r="P481" s="10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</row>
  </sheetData>
  <autoFilter ref="A3:AE43" xr:uid="{ACFD152E-BEE4-449A-B77A-B4706478F28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2024-04-29T08:28:46Z</dcterms:created>
  <dcterms:modified xsi:type="dcterms:W3CDTF">2024-04-30T10:12:56Z</dcterms:modified>
</cp:coreProperties>
</file>