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540EEB57-31C5-46B7-BDBC-E25F4CB89F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8" i="1" l="1"/>
  <c r="P38" i="1"/>
  <c r="T38" i="1" s="1"/>
  <c r="K38" i="1"/>
  <c r="AC21" i="1"/>
  <c r="P21" i="1"/>
  <c r="T21" i="1" s="1"/>
  <c r="K21" i="1"/>
  <c r="AC18" i="1"/>
  <c r="P18" i="1"/>
  <c r="T18" i="1" s="1"/>
  <c r="K18" i="1"/>
  <c r="AC23" i="1"/>
  <c r="P23" i="1"/>
  <c r="T23" i="1" s="1"/>
  <c r="K23" i="1"/>
  <c r="AC16" i="1"/>
  <c r="P16" i="1"/>
  <c r="T16" i="1" s="1"/>
  <c r="K16" i="1"/>
  <c r="AC34" i="1"/>
  <c r="P34" i="1"/>
  <c r="T34" i="1" s="1"/>
  <c r="K34" i="1"/>
  <c r="U38" i="1" l="1"/>
  <c r="U21" i="1"/>
  <c r="U18" i="1"/>
  <c r="U23" i="1"/>
  <c r="U16" i="1"/>
  <c r="U34" i="1"/>
  <c r="P36" i="1"/>
  <c r="K36" i="1"/>
  <c r="P35" i="1"/>
  <c r="K35" i="1"/>
  <c r="P32" i="1"/>
  <c r="K32" i="1"/>
  <c r="K20" i="1"/>
  <c r="P20" i="1"/>
  <c r="P11" i="1"/>
  <c r="K11" i="1"/>
  <c r="P13" i="1"/>
  <c r="K13" i="1"/>
  <c r="P10" i="1"/>
  <c r="K10" i="1"/>
  <c r="P9" i="1"/>
  <c r="K9" i="1"/>
  <c r="AC8" i="1"/>
  <c r="AC12" i="1"/>
  <c r="AC24" i="1"/>
  <c r="AC25" i="1"/>
  <c r="AC31" i="1"/>
  <c r="AC42" i="1"/>
  <c r="AC43" i="1"/>
  <c r="AC45" i="1"/>
  <c r="AC46" i="1"/>
  <c r="P7" i="1"/>
  <c r="P8" i="1"/>
  <c r="T8" i="1" s="1"/>
  <c r="P12" i="1"/>
  <c r="T12" i="1" s="1"/>
  <c r="P14" i="1"/>
  <c r="P15" i="1"/>
  <c r="P17" i="1"/>
  <c r="P19" i="1"/>
  <c r="P22" i="1"/>
  <c r="P24" i="1"/>
  <c r="T24" i="1" s="1"/>
  <c r="P25" i="1"/>
  <c r="T25" i="1" s="1"/>
  <c r="P26" i="1"/>
  <c r="P27" i="1"/>
  <c r="P28" i="1"/>
  <c r="P29" i="1"/>
  <c r="P30" i="1"/>
  <c r="P31" i="1"/>
  <c r="T31" i="1" s="1"/>
  <c r="P33" i="1"/>
  <c r="P37" i="1"/>
  <c r="P39" i="1"/>
  <c r="P40" i="1"/>
  <c r="P41" i="1"/>
  <c r="P42" i="1"/>
  <c r="T42" i="1" s="1"/>
  <c r="P43" i="1"/>
  <c r="T43" i="1" s="1"/>
  <c r="P44" i="1"/>
  <c r="P45" i="1"/>
  <c r="T45" i="1" s="1"/>
  <c r="P46" i="1"/>
  <c r="T46" i="1" s="1"/>
  <c r="P6" i="1"/>
  <c r="O5" i="1"/>
  <c r="Q37" i="1" l="1"/>
  <c r="AC37" i="1" s="1"/>
  <c r="Q22" i="1"/>
  <c r="AC22" i="1" s="1"/>
  <c r="Q17" i="1"/>
  <c r="AC17" i="1" s="1"/>
  <c r="Q33" i="1"/>
  <c r="AC33" i="1" s="1"/>
  <c r="Q15" i="1"/>
  <c r="AC15" i="1" s="1"/>
  <c r="Q20" i="1"/>
  <c r="AC20" i="1" s="1"/>
  <c r="T44" i="1"/>
  <c r="AC44" i="1"/>
  <c r="T40" i="1"/>
  <c r="AC40" i="1"/>
  <c r="T29" i="1"/>
  <c r="AC29" i="1"/>
  <c r="T27" i="1"/>
  <c r="AC27" i="1"/>
  <c r="Q14" i="1"/>
  <c r="AC14" i="1" s="1"/>
  <c r="T9" i="1"/>
  <c r="AC9" i="1"/>
  <c r="T13" i="1"/>
  <c r="AC13" i="1"/>
  <c r="T35" i="1"/>
  <c r="AC35" i="1"/>
  <c r="U6" i="1"/>
  <c r="Q6" i="1"/>
  <c r="AC6" i="1" s="1"/>
  <c r="T41" i="1"/>
  <c r="AC41" i="1"/>
  <c r="T39" i="1"/>
  <c r="AC39" i="1"/>
  <c r="Q30" i="1"/>
  <c r="AC30" i="1" s="1"/>
  <c r="Q28" i="1"/>
  <c r="AC28" i="1" s="1"/>
  <c r="Q26" i="1"/>
  <c r="AC26" i="1" s="1"/>
  <c r="T19" i="1"/>
  <c r="AC19" i="1"/>
  <c r="T7" i="1"/>
  <c r="AC7" i="1"/>
  <c r="T10" i="1"/>
  <c r="AC10" i="1"/>
  <c r="T11" i="1"/>
  <c r="AC11" i="1"/>
  <c r="T32" i="1"/>
  <c r="AC32" i="1"/>
  <c r="T36" i="1"/>
  <c r="AC36" i="1"/>
  <c r="U36" i="1"/>
  <c r="U35" i="1"/>
  <c r="U32" i="1"/>
  <c r="U20" i="1"/>
  <c r="U11" i="1"/>
  <c r="U13" i="1"/>
  <c r="U31" i="1"/>
  <c r="U46" i="1"/>
  <c r="U37" i="1"/>
  <c r="U26" i="1"/>
  <c r="U42" i="1"/>
  <c r="U33" i="1"/>
  <c r="U14" i="1"/>
  <c r="U8" i="1"/>
  <c r="U10" i="1"/>
  <c r="U44" i="1"/>
  <c r="U40" i="1"/>
  <c r="U29" i="1"/>
  <c r="U27" i="1"/>
  <c r="U24" i="1"/>
  <c r="U17" i="1"/>
  <c r="U12" i="1"/>
  <c r="U9" i="1"/>
  <c r="U45" i="1"/>
  <c r="U43" i="1"/>
  <c r="U41" i="1"/>
  <c r="U39" i="1"/>
  <c r="U30" i="1"/>
  <c r="U28" i="1"/>
  <c r="U25" i="1"/>
  <c r="U22" i="1"/>
  <c r="U19" i="1"/>
  <c r="U15" i="1"/>
  <c r="U7" i="1"/>
  <c r="K46" i="1"/>
  <c r="K45" i="1"/>
  <c r="K44" i="1"/>
  <c r="K43" i="1"/>
  <c r="K42" i="1"/>
  <c r="K41" i="1"/>
  <c r="K40" i="1"/>
  <c r="K39" i="1"/>
  <c r="K37" i="1"/>
  <c r="K33" i="1"/>
  <c r="K31" i="1"/>
  <c r="K30" i="1"/>
  <c r="K29" i="1"/>
  <c r="K28" i="1"/>
  <c r="K27" i="1"/>
  <c r="K26" i="1"/>
  <c r="K25" i="1"/>
  <c r="K24" i="1"/>
  <c r="K22" i="1"/>
  <c r="K19" i="1"/>
  <c r="K17" i="1"/>
  <c r="K15" i="1"/>
  <c r="K14" i="1"/>
  <c r="K12" i="1"/>
  <c r="K8" i="1"/>
  <c r="K7" i="1"/>
  <c r="K6" i="1"/>
  <c r="AA5" i="1"/>
  <c r="Z5" i="1"/>
  <c r="Y5" i="1"/>
  <c r="X5" i="1"/>
  <c r="W5" i="1"/>
  <c r="V5" i="1"/>
  <c r="R5" i="1"/>
  <c r="P5" i="1"/>
  <c r="N5" i="1"/>
  <c r="M5" i="1"/>
  <c r="L5" i="1"/>
  <c r="J5" i="1"/>
  <c r="F5" i="1"/>
  <c r="E5" i="1"/>
  <c r="T20" i="1" l="1"/>
  <c r="T15" i="1"/>
  <c r="T33" i="1"/>
  <c r="T17" i="1"/>
  <c r="T22" i="1"/>
  <c r="T37" i="1"/>
  <c r="Q5" i="1"/>
  <c r="T6" i="1"/>
  <c r="AC5" i="1"/>
  <c r="T26" i="1"/>
  <c r="T28" i="1"/>
  <c r="T30" i="1"/>
  <c r="T14" i="1"/>
  <c r="K5" i="1"/>
</calcChain>
</file>

<file path=xl/sharedStrings.xml><?xml version="1.0" encoding="utf-8"?>
<sst xmlns="http://schemas.openxmlformats.org/spreadsheetml/2006/main" count="143" uniqueCount="83">
  <si>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</si>
  <si>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</si>
  <si>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</si>
  <si>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</si>
  <si>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</si>
  <si>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</si>
  <si>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</si>
  <si>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</si>
  <si>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</si>
  <si>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</si>
  <si>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</si>
  <si>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</si>
  <si>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</si>
  <si>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</si>
  <si>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</si>
  <si>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</si>
  <si>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</si>
  <si>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</si>
  <si>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</si>
  <si>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</si>
  <si>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</si>
  <si>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</si>
  <si>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</si>
  <si>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</si>
  <si>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</si>
  <si>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</si>
  <si>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</si>
  <si>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</si>
  <si>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</si>
  <si>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</si>
  <si>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</si>
  <si>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</si>
  <si>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</si>
  <si>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</si>
  <si>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</si>
  <si>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</si>
  <si>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</si>
  <si>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</si>
  <si>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</si>
  <si>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</si>
  <si>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колотый 100 гр  ОСТАНКИНО</t>
  </si>
  <si>
    <t>нет потребности</t>
  </si>
  <si>
    <t>необходимо увеличить продажи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</si>
  <si>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</si>
  <si>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</si>
  <si>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</si>
  <si>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</si>
  <si>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</si>
  <si>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</si>
  <si>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</si>
  <si>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</si>
  <si>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</si>
  <si>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</si>
  <si>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</si>
  <si>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</si>
  <si>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</si>
  <si>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</si>
  <si>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</si>
  <si>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</si>
  <si>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</si>
  <si>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</si>
  <si>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</si>
  <si>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</si>
  <si>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</si>
  <si>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</si>
  <si>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</si>
  <si>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</si>
  <si>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</si>
  <si>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</si>
  <si>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</si>
  <si>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</si>
  <si>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</si>
  <si>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</si>
  <si>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</si>
  <si>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</si>
  <si>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</si>
  <si>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</si>
  <si>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</si>
  <si>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30,04,</t>
  </si>
  <si>
    <t>уже доставлен</t>
  </si>
  <si>
    <t>еще в пути</t>
  </si>
  <si>
    <t>заказ от 17,04 - недогруз 350 шт.</t>
  </si>
  <si>
    <r>
      <t>новинка /</t>
    </r>
    <r>
      <rPr>
        <sz val="10"/>
        <color rgb="FFFF0000"/>
        <rFont val="Arial"/>
        <family val="2"/>
        <charset val="204"/>
      </rPr>
      <t xml:space="preserve"> заказ от 17,04 -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</si>
</sst>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0" borderId="3" xfId="1" applyNumberFormat="1" applyFont="1" applyFill="1" applyBorder="1"/>
    <xf numFmtId="164" fontId="5" fillId="5" borderId="6" xfId="1" applyNumberFormat="1" applyFont="1" applyFill="1" applyBorder="1"/>
    <xf numFmtId="164" fontId="1" fillId="0" borderId="3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38" sqref="R38"/>
    </sheetView>
  </sheetViews>
  <sheetFormatPr defaultRowHeight="15" x14ac:dyDescent="0.25"/>
  <cols>
    <col min="1" max="1" width="60" customWidth="1"/>
    <col min="2" max="2" width="4" customWidth="1"/>
    <col min="3" max="5" width="6.28515625" customWidth="1"/>
    <col min="6" max="6" width="6.5703125" customWidth="1"/>
    <col min="7" max="7" width="4.5703125" style="8" customWidth="1"/>
    <col min="8" max="8" width="5.140625" customWidth="1"/>
    <col min="9" max="9" width="10.85546875" customWidth="1"/>
    <col min="10" max="11" width="6.42578125" customWidth="1"/>
    <col min="12" max="13" width="1" customWidth="1"/>
    <col min="14" max="14" width="8.85546875" customWidth="1"/>
    <col min="15" max="15" width="8.85546875" style="12" customWidth="1"/>
    <col min="16" max="18" width="6.85546875" customWidth="1"/>
    <col min="19" max="19" width="21.28515625" customWidth="1"/>
    <col min="20" max="21" width="4.85546875" customWidth="1"/>
    <col min="22" max="27" width="6" customWidth="1"/>
    <col min="28" max="28" width="32.140625" customWidth="1"/>
    <col min="29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3" t="s">
        <v>79</v>
      </c>
      <c r="O2" s="9" t="s">
        <v>80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9" t="s">
        <v>78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SUM(E6:E488)</f>
        <v>5605.2559999999994</v>
      </c>
      <c r="F5" s="4">
        <f>SUM(F6:F488)</f>
        <v>14508.802</v>
      </c>
      <c r="G5" s="6"/>
      <c r="H5" s="1"/>
      <c r="I5" s="1"/>
      <c r="J5" s="4">
        <f t="shared" ref="J5:R5" si="0">SUM(J6:J488)</f>
        <v>6003</v>
      </c>
      <c r="K5" s="4">
        <f t="shared" si="0"/>
        <v>-397.74400000000003</v>
      </c>
      <c r="L5" s="4">
        <f t="shared" si="0"/>
        <v>0</v>
      </c>
      <c r="M5" s="4">
        <f t="shared" si="0"/>
        <v>0</v>
      </c>
      <c r="N5" s="4">
        <f t="shared" si="0"/>
        <v>10660</v>
      </c>
      <c r="O5" s="11">
        <f t="shared" si="0"/>
        <v>13262.659000000001</v>
      </c>
      <c r="P5" s="4">
        <f t="shared" si="0"/>
        <v>1121.0512000000001</v>
      </c>
      <c r="Q5" s="4">
        <f t="shared" si="0"/>
        <v>5283.1699999999992</v>
      </c>
      <c r="R5" s="4">
        <f t="shared" si="0"/>
        <v>1000</v>
      </c>
      <c r="S5" s="1"/>
      <c r="T5" s="1"/>
      <c r="U5" s="1"/>
      <c r="V5" s="4">
        <f t="shared" ref="V5:AA5" si="1">SUM(V6:V488)</f>
        <v>1373.2692</v>
      </c>
      <c r="W5" s="4">
        <f t="shared" si="1"/>
        <v>1165.8895999999997</v>
      </c>
      <c r="X5" s="4">
        <f t="shared" si="1"/>
        <v>568.79920000000004</v>
      </c>
      <c r="Y5" s="4">
        <f t="shared" si="1"/>
        <v>913.03620000000001</v>
      </c>
      <c r="Z5" s="4">
        <f t="shared" si="1"/>
        <v>1148.2187999999999</v>
      </c>
      <c r="AA5" s="4">
        <f t="shared" si="1"/>
        <v>1434.9004000000004</v>
      </c>
      <c r="AB5" s="1"/>
      <c r="AC5" s="4">
        <f>SUM(AC6:AC488)</f>
        <v>1978.4499999999998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64</v>
      </c>
      <c r="D6" s="1">
        <v>64</v>
      </c>
      <c r="E6" s="1">
        <v>64</v>
      </c>
      <c r="F6" s="1">
        <v>64</v>
      </c>
      <c r="G6" s="6">
        <v>0.14000000000000001</v>
      </c>
      <c r="H6" s="1">
        <v>180</v>
      </c>
      <c r="I6" s="1">
        <v>9988421</v>
      </c>
      <c r="J6" s="1">
        <v>66</v>
      </c>
      <c r="K6" s="1">
        <f t="shared" ref="K6:K27" si="2">E6-J6</f>
        <v>-2</v>
      </c>
      <c r="L6" s="1"/>
      <c r="M6" s="1"/>
      <c r="N6" s="14">
        <v>70</v>
      </c>
      <c r="O6" s="9">
        <v>100</v>
      </c>
      <c r="P6" s="1">
        <f>E6/5</f>
        <v>12.8</v>
      </c>
      <c r="Q6" s="5">
        <f>20*P6-O6-F6</f>
        <v>92</v>
      </c>
      <c r="R6" s="5"/>
      <c r="S6" s="1"/>
      <c r="T6" s="1">
        <f>(F6+O6+Q6)/P6</f>
        <v>20</v>
      </c>
      <c r="U6" s="1">
        <f>(F6+O6)/P6</f>
        <v>12.8125</v>
      </c>
      <c r="V6" s="1">
        <v>0</v>
      </c>
      <c r="W6" s="1">
        <v>6.4</v>
      </c>
      <c r="X6" s="1">
        <v>3.2</v>
      </c>
      <c r="Y6" s="1">
        <v>5.4</v>
      </c>
      <c r="Z6" s="1">
        <v>6.4</v>
      </c>
      <c r="AA6" s="1">
        <v>0</v>
      </c>
      <c r="AB6" s="1"/>
      <c r="AC6" s="1">
        <f>Q6*G6</f>
        <v>12.88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33</v>
      </c>
      <c r="B7" s="1" t="s">
        <v>32</v>
      </c>
      <c r="C7" s="1">
        <v>234</v>
      </c>
      <c r="D7" s="1">
        <v>256</v>
      </c>
      <c r="E7" s="1">
        <v>165</v>
      </c>
      <c r="F7" s="1">
        <v>325</v>
      </c>
      <c r="G7" s="6">
        <v>0.18</v>
      </c>
      <c r="H7" s="1">
        <v>270</v>
      </c>
      <c r="I7" s="1">
        <v>9988445</v>
      </c>
      <c r="J7" s="1">
        <v>151</v>
      </c>
      <c r="K7" s="1">
        <f t="shared" si="2"/>
        <v>14</v>
      </c>
      <c r="L7" s="1"/>
      <c r="M7" s="1"/>
      <c r="N7" s="14">
        <v>250</v>
      </c>
      <c r="O7" s="9">
        <v>400</v>
      </c>
      <c r="P7" s="1">
        <f t="shared" ref="P7:P46" si="3">E7/5</f>
        <v>33</v>
      </c>
      <c r="Q7" s="5"/>
      <c r="R7" s="5"/>
      <c r="S7" s="1"/>
      <c r="T7" s="1">
        <f t="shared" ref="T7:T46" si="4">(F7+O7+Q7)/P7</f>
        <v>21.969696969696969</v>
      </c>
      <c r="U7" s="1">
        <f t="shared" ref="U7:U46" si="5">(F7+O7)/P7</f>
        <v>21.969696969696969</v>
      </c>
      <c r="V7" s="1">
        <v>37.799999999999997</v>
      </c>
      <c r="W7" s="1">
        <v>33.799999999999997</v>
      </c>
      <c r="X7" s="1">
        <v>9.6</v>
      </c>
      <c r="Y7" s="1">
        <v>0</v>
      </c>
      <c r="Z7" s="1">
        <v>13.6</v>
      </c>
      <c r="AA7" s="1">
        <v>0</v>
      </c>
      <c r="AB7" s="1"/>
      <c r="AC7" s="1">
        <f t="shared" ref="AC7:AC46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5" t="s">
        <v>34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2"/>
        <v>0</v>
      </c>
      <c r="L8" s="1"/>
      <c r="M8" s="1"/>
      <c r="N8" s="14">
        <v>350</v>
      </c>
      <c r="O8" s="9"/>
      <c r="P8" s="1">
        <f t="shared" si="3"/>
        <v>0</v>
      </c>
      <c r="Q8" s="31">
        <v>350</v>
      </c>
      <c r="R8" s="5"/>
      <c r="S8" s="1"/>
      <c r="T8" s="1" t="e">
        <f t="shared" si="4"/>
        <v>#DIV/0!</v>
      </c>
      <c r="U8" s="1" t="e">
        <f t="shared" si="5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33" t="s">
        <v>82</v>
      </c>
      <c r="AC8" s="1">
        <f t="shared" si="6"/>
        <v>63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5" t="s">
        <v>36</v>
      </c>
      <c r="B9" s="1" t="s">
        <v>32</v>
      </c>
      <c r="C9" s="1"/>
      <c r="D9" s="1">
        <v>48</v>
      </c>
      <c r="E9" s="1"/>
      <c r="F9" s="1">
        <v>48</v>
      </c>
      <c r="G9" s="6">
        <v>0.4</v>
      </c>
      <c r="H9" s="1">
        <v>270</v>
      </c>
      <c r="I9" s="1">
        <v>9988452</v>
      </c>
      <c r="J9" s="1"/>
      <c r="K9" s="1">
        <f t="shared" ref="K9" si="7">E9-J9</f>
        <v>0</v>
      </c>
      <c r="L9" s="1"/>
      <c r="M9" s="1"/>
      <c r="N9" s="14">
        <v>50</v>
      </c>
      <c r="O9" s="9"/>
      <c r="P9" s="1">
        <f t="shared" ref="P9" si="8">E9/5</f>
        <v>0</v>
      </c>
      <c r="Q9" s="5"/>
      <c r="R9" s="5"/>
      <c r="S9" s="1"/>
      <c r="T9" s="1" t="e">
        <f t="shared" ref="T9" si="9">(F9+O9+Q9)/P9</f>
        <v>#DIV/0!</v>
      </c>
      <c r="U9" s="1" t="e">
        <f t="shared" ref="U9" si="10">(F9+O9)/P9</f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34" t="s">
        <v>35</v>
      </c>
      <c r="AC9" s="1">
        <f t="shared" ref="AC9" si="11">Q9*G9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6" t="s">
        <v>37</v>
      </c>
      <c r="B10" s="1" t="s">
        <v>32</v>
      </c>
      <c r="C10" s="1"/>
      <c r="D10" s="1">
        <v>56</v>
      </c>
      <c r="E10" s="1"/>
      <c r="F10" s="1">
        <v>56</v>
      </c>
      <c r="G10" s="6">
        <v>0.4</v>
      </c>
      <c r="H10" s="1">
        <v>270</v>
      </c>
      <c r="I10" s="1">
        <v>9988476</v>
      </c>
      <c r="J10" s="1"/>
      <c r="K10" s="1">
        <f t="shared" ref="K10" si="12">E10-J10</f>
        <v>0</v>
      </c>
      <c r="L10" s="1"/>
      <c r="M10" s="1"/>
      <c r="N10" s="14">
        <v>50</v>
      </c>
      <c r="O10" s="9"/>
      <c r="P10" s="1">
        <f t="shared" ref="P10" si="13">E10/5</f>
        <v>0</v>
      </c>
      <c r="Q10" s="5"/>
      <c r="R10" s="5"/>
      <c r="S10" s="1"/>
      <c r="T10" s="1" t="e">
        <f t="shared" ref="T10" si="14">(F10+O10+Q10)/P10</f>
        <v>#DIV/0!</v>
      </c>
      <c r="U10" s="1" t="e">
        <f t="shared" ref="U10" si="15">(F10+O10)/P10</f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34" t="s">
        <v>35</v>
      </c>
      <c r="AC10" s="1">
        <f t="shared" ref="AC10" si="16">Q10*G10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5" t="s">
        <v>39</v>
      </c>
      <c r="B11" s="1" t="s">
        <v>38</v>
      </c>
      <c r="C11" s="1"/>
      <c r="D11" s="1">
        <v>145.69</v>
      </c>
      <c r="E11" s="1"/>
      <c r="F11" s="1">
        <v>145.69</v>
      </c>
      <c r="G11" s="6">
        <v>1</v>
      </c>
      <c r="H11" s="1">
        <v>150</v>
      </c>
      <c r="I11" s="1">
        <v>5037308</v>
      </c>
      <c r="J11" s="1"/>
      <c r="K11" s="1">
        <f t="shared" ref="K11" si="17">E11-J11</f>
        <v>0</v>
      </c>
      <c r="L11" s="1"/>
      <c r="M11" s="1"/>
      <c r="N11" s="14">
        <v>150</v>
      </c>
      <c r="O11" s="9"/>
      <c r="P11" s="1">
        <f t="shared" ref="P11" si="18">E11/5</f>
        <v>0</v>
      </c>
      <c r="Q11" s="5"/>
      <c r="R11" s="5"/>
      <c r="S11" s="1"/>
      <c r="T11" s="1" t="e">
        <f t="shared" ref="T11" si="19">(F11+O11+Q11)/P11</f>
        <v>#DIV/0!</v>
      </c>
      <c r="U11" s="1" t="e">
        <f t="shared" ref="U11" si="20">(F11+O11)/P11</f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4" t="s">
        <v>35</v>
      </c>
      <c r="AC11" s="1">
        <f t="shared" ref="AC11" si="21">Q11*G11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7" t="s">
        <v>40</v>
      </c>
      <c r="B12" s="17" t="s">
        <v>32</v>
      </c>
      <c r="C12" s="17">
        <v>156</v>
      </c>
      <c r="D12" s="17"/>
      <c r="E12" s="17">
        <v>115</v>
      </c>
      <c r="F12" s="17">
        <v>36</v>
      </c>
      <c r="G12" s="18">
        <v>0</v>
      </c>
      <c r="H12" s="17" t="e">
        <v>#N/A</v>
      </c>
      <c r="I12" s="17" t="s">
        <v>41</v>
      </c>
      <c r="J12" s="17">
        <v>103</v>
      </c>
      <c r="K12" s="17">
        <f t="shared" si="2"/>
        <v>12</v>
      </c>
      <c r="L12" s="17"/>
      <c r="M12" s="17"/>
      <c r="N12" s="17"/>
      <c r="O12" s="19"/>
      <c r="P12" s="17">
        <f t="shared" si="3"/>
        <v>23</v>
      </c>
      <c r="Q12" s="20"/>
      <c r="R12" s="20"/>
      <c r="S12" s="17"/>
      <c r="T12" s="17">
        <f t="shared" si="4"/>
        <v>1.5652173913043479</v>
      </c>
      <c r="U12" s="17">
        <f t="shared" si="5"/>
        <v>1.5652173913043479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/>
      <c r="AC12" s="17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6" t="s">
        <v>43</v>
      </c>
      <c r="B13" s="1" t="s">
        <v>32</v>
      </c>
      <c r="C13" s="1"/>
      <c r="D13" s="1">
        <v>300</v>
      </c>
      <c r="E13" s="1"/>
      <c r="F13" s="1">
        <v>300</v>
      </c>
      <c r="G13" s="6">
        <v>0.18</v>
      </c>
      <c r="H13" s="1">
        <v>150</v>
      </c>
      <c r="I13" s="1">
        <v>5034819</v>
      </c>
      <c r="J13" s="1"/>
      <c r="K13" s="1">
        <f t="shared" ref="K13" si="22">E13-J13</f>
        <v>0</v>
      </c>
      <c r="L13" s="1"/>
      <c r="M13" s="1"/>
      <c r="N13" s="14">
        <v>300</v>
      </c>
      <c r="O13" s="9"/>
      <c r="P13" s="1">
        <f t="shared" ref="P13" si="23">E13/5</f>
        <v>0</v>
      </c>
      <c r="Q13" s="5"/>
      <c r="R13" s="5"/>
      <c r="S13" s="1"/>
      <c r="T13" s="1" t="e">
        <f t="shared" ref="T13" si="24">(F13+O13+Q13)/P13</f>
        <v>#DIV/0!</v>
      </c>
      <c r="U13" s="1" t="e">
        <f t="shared" ref="U13" si="25">(F13+O13)/P13</f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34" t="s">
        <v>35</v>
      </c>
      <c r="AC13" s="1">
        <f t="shared" ref="AC13" si="26">Q13*G13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.75" thickBot="1" x14ac:dyDescent="0.3">
      <c r="A14" s="1" t="s">
        <v>44</v>
      </c>
      <c r="B14" s="1" t="s">
        <v>32</v>
      </c>
      <c r="C14" s="1">
        <v>230</v>
      </c>
      <c r="D14" s="1">
        <v>11</v>
      </c>
      <c r="E14" s="1">
        <v>179</v>
      </c>
      <c r="F14" s="1">
        <v>44</v>
      </c>
      <c r="G14" s="6">
        <v>0.1</v>
      </c>
      <c r="H14" s="1">
        <v>90</v>
      </c>
      <c r="I14" s="1">
        <v>8444163</v>
      </c>
      <c r="J14" s="1">
        <v>163</v>
      </c>
      <c r="K14" s="1">
        <f t="shared" si="2"/>
        <v>16</v>
      </c>
      <c r="L14" s="1"/>
      <c r="M14" s="1"/>
      <c r="N14" s="14">
        <v>0</v>
      </c>
      <c r="O14" s="9">
        <v>654</v>
      </c>
      <c r="P14" s="1">
        <f t="shared" si="3"/>
        <v>35.799999999999997</v>
      </c>
      <c r="Q14" s="5">
        <f t="shared" ref="Q14" si="27">20*P14-O14-F14</f>
        <v>18</v>
      </c>
      <c r="R14" s="5"/>
      <c r="S14" s="1"/>
      <c r="T14" s="1">
        <f t="shared" si="4"/>
        <v>20</v>
      </c>
      <c r="U14" s="1">
        <f t="shared" si="5"/>
        <v>19.497206703910617</v>
      </c>
      <c r="V14" s="1">
        <v>44.2</v>
      </c>
      <c r="W14" s="1">
        <v>21.8</v>
      </c>
      <c r="X14" s="1">
        <v>6.4</v>
      </c>
      <c r="Y14" s="1">
        <v>37.799999999999997</v>
      </c>
      <c r="Z14" s="1">
        <v>28.8</v>
      </c>
      <c r="AA14" s="1">
        <v>52.4</v>
      </c>
      <c r="AB14" s="1"/>
      <c r="AC14" s="1">
        <f t="shared" si="6"/>
        <v>1.8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2" t="s">
        <v>45</v>
      </c>
      <c r="B15" s="23" t="s">
        <v>32</v>
      </c>
      <c r="C15" s="23">
        <v>924</v>
      </c>
      <c r="D15" s="23">
        <v>1</v>
      </c>
      <c r="E15" s="23">
        <v>728</v>
      </c>
      <c r="F15" s="24">
        <v>192</v>
      </c>
      <c r="G15" s="6">
        <v>0.18</v>
      </c>
      <c r="H15" s="1">
        <v>150</v>
      </c>
      <c r="I15" s="1">
        <v>5038411</v>
      </c>
      <c r="J15" s="1">
        <v>731.5</v>
      </c>
      <c r="K15" s="1">
        <f t="shared" si="2"/>
        <v>-3.5</v>
      </c>
      <c r="L15" s="1"/>
      <c r="M15" s="1"/>
      <c r="N15" s="14">
        <v>0</v>
      </c>
      <c r="O15" s="9">
        <v>1821</v>
      </c>
      <c r="P15" s="1">
        <f t="shared" si="3"/>
        <v>145.6</v>
      </c>
      <c r="Q15" s="5">
        <f>20*(P15+P16)-O15-O16-F15-F16</f>
        <v>895</v>
      </c>
      <c r="R15" s="5"/>
      <c r="S15" s="1"/>
      <c r="T15" s="1">
        <f t="shared" si="4"/>
        <v>19.972527472527474</v>
      </c>
      <c r="U15" s="1">
        <f t="shared" si="5"/>
        <v>13.825549450549451</v>
      </c>
      <c r="V15" s="1">
        <v>137</v>
      </c>
      <c r="W15" s="1">
        <v>77</v>
      </c>
      <c r="X15" s="1">
        <v>8</v>
      </c>
      <c r="Y15" s="1">
        <v>0</v>
      </c>
      <c r="Z15" s="1">
        <v>0</v>
      </c>
      <c r="AA15" s="1">
        <v>0</v>
      </c>
      <c r="AB15" s="1"/>
      <c r="AC15" s="1">
        <f t="shared" si="6"/>
        <v>161.1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.75" thickBot="1" x14ac:dyDescent="0.3">
      <c r="A16" s="25" t="s">
        <v>53</v>
      </c>
      <c r="B16" s="26" t="s">
        <v>32</v>
      </c>
      <c r="C16" s="26"/>
      <c r="D16" s="26"/>
      <c r="E16" s="26">
        <v>-1</v>
      </c>
      <c r="F16" s="27"/>
      <c r="G16" s="18">
        <v>0</v>
      </c>
      <c r="H16" s="17"/>
      <c r="I16" s="17" t="s">
        <v>52</v>
      </c>
      <c r="J16" s="17"/>
      <c r="K16" s="17">
        <f t="shared" ref="K16" si="28">E16-J16</f>
        <v>-1</v>
      </c>
      <c r="L16" s="17"/>
      <c r="M16" s="17"/>
      <c r="N16" s="17"/>
      <c r="O16" s="19"/>
      <c r="P16" s="17">
        <f t="shared" ref="P16" si="29">E16/5</f>
        <v>-0.2</v>
      </c>
      <c r="Q16" s="20"/>
      <c r="R16" s="20"/>
      <c r="S16" s="17"/>
      <c r="T16" s="17">
        <f t="shared" ref="T16" si="30">(F16+O16+Q16)/P16</f>
        <v>0</v>
      </c>
      <c r="U16" s="17">
        <f t="shared" ref="U16" si="31">(F16+O16)/P16</f>
        <v>0</v>
      </c>
      <c r="V16" s="17">
        <v>0</v>
      </c>
      <c r="W16" s="17">
        <v>0</v>
      </c>
      <c r="X16" s="17">
        <v>0</v>
      </c>
      <c r="Y16" s="17">
        <v>121.6</v>
      </c>
      <c r="Z16" s="17">
        <v>68</v>
      </c>
      <c r="AA16" s="17">
        <v>170.2</v>
      </c>
      <c r="AB16" s="17"/>
      <c r="AC16" s="17">
        <f t="shared" ref="AC16" si="32"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2" t="s">
        <v>46</v>
      </c>
      <c r="B17" s="23" t="s">
        <v>32</v>
      </c>
      <c r="C17" s="23">
        <v>999</v>
      </c>
      <c r="D17" s="23"/>
      <c r="E17" s="23">
        <v>793</v>
      </c>
      <c r="F17" s="24">
        <v>201</v>
      </c>
      <c r="G17" s="6">
        <v>0.18</v>
      </c>
      <c r="H17" s="1">
        <v>150</v>
      </c>
      <c r="I17" s="1">
        <v>5038459</v>
      </c>
      <c r="J17" s="1">
        <v>796</v>
      </c>
      <c r="K17" s="1">
        <f t="shared" si="2"/>
        <v>-3</v>
      </c>
      <c r="L17" s="1"/>
      <c r="M17" s="1"/>
      <c r="N17" s="14">
        <v>0</v>
      </c>
      <c r="O17" s="9">
        <v>1814</v>
      </c>
      <c r="P17" s="1">
        <f t="shared" si="3"/>
        <v>158.6</v>
      </c>
      <c r="Q17" s="5">
        <f>20*(P17+P18)-O17-O18-F17-F18</f>
        <v>1157</v>
      </c>
      <c r="R17" s="5"/>
      <c r="S17" s="1"/>
      <c r="T17" s="1">
        <f t="shared" si="4"/>
        <v>20</v>
      </c>
      <c r="U17" s="1">
        <f t="shared" si="5"/>
        <v>12.704918032786885</v>
      </c>
      <c r="V17" s="1">
        <v>140.4</v>
      </c>
      <c r="W17" s="1">
        <v>80.8</v>
      </c>
      <c r="X17" s="1">
        <v>9.6</v>
      </c>
      <c r="Y17" s="1">
        <v>0</v>
      </c>
      <c r="Z17" s="1">
        <v>0</v>
      </c>
      <c r="AA17" s="1">
        <v>0</v>
      </c>
      <c r="AB17" s="1"/>
      <c r="AC17" s="1">
        <f t="shared" si="6"/>
        <v>208.26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25" t="s">
        <v>55</v>
      </c>
      <c r="B18" s="26" t="s">
        <v>32</v>
      </c>
      <c r="C18" s="26"/>
      <c r="D18" s="26"/>
      <c r="E18" s="26"/>
      <c r="F18" s="27"/>
      <c r="G18" s="18">
        <v>0</v>
      </c>
      <c r="H18" s="17"/>
      <c r="I18" s="17" t="s">
        <v>52</v>
      </c>
      <c r="J18" s="17"/>
      <c r="K18" s="17">
        <f t="shared" ref="K18" si="33">E18-J18</f>
        <v>0</v>
      </c>
      <c r="L18" s="17"/>
      <c r="M18" s="17"/>
      <c r="N18" s="17"/>
      <c r="O18" s="19"/>
      <c r="P18" s="17">
        <f t="shared" ref="P18" si="34">E18/5</f>
        <v>0</v>
      </c>
      <c r="Q18" s="20"/>
      <c r="R18" s="20"/>
      <c r="S18" s="17"/>
      <c r="T18" s="17" t="e">
        <f t="shared" ref="T18" si="35">(F18+O18+Q18)/P18</f>
        <v>#DIV/0!</v>
      </c>
      <c r="U18" s="17" t="e">
        <f t="shared" ref="U18" si="36">(F18+O18)/P18</f>
        <v>#DIV/0!</v>
      </c>
      <c r="V18" s="17">
        <v>0</v>
      </c>
      <c r="W18" s="17">
        <v>0</v>
      </c>
      <c r="X18" s="17">
        <v>0</v>
      </c>
      <c r="Y18" s="17">
        <v>144</v>
      </c>
      <c r="Z18" s="17">
        <v>81.599999999999994</v>
      </c>
      <c r="AA18" s="17">
        <v>203</v>
      </c>
      <c r="AB18" s="17"/>
      <c r="AC18" s="17">
        <f t="shared" ref="AC18" si="37">Q18*G18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47</v>
      </c>
      <c r="B19" s="1" t="s">
        <v>32</v>
      </c>
      <c r="C19" s="1"/>
      <c r="D19" s="1">
        <v>1600</v>
      </c>
      <c r="E19" s="1"/>
      <c r="F19" s="1">
        <v>1600</v>
      </c>
      <c r="G19" s="6">
        <v>0.18</v>
      </c>
      <c r="H19" s="1">
        <v>150</v>
      </c>
      <c r="I19" s="1">
        <v>5038435</v>
      </c>
      <c r="J19" s="1"/>
      <c r="K19" s="1">
        <f t="shared" si="2"/>
        <v>0</v>
      </c>
      <c r="L19" s="1"/>
      <c r="M19" s="1"/>
      <c r="N19" s="14">
        <v>1600</v>
      </c>
      <c r="O19" s="9">
        <v>688</v>
      </c>
      <c r="P19" s="1">
        <f t="shared" si="3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114.4</v>
      </c>
      <c r="W19" s="1">
        <v>107.4</v>
      </c>
      <c r="X19" s="1">
        <v>10.6</v>
      </c>
      <c r="Y19" s="1">
        <v>0</v>
      </c>
      <c r="Z19" s="1">
        <v>0</v>
      </c>
      <c r="AA19" s="1">
        <v>0</v>
      </c>
      <c r="AB19" s="1"/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28" t="s">
        <v>48</v>
      </c>
      <c r="B20" s="23" t="s">
        <v>32</v>
      </c>
      <c r="C20" s="23"/>
      <c r="D20" s="23">
        <v>600</v>
      </c>
      <c r="E20" s="23"/>
      <c r="F20" s="24">
        <v>600</v>
      </c>
      <c r="G20" s="6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4"/>
      <c r="O20" s="9"/>
      <c r="P20" s="1">
        <f t="shared" si="3"/>
        <v>0</v>
      </c>
      <c r="Q20" s="5">
        <f>20*(P20+P21)-O20-O21-F20-F21</f>
        <v>613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6"/>
        <v>110.33999999999999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29" t="s">
        <v>59</v>
      </c>
      <c r="B21" s="26" t="s">
        <v>32</v>
      </c>
      <c r="C21" s="26">
        <v>777</v>
      </c>
      <c r="D21" s="26">
        <v>2</v>
      </c>
      <c r="E21" s="26">
        <v>559</v>
      </c>
      <c r="F21" s="27">
        <v>215</v>
      </c>
      <c r="G21" s="18">
        <v>0</v>
      </c>
      <c r="H21" s="17">
        <v>120</v>
      </c>
      <c r="I21" s="21" t="s">
        <v>52</v>
      </c>
      <c r="J21" s="17">
        <v>544</v>
      </c>
      <c r="K21" s="17">
        <f t="shared" ref="K21" si="38">E21-J21</f>
        <v>15</v>
      </c>
      <c r="L21" s="17"/>
      <c r="M21" s="17"/>
      <c r="N21" s="17">
        <v>600</v>
      </c>
      <c r="O21" s="19">
        <v>808</v>
      </c>
      <c r="P21" s="17">
        <f t="shared" ref="P21" si="39">E21/5</f>
        <v>111.8</v>
      </c>
      <c r="Q21" s="20"/>
      <c r="R21" s="20"/>
      <c r="S21" s="17"/>
      <c r="T21" s="17">
        <f t="shared" ref="T21" si="40">(F21+O21+Q21)/P21</f>
        <v>9.1502683363148485</v>
      </c>
      <c r="U21" s="17">
        <f t="shared" ref="U21" si="41">(F21+O21)/P21</f>
        <v>9.1502683363148485</v>
      </c>
      <c r="V21" s="17">
        <v>109</v>
      </c>
      <c r="W21" s="17">
        <v>72.599999999999994</v>
      </c>
      <c r="X21" s="17">
        <v>15.2</v>
      </c>
      <c r="Y21" s="17">
        <v>117.2</v>
      </c>
      <c r="Z21" s="17">
        <v>106</v>
      </c>
      <c r="AA21" s="17">
        <v>149.6</v>
      </c>
      <c r="AB21" s="17"/>
      <c r="AC21" s="17">
        <f t="shared" ref="AC21" si="42"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22" t="s">
        <v>49</v>
      </c>
      <c r="B22" s="23" t="s">
        <v>38</v>
      </c>
      <c r="C22" s="23">
        <v>940.5</v>
      </c>
      <c r="D22" s="23">
        <v>1.6120000000000001</v>
      </c>
      <c r="E22" s="23">
        <v>295.34699999999998</v>
      </c>
      <c r="F22" s="24">
        <v>626.98800000000006</v>
      </c>
      <c r="G22" s="6">
        <v>1</v>
      </c>
      <c r="H22" s="1">
        <v>150</v>
      </c>
      <c r="I22" s="1">
        <v>5038572</v>
      </c>
      <c r="J22" s="1">
        <v>431</v>
      </c>
      <c r="K22" s="1">
        <f t="shared" si="2"/>
        <v>-135.65300000000002</v>
      </c>
      <c r="L22" s="1"/>
      <c r="M22" s="1"/>
      <c r="N22" s="14">
        <v>0</v>
      </c>
      <c r="O22" s="9">
        <v>43.041000000000054</v>
      </c>
      <c r="P22" s="1">
        <f t="shared" si="3"/>
        <v>59.069399999999995</v>
      </c>
      <c r="Q22" s="5">
        <f>20*(P22+P23)-O22-O23-F22-F23</f>
        <v>511.3589999999997</v>
      </c>
      <c r="R22" s="38">
        <v>400</v>
      </c>
      <c r="S22" s="1"/>
      <c r="T22" s="1">
        <f t="shared" si="4"/>
        <v>20</v>
      </c>
      <c r="U22" s="1">
        <f t="shared" si="5"/>
        <v>11.343081189245195</v>
      </c>
      <c r="V22" s="1">
        <v>48.188200000000002</v>
      </c>
      <c r="W22" s="1">
        <v>56.748399999999997</v>
      </c>
      <c r="X22" s="1">
        <v>71.09</v>
      </c>
      <c r="Y22" s="1">
        <v>0</v>
      </c>
      <c r="Z22" s="1">
        <v>0</v>
      </c>
      <c r="AA22" s="1">
        <v>0</v>
      </c>
      <c r="AB22" s="1"/>
      <c r="AC22" s="1">
        <f t="shared" si="6"/>
        <v>511.3589999999997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thickBot="1" x14ac:dyDescent="0.3">
      <c r="A23" s="25" t="s">
        <v>54</v>
      </c>
      <c r="B23" s="26" t="s">
        <v>38</v>
      </c>
      <c r="C23" s="26"/>
      <c r="D23" s="26"/>
      <c r="E23" s="26"/>
      <c r="F23" s="27"/>
      <c r="G23" s="18">
        <v>0</v>
      </c>
      <c r="H23" s="17"/>
      <c r="I23" s="17" t="s">
        <v>52</v>
      </c>
      <c r="J23" s="17"/>
      <c r="K23" s="17">
        <f t="shared" ref="K23" si="43">E23-J23</f>
        <v>0</v>
      </c>
      <c r="L23" s="17"/>
      <c r="M23" s="17"/>
      <c r="N23" s="17"/>
      <c r="O23" s="19"/>
      <c r="P23" s="17">
        <f t="shared" ref="P23" si="44">E23/5</f>
        <v>0</v>
      </c>
      <c r="Q23" s="20"/>
      <c r="R23" s="20"/>
      <c r="S23" s="17"/>
      <c r="T23" s="17" t="e">
        <f t="shared" ref="T23" si="45">(F23+O23+Q23)/P23</f>
        <v>#DIV/0!</v>
      </c>
      <c r="U23" s="17" t="e">
        <f t="shared" ref="U23" si="46">(F23+O23)/P23</f>
        <v>#DIV/0!</v>
      </c>
      <c r="V23" s="17">
        <v>0</v>
      </c>
      <c r="W23" s="17">
        <v>0</v>
      </c>
      <c r="X23" s="17">
        <v>0</v>
      </c>
      <c r="Y23" s="17">
        <v>0</v>
      </c>
      <c r="Z23" s="17">
        <v>80.448400000000007</v>
      </c>
      <c r="AA23" s="17">
        <v>69.344200000000001</v>
      </c>
      <c r="AB23" s="17"/>
      <c r="AC23" s="17">
        <f t="shared" ref="AC23" si="47">Q23*G23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22" t="s">
        <v>50</v>
      </c>
      <c r="B24" s="23" t="s">
        <v>38</v>
      </c>
      <c r="C24" s="23">
        <v>966.6</v>
      </c>
      <c r="D24" s="23">
        <v>0.32200000000000001</v>
      </c>
      <c r="E24" s="23">
        <v>116.51600000000001</v>
      </c>
      <c r="F24" s="24">
        <v>837.25400000000002</v>
      </c>
      <c r="G24" s="6">
        <v>1</v>
      </c>
      <c r="H24" s="1">
        <v>150</v>
      </c>
      <c r="I24" s="1">
        <v>5038596</v>
      </c>
      <c r="J24" s="1">
        <v>124.5</v>
      </c>
      <c r="K24" s="1">
        <f t="shared" si="2"/>
        <v>-7.9839999999999947</v>
      </c>
      <c r="L24" s="1"/>
      <c r="M24" s="1"/>
      <c r="N24" s="14">
        <v>0</v>
      </c>
      <c r="O24" s="9"/>
      <c r="P24" s="1">
        <f t="shared" si="3"/>
        <v>23.3032</v>
      </c>
      <c r="Q24" s="5"/>
      <c r="R24" s="5"/>
      <c r="S24" s="1"/>
      <c r="T24" s="1">
        <f t="shared" si="4"/>
        <v>35.928713653060527</v>
      </c>
      <c r="U24" s="1">
        <f t="shared" si="5"/>
        <v>35.928713653060527</v>
      </c>
      <c r="V24" s="1">
        <v>22.584399999999999</v>
      </c>
      <c r="W24" s="1">
        <v>23.7258</v>
      </c>
      <c r="X24" s="1">
        <v>44.0246</v>
      </c>
      <c r="Y24" s="1">
        <v>0</v>
      </c>
      <c r="Z24" s="1">
        <v>0</v>
      </c>
      <c r="AA24" s="1">
        <v>0</v>
      </c>
      <c r="AB24" s="32" t="s">
        <v>42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thickBot="1" x14ac:dyDescent="0.3">
      <c r="A25" s="25" t="s">
        <v>56</v>
      </c>
      <c r="B25" s="26" t="s">
        <v>38</v>
      </c>
      <c r="C25" s="26"/>
      <c r="D25" s="26"/>
      <c r="E25" s="26"/>
      <c r="F25" s="27"/>
      <c r="G25" s="18">
        <v>0</v>
      </c>
      <c r="H25" s="17"/>
      <c r="I25" s="17" t="s">
        <v>52</v>
      </c>
      <c r="J25" s="17"/>
      <c r="K25" s="17">
        <f t="shared" si="2"/>
        <v>0</v>
      </c>
      <c r="L25" s="17"/>
      <c r="M25" s="17"/>
      <c r="N25" s="17"/>
      <c r="O25" s="19"/>
      <c r="P25" s="17">
        <f t="shared" si="3"/>
        <v>0</v>
      </c>
      <c r="Q25" s="20"/>
      <c r="R25" s="20"/>
      <c r="S25" s="17"/>
      <c r="T25" s="17" t="e">
        <f t="shared" si="4"/>
        <v>#DIV/0!</v>
      </c>
      <c r="U25" s="17" t="e">
        <f t="shared" si="5"/>
        <v>#DIV/0!</v>
      </c>
      <c r="V25" s="17">
        <v>0.46400000000000002</v>
      </c>
      <c r="W25" s="17">
        <v>0</v>
      </c>
      <c r="X25" s="17">
        <v>0</v>
      </c>
      <c r="Y25" s="17">
        <v>51.0458</v>
      </c>
      <c r="Z25" s="17">
        <v>53.956600000000002</v>
      </c>
      <c r="AA25" s="17">
        <v>72.547600000000003</v>
      </c>
      <c r="AB25" s="17"/>
      <c r="AC25" s="17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57</v>
      </c>
      <c r="B26" s="1" t="s">
        <v>32</v>
      </c>
      <c r="C26" s="1">
        <v>429</v>
      </c>
      <c r="D26" s="1">
        <v>96</v>
      </c>
      <c r="E26" s="1">
        <v>399</v>
      </c>
      <c r="F26" s="1">
        <v>124</v>
      </c>
      <c r="G26" s="6">
        <v>0.2</v>
      </c>
      <c r="H26" s="1">
        <v>120</v>
      </c>
      <c r="I26" s="1">
        <v>99876550</v>
      </c>
      <c r="J26" s="1">
        <v>393</v>
      </c>
      <c r="K26" s="1">
        <f t="shared" si="2"/>
        <v>6</v>
      </c>
      <c r="L26" s="1"/>
      <c r="M26" s="1"/>
      <c r="N26" s="14">
        <v>100</v>
      </c>
      <c r="O26" s="9">
        <v>1207</v>
      </c>
      <c r="P26" s="1">
        <f t="shared" si="3"/>
        <v>79.8</v>
      </c>
      <c r="Q26" s="5">
        <f t="shared" ref="Q26:Q30" si="48">20*P26-O26-F26</f>
        <v>265</v>
      </c>
      <c r="R26" s="5"/>
      <c r="S26" s="1"/>
      <c r="T26" s="1">
        <f t="shared" si="4"/>
        <v>20</v>
      </c>
      <c r="U26" s="1">
        <f t="shared" si="5"/>
        <v>16.679197994987469</v>
      </c>
      <c r="V26" s="1">
        <v>86.8</v>
      </c>
      <c r="W26" s="1">
        <v>48</v>
      </c>
      <c r="X26" s="1">
        <v>9.4</v>
      </c>
      <c r="Y26" s="1">
        <v>56.8</v>
      </c>
      <c r="Z26" s="1">
        <v>44.4</v>
      </c>
      <c r="AA26" s="1">
        <v>64.8</v>
      </c>
      <c r="AB26" s="1"/>
      <c r="AC26" s="1">
        <f t="shared" si="6"/>
        <v>53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58</v>
      </c>
      <c r="B27" s="1" t="s">
        <v>38</v>
      </c>
      <c r="C27" s="1">
        <v>1686.4</v>
      </c>
      <c r="D27" s="1"/>
      <c r="E27" s="1">
        <v>309.69799999999998</v>
      </c>
      <c r="F27" s="1">
        <v>1365.702</v>
      </c>
      <c r="G27" s="6">
        <v>1</v>
      </c>
      <c r="H27" s="1">
        <v>120</v>
      </c>
      <c r="I27" s="1">
        <v>6159901</v>
      </c>
      <c r="J27" s="1">
        <v>324.5</v>
      </c>
      <c r="K27" s="1">
        <f t="shared" si="2"/>
        <v>-14.802000000000021</v>
      </c>
      <c r="L27" s="1"/>
      <c r="M27" s="1"/>
      <c r="N27" s="14">
        <v>0</v>
      </c>
      <c r="O27" s="9"/>
      <c r="P27" s="1">
        <f t="shared" si="3"/>
        <v>61.939599999999999</v>
      </c>
      <c r="Q27" s="5"/>
      <c r="R27" s="5"/>
      <c r="S27" s="1"/>
      <c r="T27" s="1">
        <f t="shared" si="4"/>
        <v>22.048931539758087</v>
      </c>
      <c r="U27" s="1">
        <f t="shared" si="5"/>
        <v>22.048931539758087</v>
      </c>
      <c r="V27" s="1">
        <v>58.736199999999997</v>
      </c>
      <c r="W27" s="1">
        <v>67.850200000000001</v>
      </c>
      <c r="X27" s="1">
        <v>5.0926</v>
      </c>
      <c r="Y27" s="1">
        <v>113.3098</v>
      </c>
      <c r="Z27" s="1">
        <v>43.876800000000003</v>
      </c>
      <c r="AA27" s="1">
        <v>81.194800000000001</v>
      </c>
      <c r="AB27" s="32" t="s">
        <v>42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61</v>
      </c>
      <c r="B28" s="1" t="s">
        <v>38</v>
      </c>
      <c r="C28" s="1">
        <v>204.815</v>
      </c>
      <c r="D28" s="1">
        <v>0.91600000000000004</v>
      </c>
      <c r="E28" s="1">
        <v>63.063000000000002</v>
      </c>
      <c r="F28" s="1">
        <v>137.422</v>
      </c>
      <c r="G28" s="6">
        <v>1</v>
      </c>
      <c r="H28" s="1">
        <v>120</v>
      </c>
      <c r="I28" s="1">
        <v>6159949</v>
      </c>
      <c r="J28" s="1">
        <v>72.5</v>
      </c>
      <c r="K28" s="1">
        <f t="shared" ref="K28:K46" si="49">E28-J28</f>
        <v>-9.4369999999999976</v>
      </c>
      <c r="L28" s="1"/>
      <c r="M28" s="1"/>
      <c r="N28" s="14">
        <v>0</v>
      </c>
      <c r="O28" s="9"/>
      <c r="P28" s="1">
        <f t="shared" si="3"/>
        <v>12.6126</v>
      </c>
      <c r="Q28" s="5">
        <f t="shared" si="48"/>
        <v>114.83000000000001</v>
      </c>
      <c r="R28" s="38">
        <v>100</v>
      </c>
      <c r="S28" s="1"/>
      <c r="T28" s="1">
        <f t="shared" si="4"/>
        <v>20</v>
      </c>
      <c r="U28" s="1">
        <f t="shared" si="5"/>
        <v>10.895612324183752</v>
      </c>
      <c r="V28" s="1">
        <v>1.0491999999999999</v>
      </c>
      <c r="W28" s="1">
        <v>8.0806000000000004</v>
      </c>
      <c r="X28" s="1">
        <v>11.7942</v>
      </c>
      <c r="Y28" s="1">
        <v>0</v>
      </c>
      <c r="Z28" s="1">
        <v>9.5275999999999996</v>
      </c>
      <c r="AA28" s="1">
        <v>14.234400000000001</v>
      </c>
      <c r="AB28" s="1"/>
      <c r="AC28" s="1">
        <f t="shared" si="6"/>
        <v>114.83000000000001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62</v>
      </c>
      <c r="B29" s="1" t="s">
        <v>32</v>
      </c>
      <c r="C29" s="1"/>
      <c r="D29" s="1">
        <v>1200</v>
      </c>
      <c r="E29" s="1"/>
      <c r="F29" s="1">
        <v>1200</v>
      </c>
      <c r="G29" s="6">
        <v>0.19</v>
      </c>
      <c r="H29" s="1">
        <v>120</v>
      </c>
      <c r="I29" s="1">
        <v>9877076</v>
      </c>
      <c r="J29" s="1"/>
      <c r="K29" s="1">
        <f t="shared" si="49"/>
        <v>0</v>
      </c>
      <c r="L29" s="1"/>
      <c r="M29" s="1"/>
      <c r="N29" s="14">
        <v>1200</v>
      </c>
      <c r="O29" s="9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16.8</v>
      </c>
      <c r="W29" s="1">
        <v>82.4</v>
      </c>
      <c r="X29" s="1">
        <v>15.6</v>
      </c>
      <c r="Y29" s="1">
        <v>24</v>
      </c>
      <c r="Z29" s="1">
        <v>86.2</v>
      </c>
      <c r="AA29" s="1">
        <v>81.599999999999994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63</v>
      </c>
      <c r="B30" s="1" t="s">
        <v>32</v>
      </c>
      <c r="C30" s="1">
        <v>160</v>
      </c>
      <c r="D30" s="1">
        <v>161</v>
      </c>
      <c r="E30" s="1">
        <v>151</v>
      </c>
      <c r="F30" s="1">
        <v>155</v>
      </c>
      <c r="G30" s="6">
        <v>0.1</v>
      </c>
      <c r="H30" s="1">
        <v>60</v>
      </c>
      <c r="I30" s="1">
        <v>8444170</v>
      </c>
      <c r="J30" s="1">
        <v>142</v>
      </c>
      <c r="K30" s="1">
        <f t="shared" si="49"/>
        <v>9</v>
      </c>
      <c r="L30" s="1"/>
      <c r="M30" s="1"/>
      <c r="N30" s="14">
        <v>150</v>
      </c>
      <c r="O30" s="9">
        <v>200</v>
      </c>
      <c r="P30" s="1">
        <f t="shared" si="3"/>
        <v>30.2</v>
      </c>
      <c r="Q30" s="5">
        <f t="shared" si="48"/>
        <v>249</v>
      </c>
      <c r="R30" s="5"/>
      <c r="S30" s="1"/>
      <c r="T30" s="1">
        <f t="shared" si="4"/>
        <v>20</v>
      </c>
      <c r="U30" s="1">
        <f t="shared" si="5"/>
        <v>11.754966887417218</v>
      </c>
      <c r="V30" s="1">
        <v>0</v>
      </c>
      <c r="W30" s="1">
        <v>9.8000000000000007</v>
      </c>
      <c r="X30" s="1">
        <v>17.2</v>
      </c>
      <c r="Y30" s="1">
        <v>21</v>
      </c>
      <c r="Z30" s="1">
        <v>32.799999999999997</v>
      </c>
      <c r="AA30" s="1">
        <v>36.4</v>
      </c>
      <c r="AB30" s="1"/>
      <c r="AC30" s="1">
        <f t="shared" si="6"/>
        <v>24.900000000000002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64</v>
      </c>
      <c r="B31" s="1" t="s">
        <v>32</v>
      </c>
      <c r="C31" s="1">
        <v>83</v>
      </c>
      <c r="D31" s="35">
        <v>192</v>
      </c>
      <c r="E31" s="1">
        <v>83</v>
      </c>
      <c r="F31" s="1">
        <v>192</v>
      </c>
      <c r="G31" s="6">
        <v>0.14000000000000001</v>
      </c>
      <c r="H31" s="1">
        <v>180</v>
      </c>
      <c r="I31" s="1">
        <v>9988391</v>
      </c>
      <c r="J31" s="1">
        <v>105</v>
      </c>
      <c r="K31" s="1">
        <f t="shared" si="49"/>
        <v>-22</v>
      </c>
      <c r="L31" s="1"/>
      <c r="M31" s="1"/>
      <c r="N31" s="36">
        <v>550</v>
      </c>
      <c r="O31" s="9">
        <v>551</v>
      </c>
      <c r="P31" s="1">
        <f t="shared" si="3"/>
        <v>16.600000000000001</v>
      </c>
      <c r="Q31" s="31">
        <v>350</v>
      </c>
      <c r="R31" s="5"/>
      <c r="S31" s="1"/>
      <c r="T31" s="1">
        <f t="shared" si="4"/>
        <v>65.843373493975903</v>
      </c>
      <c r="U31" s="1">
        <f t="shared" si="5"/>
        <v>44.75903614457831</v>
      </c>
      <c r="V31" s="1">
        <v>59.2</v>
      </c>
      <c r="W31" s="1">
        <v>45.8</v>
      </c>
      <c r="X31" s="1">
        <v>23</v>
      </c>
      <c r="Y31" s="1">
        <v>33.200000000000003</v>
      </c>
      <c r="Z31" s="1">
        <v>52.4</v>
      </c>
      <c r="AA31" s="1">
        <v>68.599999999999994</v>
      </c>
      <c r="AB31" s="37" t="s">
        <v>81</v>
      </c>
      <c r="AC31" s="1">
        <f t="shared" si="6"/>
        <v>49.000000000000007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.75" thickBot="1" x14ac:dyDescent="0.3">
      <c r="A32" s="15" t="s">
        <v>65</v>
      </c>
      <c r="B32" s="1" t="s">
        <v>38</v>
      </c>
      <c r="C32" s="1"/>
      <c r="D32" s="1">
        <v>103.20099999999999</v>
      </c>
      <c r="E32" s="1"/>
      <c r="F32" s="1">
        <v>103.20099999999999</v>
      </c>
      <c r="G32" s="6">
        <v>1</v>
      </c>
      <c r="H32" s="1">
        <v>120</v>
      </c>
      <c r="I32" s="1">
        <v>8785228</v>
      </c>
      <c r="J32" s="1"/>
      <c r="K32" s="1">
        <f t="shared" ref="K32" si="50">E32-J32</f>
        <v>0</v>
      </c>
      <c r="L32" s="1"/>
      <c r="M32" s="1"/>
      <c r="N32" s="14">
        <v>100</v>
      </c>
      <c r="O32" s="9"/>
      <c r="P32" s="1">
        <f t="shared" ref="P32" si="51">E32/5</f>
        <v>0</v>
      </c>
      <c r="Q32" s="5"/>
      <c r="R32" s="5"/>
      <c r="S32" s="1"/>
      <c r="T32" s="1" t="e">
        <f t="shared" ref="T32" si="52">(F32+O32+Q32)/P32</f>
        <v>#DIV/0!</v>
      </c>
      <c r="U32" s="1" t="e">
        <f t="shared" ref="U32" si="53">(F32+O32)/P32</f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34" t="s">
        <v>35</v>
      </c>
      <c r="AC32" s="1">
        <f t="shared" ref="AC32" si="54">Q32*G32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2" t="s">
        <v>66</v>
      </c>
      <c r="B33" s="23" t="s">
        <v>38</v>
      </c>
      <c r="C33" s="23">
        <v>35</v>
      </c>
      <c r="D33" s="23">
        <v>296.41399999999999</v>
      </c>
      <c r="E33" s="23">
        <v>37.994</v>
      </c>
      <c r="F33" s="24">
        <v>286.47000000000003</v>
      </c>
      <c r="G33" s="6">
        <v>1</v>
      </c>
      <c r="H33" s="1">
        <v>120</v>
      </c>
      <c r="I33" s="1">
        <v>8785204</v>
      </c>
      <c r="J33" s="1">
        <v>38</v>
      </c>
      <c r="K33" s="1">
        <f t="shared" si="49"/>
        <v>-6.0000000000002274E-3</v>
      </c>
      <c r="L33" s="1"/>
      <c r="M33" s="1"/>
      <c r="N33" s="14">
        <v>700</v>
      </c>
      <c r="O33" s="9"/>
      <c r="P33" s="1">
        <f t="shared" si="3"/>
        <v>7.5987999999999998</v>
      </c>
      <c r="Q33" s="5">
        <f>20*(P33+P34)-O33-O34-F33-F34</f>
        <v>300.47200000000009</v>
      </c>
      <c r="R33" s="38">
        <v>200</v>
      </c>
      <c r="S33" s="1"/>
      <c r="T33" s="1">
        <f t="shared" si="4"/>
        <v>77.241406537874425</v>
      </c>
      <c r="U33" s="1">
        <f t="shared" si="5"/>
        <v>37.699373585302951</v>
      </c>
      <c r="V33" s="1">
        <v>40.841799999999999</v>
      </c>
      <c r="W33" s="1">
        <v>46.392600000000002</v>
      </c>
      <c r="X33" s="1">
        <v>90.019199999999998</v>
      </c>
      <c r="Y33" s="1">
        <v>0</v>
      </c>
      <c r="Z33" s="1">
        <v>0</v>
      </c>
      <c r="AA33" s="1">
        <v>0</v>
      </c>
      <c r="AB33" s="1"/>
      <c r="AC33" s="1">
        <f t="shared" si="6"/>
        <v>300.47200000000009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thickBot="1" x14ac:dyDescent="0.3">
      <c r="A34" s="25" t="s">
        <v>51</v>
      </c>
      <c r="B34" s="26" t="s">
        <v>38</v>
      </c>
      <c r="C34" s="26">
        <v>993</v>
      </c>
      <c r="D34" s="26">
        <v>388.34</v>
      </c>
      <c r="E34" s="26">
        <v>362.20699999999999</v>
      </c>
      <c r="F34" s="27">
        <v>1013.862</v>
      </c>
      <c r="G34" s="18">
        <v>0</v>
      </c>
      <c r="H34" s="17">
        <v>120</v>
      </c>
      <c r="I34" s="17" t="s">
        <v>52</v>
      </c>
      <c r="J34" s="17">
        <v>374</v>
      </c>
      <c r="K34" s="17">
        <f t="shared" si="49"/>
        <v>-11.793000000000006</v>
      </c>
      <c r="L34" s="17"/>
      <c r="M34" s="17"/>
      <c r="N34" s="17">
        <v>0</v>
      </c>
      <c r="O34" s="19"/>
      <c r="P34" s="17">
        <f t="shared" ref="P34" si="55">E34/5</f>
        <v>72.441400000000002</v>
      </c>
      <c r="Q34" s="20"/>
      <c r="R34" s="20"/>
      <c r="S34" s="17"/>
      <c r="T34" s="17">
        <f t="shared" ref="T34" si="56">(F34+O34+Q34)/P34</f>
        <v>13.995615766674856</v>
      </c>
      <c r="U34" s="17">
        <f t="shared" ref="U34" si="57">(F34+O34)/P34</f>
        <v>13.995615766674856</v>
      </c>
      <c r="V34" s="17">
        <v>49.693199999999997</v>
      </c>
      <c r="W34" s="17">
        <v>38.601999999999997</v>
      </c>
      <c r="X34" s="17">
        <v>8.5516000000000005</v>
      </c>
      <c r="Y34" s="17">
        <v>0</v>
      </c>
      <c r="Z34" s="17">
        <v>68.982399999999998</v>
      </c>
      <c r="AA34" s="17">
        <v>0</v>
      </c>
      <c r="AB34" s="17"/>
      <c r="AC34" s="17">
        <f t="shared" ref="AC34" si="58">Q34*G34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5" t="s">
        <v>67</v>
      </c>
      <c r="B35" s="1" t="s">
        <v>38</v>
      </c>
      <c r="C35" s="1"/>
      <c r="D35" s="1">
        <v>95.96</v>
      </c>
      <c r="E35" s="1"/>
      <c r="F35" s="1">
        <v>95.96</v>
      </c>
      <c r="G35" s="6">
        <v>1</v>
      </c>
      <c r="H35" s="1">
        <v>120</v>
      </c>
      <c r="I35" s="1">
        <v>8785211</v>
      </c>
      <c r="J35" s="1"/>
      <c r="K35" s="1">
        <f t="shared" ref="K35:K36" si="59">E35-J35</f>
        <v>0</v>
      </c>
      <c r="L35" s="1"/>
      <c r="M35" s="1"/>
      <c r="N35" s="14">
        <v>100</v>
      </c>
      <c r="O35" s="9"/>
      <c r="P35" s="1">
        <f t="shared" ref="P35:P36" si="60">E35/5</f>
        <v>0</v>
      </c>
      <c r="Q35" s="5"/>
      <c r="R35" s="5"/>
      <c r="S35" s="1"/>
      <c r="T35" s="1" t="e">
        <f t="shared" ref="T35:T36" si="61">(F35+O35+Q35)/P35</f>
        <v>#DIV/0!</v>
      </c>
      <c r="U35" s="1" t="e">
        <f t="shared" ref="U35:U36" si="62">(F35+O35)/P35</f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34" t="s">
        <v>35</v>
      </c>
      <c r="AC35" s="1">
        <f t="shared" ref="AC35:AC36" si="63">Q35*G35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.75" thickBot="1" x14ac:dyDescent="0.3">
      <c r="A36" s="15" t="s">
        <v>68</v>
      </c>
      <c r="B36" s="1" t="s">
        <v>38</v>
      </c>
      <c r="C36" s="1"/>
      <c r="D36" s="1">
        <v>160.04</v>
      </c>
      <c r="E36" s="1"/>
      <c r="F36" s="1">
        <v>160.04</v>
      </c>
      <c r="G36" s="6">
        <v>1</v>
      </c>
      <c r="H36" s="1">
        <v>120</v>
      </c>
      <c r="I36" s="1">
        <v>8785198</v>
      </c>
      <c r="J36" s="1"/>
      <c r="K36" s="1">
        <f t="shared" si="59"/>
        <v>0</v>
      </c>
      <c r="L36" s="1"/>
      <c r="M36" s="1"/>
      <c r="N36" s="14">
        <v>150</v>
      </c>
      <c r="O36" s="9"/>
      <c r="P36" s="1">
        <f t="shared" si="60"/>
        <v>0</v>
      </c>
      <c r="Q36" s="5"/>
      <c r="R36" s="5"/>
      <c r="S36" s="1"/>
      <c r="T36" s="1" t="e">
        <f t="shared" si="61"/>
        <v>#DIV/0!</v>
      </c>
      <c r="U36" s="1" t="e">
        <f t="shared" si="62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34" t="s">
        <v>35</v>
      </c>
      <c r="AC36" s="1">
        <f t="shared" si="6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30" t="s">
        <v>69</v>
      </c>
      <c r="B37" s="23" t="s">
        <v>38</v>
      </c>
      <c r="C37" s="23"/>
      <c r="D37" s="23">
        <v>123.2</v>
      </c>
      <c r="E37" s="23"/>
      <c r="F37" s="24">
        <v>123.2</v>
      </c>
      <c r="G37" s="6">
        <v>1</v>
      </c>
      <c r="H37" s="1">
        <v>180</v>
      </c>
      <c r="I37" s="1">
        <v>2700001</v>
      </c>
      <c r="J37" s="1"/>
      <c r="K37" s="1">
        <f t="shared" si="49"/>
        <v>0</v>
      </c>
      <c r="L37" s="1"/>
      <c r="M37" s="1"/>
      <c r="N37" s="14"/>
      <c r="O37" s="9"/>
      <c r="P37" s="1">
        <f t="shared" si="3"/>
        <v>0</v>
      </c>
      <c r="Q37" s="5">
        <f>20*(P37+P38)-O37-O38-F37-F38</f>
        <v>367.50900000000001</v>
      </c>
      <c r="R37" s="38">
        <v>300</v>
      </c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6"/>
        <v>367.50900000000001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5.75" thickBot="1" x14ac:dyDescent="0.3">
      <c r="A38" s="25" t="s">
        <v>60</v>
      </c>
      <c r="B38" s="26" t="s">
        <v>38</v>
      </c>
      <c r="C38" s="26">
        <v>297.39999999999998</v>
      </c>
      <c r="D38" s="26"/>
      <c r="E38" s="26">
        <v>182.72200000000001</v>
      </c>
      <c r="F38" s="27">
        <v>111.56100000000001</v>
      </c>
      <c r="G38" s="18">
        <v>0</v>
      </c>
      <c r="H38" s="17">
        <v>180</v>
      </c>
      <c r="I38" s="21" t="s">
        <v>52</v>
      </c>
      <c r="J38" s="17">
        <v>163</v>
      </c>
      <c r="K38" s="17">
        <f t="shared" ref="K38" si="64">E38-J38</f>
        <v>19.722000000000008</v>
      </c>
      <c r="L38" s="17"/>
      <c r="M38" s="17"/>
      <c r="N38" s="17">
        <v>110</v>
      </c>
      <c r="O38" s="19">
        <v>128.61800000000005</v>
      </c>
      <c r="P38" s="17">
        <f t="shared" ref="P38" si="65">E38/5</f>
        <v>36.544400000000003</v>
      </c>
      <c r="Q38" s="20"/>
      <c r="R38" s="20"/>
      <c r="S38" s="17"/>
      <c r="T38" s="17">
        <f t="shared" ref="T38" si="66">(F38+O38+Q38)/P38</f>
        <v>6.5722518361226356</v>
      </c>
      <c r="U38" s="17">
        <f t="shared" ref="U38" si="67">(F38+O38)/P38</f>
        <v>6.5722518361226356</v>
      </c>
      <c r="V38" s="17">
        <v>26.652799999999999</v>
      </c>
      <c r="W38" s="17">
        <v>27.210599999999999</v>
      </c>
      <c r="X38" s="17">
        <v>38.6922</v>
      </c>
      <c r="Y38" s="17">
        <v>0</v>
      </c>
      <c r="Z38" s="17">
        <v>24.617599999999999</v>
      </c>
      <c r="AA38" s="17">
        <v>20.365600000000001</v>
      </c>
      <c r="AB38" s="17"/>
      <c r="AC38" s="17">
        <f t="shared" ref="AC38" si="68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70</v>
      </c>
      <c r="B39" s="1" t="s">
        <v>32</v>
      </c>
      <c r="C39" s="1">
        <v>139</v>
      </c>
      <c r="D39" s="1">
        <v>237</v>
      </c>
      <c r="E39" s="1">
        <v>148</v>
      </c>
      <c r="F39" s="1">
        <v>228</v>
      </c>
      <c r="G39" s="6">
        <v>0.1</v>
      </c>
      <c r="H39" s="1">
        <v>60</v>
      </c>
      <c r="I39" s="1">
        <v>8444187</v>
      </c>
      <c r="J39" s="1">
        <v>170</v>
      </c>
      <c r="K39" s="1">
        <f t="shared" si="49"/>
        <v>-22</v>
      </c>
      <c r="L39" s="1"/>
      <c r="M39" s="1"/>
      <c r="N39" s="14">
        <v>230</v>
      </c>
      <c r="O39" s="9">
        <v>791</v>
      </c>
      <c r="P39" s="1">
        <f t="shared" si="3"/>
        <v>29.6</v>
      </c>
      <c r="Q39" s="5"/>
      <c r="R39" s="5"/>
      <c r="S39" s="1"/>
      <c r="T39" s="1">
        <f t="shared" si="4"/>
        <v>34.425675675675677</v>
      </c>
      <c r="U39" s="1">
        <f t="shared" si="5"/>
        <v>34.425675675675677</v>
      </c>
      <c r="V39" s="1">
        <v>58</v>
      </c>
      <c r="W39" s="1">
        <v>32.4</v>
      </c>
      <c r="X39" s="1">
        <v>5.2</v>
      </c>
      <c r="Y39" s="1">
        <v>28.2</v>
      </c>
      <c r="Z39" s="1">
        <v>25.2</v>
      </c>
      <c r="AA39" s="1">
        <v>32.4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71</v>
      </c>
      <c r="B40" s="1" t="s">
        <v>32</v>
      </c>
      <c r="C40" s="1"/>
      <c r="D40" s="1">
        <v>690</v>
      </c>
      <c r="E40" s="1"/>
      <c r="F40" s="1">
        <v>690</v>
      </c>
      <c r="G40" s="6">
        <v>0.1</v>
      </c>
      <c r="H40" s="1">
        <v>90</v>
      </c>
      <c r="I40" s="1">
        <v>8444194</v>
      </c>
      <c r="J40" s="1"/>
      <c r="K40" s="1">
        <f t="shared" si="49"/>
        <v>0</v>
      </c>
      <c r="L40" s="1"/>
      <c r="M40" s="1"/>
      <c r="N40" s="14">
        <v>700</v>
      </c>
      <c r="O40" s="9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33.4</v>
      </c>
      <c r="W40" s="1">
        <v>45</v>
      </c>
      <c r="X40" s="1">
        <v>7.6</v>
      </c>
      <c r="Y40" s="1">
        <v>47.2</v>
      </c>
      <c r="Z40" s="1">
        <v>37.6</v>
      </c>
      <c r="AA40" s="1">
        <v>47.8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1" t="s">
        <v>72</v>
      </c>
      <c r="B41" s="1" t="s">
        <v>32</v>
      </c>
      <c r="C41" s="1">
        <v>400</v>
      </c>
      <c r="D41" s="1">
        <v>522</v>
      </c>
      <c r="E41" s="1">
        <v>399</v>
      </c>
      <c r="F41" s="1">
        <v>522</v>
      </c>
      <c r="G41" s="6">
        <v>0.2</v>
      </c>
      <c r="H41" s="1">
        <v>120</v>
      </c>
      <c r="I41" s="1">
        <v>783798</v>
      </c>
      <c r="J41" s="1">
        <v>403</v>
      </c>
      <c r="K41" s="1">
        <f t="shared" si="49"/>
        <v>-4</v>
      </c>
      <c r="L41" s="1"/>
      <c r="M41" s="1"/>
      <c r="N41" s="14">
        <v>500</v>
      </c>
      <c r="O41" s="9">
        <v>1240</v>
      </c>
      <c r="P41" s="1">
        <f t="shared" si="3"/>
        <v>79.8</v>
      </c>
      <c r="Q41" s="5"/>
      <c r="R41" s="5"/>
      <c r="S41" s="1"/>
      <c r="T41" s="1">
        <f t="shared" si="4"/>
        <v>22.080200501253135</v>
      </c>
      <c r="U41" s="1">
        <f t="shared" si="5"/>
        <v>22.080200501253135</v>
      </c>
      <c r="V41" s="1">
        <v>107</v>
      </c>
      <c r="W41" s="1">
        <v>35.200000000000003</v>
      </c>
      <c r="X41" s="1">
        <v>97.2</v>
      </c>
      <c r="Y41" s="1">
        <v>19.2</v>
      </c>
      <c r="Z41" s="1">
        <v>107</v>
      </c>
      <c r="AA41" s="1">
        <v>71.400000000000006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22" t="s">
        <v>73</v>
      </c>
      <c r="B42" s="23" t="s">
        <v>38</v>
      </c>
      <c r="C42" s="23">
        <v>187.6</v>
      </c>
      <c r="D42" s="23"/>
      <c r="E42" s="23">
        <v>187.58500000000001</v>
      </c>
      <c r="F42" s="24"/>
      <c r="G42" s="6">
        <v>1</v>
      </c>
      <c r="H42" s="1">
        <v>120</v>
      </c>
      <c r="I42" s="1">
        <v>783811</v>
      </c>
      <c r="J42" s="1">
        <v>231.5</v>
      </c>
      <c r="K42" s="1">
        <f t="shared" si="49"/>
        <v>-43.914999999999992</v>
      </c>
      <c r="L42" s="1"/>
      <c r="M42" s="1"/>
      <c r="N42" s="14">
        <v>700</v>
      </c>
      <c r="O42" s="9">
        <v>800</v>
      </c>
      <c r="P42" s="1">
        <f t="shared" si="3"/>
        <v>37.517000000000003</v>
      </c>
      <c r="Q42" s="5"/>
      <c r="R42" s="5"/>
      <c r="S42" s="1"/>
      <c r="T42" s="1">
        <f t="shared" si="4"/>
        <v>21.323666604472638</v>
      </c>
      <c r="U42" s="1">
        <f t="shared" si="5"/>
        <v>21.323666604472638</v>
      </c>
      <c r="V42" s="1">
        <v>0</v>
      </c>
      <c r="W42" s="1">
        <v>2.8315999999999999</v>
      </c>
      <c r="X42" s="1">
        <v>0</v>
      </c>
      <c r="Y42" s="1">
        <v>0</v>
      </c>
      <c r="Z42" s="1">
        <v>0</v>
      </c>
      <c r="AA42" s="1">
        <v>0</v>
      </c>
      <c r="AB42" s="1"/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thickBot="1" x14ac:dyDescent="0.3">
      <c r="A43" s="25" t="s">
        <v>74</v>
      </c>
      <c r="B43" s="26" t="s">
        <v>38</v>
      </c>
      <c r="C43" s="26"/>
      <c r="D43" s="26">
        <v>699.82399999999996</v>
      </c>
      <c r="E43" s="26">
        <v>-5</v>
      </c>
      <c r="F43" s="27">
        <v>699.82399999999996</v>
      </c>
      <c r="G43" s="18">
        <v>0</v>
      </c>
      <c r="H43" s="17"/>
      <c r="I43" s="17" t="s">
        <v>52</v>
      </c>
      <c r="J43" s="17"/>
      <c r="K43" s="17">
        <f t="shared" si="49"/>
        <v>-5</v>
      </c>
      <c r="L43" s="17"/>
      <c r="M43" s="17"/>
      <c r="N43" s="17"/>
      <c r="O43" s="19"/>
      <c r="P43" s="17">
        <f t="shared" si="3"/>
        <v>-1</v>
      </c>
      <c r="Q43" s="20"/>
      <c r="R43" s="20"/>
      <c r="S43" s="17"/>
      <c r="T43" s="17">
        <f t="shared" si="4"/>
        <v>-699.82399999999996</v>
      </c>
      <c r="U43" s="17">
        <f t="shared" si="5"/>
        <v>-699.82399999999996</v>
      </c>
      <c r="V43" s="17">
        <v>46.296199999999999</v>
      </c>
      <c r="W43" s="17">
        <v>51.583000000000013</v>
      </c>
      <c r="X43" s="17">
        <v>18.590599999999998</v>
      </c>
      <c r="Y43" s="17">
        <v>13.269600000000001</v>
      </c>
      <c r="Z43" s="17">
        <v>54.460999999999999</v>
      </c>
      <c r="AA43" s="17">
        <v>60.747</v>
      </c>
      <c r="AB43" s="17"/>
      <c r="AC43" s="17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thickBot="1" x14ac:dyDescent="0.3">
      <c r="A44" s="1" t="s">
        <v>75</v>
      </c>
      <c r="B44" s="1" t="s">
        <v>32</v>
      </c>
      <c r="C44" s="1">
        <v>25</v>
      </c>
      <c r="D44" s="1">
        <v>449</v>
      </c>
      <c r="E44" s="1">
        <v>24</v>
      </c>
      <c r="F44" s="1">
        <v>449</v>
      </c>
      <c r="G44" s="6">
        <v>0.2</v>
      </c>
      <c r="H44" s="1">
        <v>120</v>
      </c>
      <c r="I44" s="1">
        <v>783804</v>
      </c>
      <c r="J44" s="1">
        <v>196</v>
      </c>
      <c r="K44" s="1">
        <f t="shared" si="49"/>
        <v>-172</v>
      </c>
      <c r="L44" s="1"/>
      <c r="M44" s="1"/>
      <c r="N44" s="14">
        <v>450</v>
      </c>
      <c r="O44" s="9">
        <v>1017</v>
      </c>
      <c r="P44" s="1">
        <f t="shared" si="3"/>
        <v>4.8</v>
      </c>
      <c r="Q44" s="5"/>
      <c r="R44" s="5"/>
      <c r="S44" s="1"/>
      <c r="T44" s="1">
        <f t="shared" si="4"/>
        <v>305.41666666666669</v>
      </c>
      <c r="U44" s="1">
        <f t="shared" si="5"/>
        <v>305.41666666666669</v>
      </c>
      <c r="V44" s="1">
        <v>74.599999999999994</v>
      </c>
      <c r="W44" s="1">
        <v>41</v>
      </c>
      <c r="X44" s="1">
        <v>6.2</v>
      </c>
      <c r="Y44" s="1">
        <v>13.8</v>
      </c>
      <c r="Z44" s="1">
        <v>56.8</v>
      </c>
      <c r="AA44" s="1">
        <v>53.2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2" t="s">
        <v>76</v>
      </c>
      <c r="B45" s="23" t="s">
        <v>38</v>
      </c>
      <c r="C45" s="23">
        <v>248.5</v>
      </c>
      <c r="D45" s="23">
        <v>0.67200000000000004</v>
      </c>
      <c r="E45" s="23">
        <v>249.124</v>
      </c>
      <c r="F45" s="24">
        <v>4.8000000000000001E-2</v>
      </c>
      <c r="G45" s="6">
        <v>1</v>
      </c>
      <c r="H45" s="1">
        <v>120</v>
      </c>
      <c r="I45" s="1">
        <v>783828</v>
      </c>
      <c r="J45" s="1">
        <v>280.5</v>
      </c>
      <c r="K45" s="1">
        <f t="shared" si="49"/>
        <v>-31.376000000000005</v>
      </c>
      <c r="L45" s="1"/>
      <c r="M45" s="1"/>
      <c r="N45" s="14">
        <v>1500</v>
      </c>
      <c r="O45" s="9">
        <v>1000</v>
      </c>
      <c r="P45" s="1">
        <f t="shared" si="3"/>
        <v>49.824799999999996</v>
      </c>
      <c r="Q45" s="5"/>
      <c r="R45" s="5"/>
      <c r="S45" s="1"/>
      <c r="T45" s="1">
        <f t="shared" si="4"/>
        <v>20.071289799457301</v>
      </c>
      <c r="U45" s="1">
        <f t="shared" si="5"/>
        <v>20.071289799457301</v>
      </c>
      <c r="V45" s="1">
        <v>0</v>
      </c>
      <c r="W45" s="1">
        <v>22.312799999999999</v>
      </c>
      <c r="X45" s="1">
        <v>20.117999999999999</v>
      </c>
      <c r="Y45" s="1">
        <v>0</v>
      </c>
      <c r="Z45" s="1">
        <v>0</v>
      </c>
      <c r="AA45" s="1">
        <v>0</v>
      </c>
      <c r="AB45" s="1"/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5.75" thickBot="1" x14ac:dyDescent="0.3">
      <c r="A46" s="25" t="s">
        <v>77</v>
      </c>
      <c r="B46" s="26" t="s">
        <v>38</v>
      </c>
      <c r="C46" s="26"/>
      <c r="D46" s="26">
        <v>1560.58</v>
      </c>
      <c r="E46" s="26"/>
      <c r="F46" s="27">
        <v>1560.58</v>
      </c>
      <c r="G46" s="18">
        <v>0</v>
      </c>
      <c r="H46" s="17"/>
      <c r="I46" s="17" t="s">
        <v>52</v>
      </c>
      <c r="J46" s="17"/>
      <c r="K46" s="17">
        <f t="shared" si="49"/>
        <v>0</v>
      </c>
      <c r="L46" s="17"/>
      <c r="M46" s="17"/>
      <c r="N46" s="17"/>
      <c r="O46" s="19"/>
      <c r="P46" s="17">
        <f t="shared" si="3"/>
        <v>0</v>
      </c>
      <c r="Q46" s="20"/>
      <c r="R46" s="20"/>
      <c r="S46" s="17"/>
      <c r="T46" s="17" t="e">
        <f t="shared" si="4"/>
        <v>#DIV/0!</v>
      </c>
      <c r="U46" s="17" t="e">
        <f t="shared" si="5"/>
        <v>#DIV/0!</v>
      </c>
      <c r="V46" s="17">
        <v>60.163200000000003</v>
      </c>
      <c r="W46" s="17">
        <v>81.152000000000001</v>
      </c>
      <c r="X46" s="17">
        <v>16.8262</v>
      </c>
      <c r="Y46" s="17">
        <v>66.010999999999996</v>
      </c>
      <c r="Z46" s="17">
        <v>65.548400000000001</v>
      </c>
      <c r="AA46" s="17">
        <v>85.066800000000001</v>
      </c>
      <c r="AB46" s="17"/>
      <c r="AC46" s="17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9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</sheetData>
  <autoFilter ref="A3:AC46" xr:uid="{AEA379EB-3FFF-4A7B-BA06-D604B78B7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2024-04-29T10:12:41Z</dcterms:created>
  <dcterms:modified xsi:type="dcterms:W3CDTF">2024-04-29T13:45:51Z</dcterms:modified>
</cp:coreProperties>
</file>