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ЫР\"/>
    </mc:Choice>
  </mc:AlternateContent>
  <xr:revisionPtr revIDLastSave="0" documentId="13_ncr:1_{3E9ABAB9-E211-449B-A8B6-9E88A7186E2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Бердянск!$A$3:$I$51</definedName>
    <definedName name="_xlnm._FilterDatabase" localSheetId="2" hidden="1">Донецк!$A$3:$I$51</definedName>
    <definedName name="_xlnm._FilterDatabase" localSheetId="0" hidden="1">Мелитополь!$A$3:$I$51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3" l="1"/>
  <c r="E21" i="3"/>
  <c r="E20" i="3"/>
  <c r="E9" i="3"/>
  <c r="E25" i="2"/>
  <c r="E15" i="2"/>
  <c r="E9" i="2"/>
  <c r="E6" i="2"/>
  <c r="E20" i="1"/>
  <c r="E15" i="1"/>
  <c r="E12" i="1"/>
  <c r="E6" i="1"/>
  <c r="H50" i="3" l="1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1" i="3" s="1"/>
  <c r="F4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1" i="2" s="1"/>
  <c r="F4" i="2"/>
  <c r="H4" i="1" l="1"/>
  <c r="H5" i="1"/>
  <c r="F4" i="1"/>
  <c r="H6" i="1"/>
  <c r="F6" i="1"/>
  <c r="F12" i="1"/>
  <c r="F9" i="1"/>
  <c r="F24" i="1"/>
  <c r="H24" i="1"/>
  <c r="H25" i="1"/>
  <c r="F25" i="1"/>
  <c r="F26" i="1"/>
  <c r="H26" i="1"/>
  <c r="H27" i="1"/>
  <c r="F27" i="1"/>
  <c r="F28" i="1"/>
  <c r="H28" i="1"/>
  <c r="F29" i="1"/>
  <c r="F30" i="1"/>
  <c r="H30" i="1"/>
  <c r="H31" i="1"/>
  <c r="F31" i="1"/>
  <c r="F32" i="1"/>
  <c r="H33" i="1"/>
  <c r="F33" i="1"/>
  <c r="H34" i="1"/>
  <c r="F34" i="1"/>
  <c r="H35" i="1"/>
  <c r="F35" i="1"/>
  <c r="F37" i="1"/>
  <c r="F38" i="1"/>
  <c r="H38" i="1"/>
  <c r="H39" i="1"/>
  <c r="F39" i="1"/>
  <c r="F40" i="1"/>
  <c r="H40" i="1"/>
  <c r="F41" i="1"/>
  <c r="F42" i="1"/>
  <c r="H42" i="1"/>
  <c r="H43" i="1"/>
  <c r="F43" i="1"/>
  <c r="F44" i="1"/>
  <c r="H44" i="1"/>
  <c r="H45" i="1"/>
  <c r="F45" i="1"/>
  <c r="F46" i="1"/>
  <c r="H46" i="1"/>
  <c r="H47" i="1"/>
  <c r="F47" i="1"/>
  <c r="F48" i="1"/>
  <c r="H48" i="1"/>
  <c r="H50" i="1"/>
  <c r="F50" i="1"/>
  <c r="F49" i="1"/>
  <c r="H49" i="1"/>
  <c r="F11" i="1"/>
  <c r="H8" i="1"/>
  <c r="F8" i="1"/>
  <c r="H41" i="1"/>
  <c r="F20" i="1"/>
  <c r="H37" i="1"/>
  <c r="H36" i="1"/>
  <c r="F36" i="1"/>
  <c r="H32" i="1"/>
  <c r="H29" i="1"/>
  <c r="F21" i="1"/>
  <c r="F15" i="1"/>
  <c r="H23" i="1"/>
  <c r="H22" i="1"/>
  <c r="H19" i="1"/>
  <c r="H18" i="1"/>
  <c r="H17" i="1"/>
  <c r="H16" i="1"/>
  <c r="H14" i="1"/>
  <c r="H13" i="1"/>
  <c r="H11" i="1"/>
  <c r="H10" i="1"/>
  <c r="H7" i="1"/>
  <c r="H21" i="1"/>
  <c r="H20" i="1"/>
  <c r="H15" i="1"/>
  <c r="H12" i="1"/>
  <c r="H9" i="1"/>
  <c r="F23" i="1"/>
  <c r="F22" i="1"/>
  <c r="F19" i="1"/>
  <c r="F18" i="1"/>
  <c r="F17" i="1"/>
  <c r="F16" i="1"/>
  <c r="F14" i="1"/>
  <c r="F13" i="1"/>
  <c r="F10" i="1"/>
  <c r="F7" i="1"/>
  <c r="F5" i="1"/>
  <c r="H51" i="1" l="1"/>
  <c r="A53" i="1" s="1"/>
</calcChain>
</file>

<file path=xl/sharedStrings.xml><?xml version="1.0" encoding="utf-8"?>
<sst xmlns="http://schemas.openxmlformats.org/spreadsheetml/2006/main" count="225" uniqueCount="68">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</sst>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3" fillId="2" borderId="3" xfId="0" applyNumberFormat="1" applyFont="1" applyFill="1" applyBorder="1" applyAlignment="1">
      <alignment horizontal="left"/>
    </xf>
    <xf numFmtId="0" fontId="14" fillId="0" borderId="3" xfId="0" applyNumberFormat="1" applyFont="1" applyBorder="1"/>
    <xf numFmtId="0" fontId="15" fillId="0" borderId="3" xfId="0" applyFont="1" applyBorder="1"/>
    <xf numFmtId="0" fontId="16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4" fillId="2" borderId="3" xfId="0" applyNumberFormat="1" applyFont="1" applyFill="1" applyBorder="1" applyAlignment="1">
      <alignment horizontal="left"/>
    </xf>
    <xf numFmtId="0" fontId="13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4,24%20&#1084;&#1083;&#1088;&#1089;&#1095;%20&#1086;&#1089;&#1090;%20&#1089;&#1099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4,24%20&#1073;&#1088;&#1088;&#1089;&#1095;%20&#1086;&#1089;&#1090;%20&#1089;&#1099;&#108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4,24%20&#1076;&#1085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уже доставлен</v>
          </cell>
          <cell r="O2" t="str">
            <v>еще в пути</v>
          </cell>
        </row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N4" t="str">
            <v>23,04,</v>
          </cell>
          <cell r="O4" t="str">
            <v>30,04,</v>
          </cell>
          <cell r="P4" t="str">
            <v>29,04,</v>
          </cell>
        </row>
        <row r="5">
          <cell r="J5">
            <v>6003</v>
          </cell>
          <cell r="K5">
            <v>-397.74400000000003</v>
          </cell>
          <cell r="L5">
            <v>0</v>
          </cell>
          <cell r="M5">
            <v>0</v>
          </cell>
          <cell r="N5">
            <v>10660</v>
          </cell>
          <cell r="O5">
            <v>13262.659000000001</v>
          </cell>
          <cell r="P5">
            <v>1121.0512000000001</v>
          </cell>
          <cell r="Q5">
            <v>5283.1699999999992</v>
          </cell>
          <cell r="R5">
            <v>1000</v>
          </cell>
        </row>
        <row r="6">
          <cell r="I6">
            <v>9988421</v>
          </cell>
          <cell r="J6">
            <v>66</v>
          </cell>
          <cell r="K6">
            <v>-2</v>
          </cell>
          <cell r="N6">
            <v>70</v>
          </cell>
          <cell r="O6">
            <v>100</v>
          </cell>
          <cell r="P6">
            <v>12.8</v>
          </cell>
          <cell r="Q6">
            <v>92</v>
          </cell>
        </row>
        <row r="7">
          <cell r="I7">
            <v>9988445</v>
          </cell>
          <cell r="J7">
            <v>151</v>
          </cell>
          <cell r="K7">
            <v>14</v>
          </cell>
          <cell r="N7">
            <v>250</v>
          </cell>
          <cell r="O7">
            <v>400</v>
          </cell>
          <cell r="P7">
            <v>33</v>
          </cell>
        </row>
        <row r="8">
          <cell r="I8">
            <v>9988438</v>
          </cell>
          <cell r="K8">
            <v>0</v>
          </cell>
          <cell r="N8">
            <v>350</v>
          </cell>
          <cell r="P8">
            <v>0</v>
          </cell>
          <cell r="Q8">
            <v>350</v>
          </cell>
        </row>
        <row r="9">
          <cell r="I9">
            <v>9988452</v>
          </cell>
          <cell r="K9">
            <v>0</v>
          </cell>
          <cell r="N9">
            <v>50</v>
          </cell>
          <cell r="P9">
            <v>0</v>
          </cell>
        </row>
        <row r="10">
          <cell r="I10">
            <v>9988476</v>
          </cell>
          <cell r="K10">
            <v>0</v>
          </cell>
          <cell r="N10">
            <v>50</v>
          </cell>
          <cell r="P10">
            <v>0</v>
          </cell>
        </row>
        <row r="11">
          <cell r="I11">
            <v>5037308</v>
          </cell>
          <cell r="K11">
            <v>0</v>
          </cell>
          <cell r="N11">
            <v>150</v>
          </cell>
          <cell r="P11">
            <v>0</v>
          </cell>
        </row>
        <row r="12">
          <cell r="I12" t="str">
            <v>нет потребности</v>
          </cell>
          <cell r="J12">
            <v>103</v>
          </cell>
          <cell r="K12">
            <v>12</v>
          </cell>
          <cell r="P12">
            <v>23</v>
          </cell>
        </row>
        <row r="13">
          <cell r="I13">
            <v>5034819</v>
          </cell>
          <cell r="K13">
            <v>0</v>
          </cell>
          <cell r="N13">
            <v>300</v>
          </cell>
          <cell r="P13">
            <v>0</v>
          </cell>
        </row>
        <row r="14">
          <cell r="I14">
            <v>8444163</v>
          </cell>
          <cell r="J14">
            <v>163</v>
          </cell>
          <cell r="K14">
            <v>16</v>
          </cell>
          <cell r="N14">
            <v>0</v>
          </cell>
          <cell r="O14">
            <v>654</v>
          </cell>
          <cell r="P14">
            <v>35.799999999999997</v>
          </cell>
          <cell r="Q14">
            <v>18</v>
          </cell>
        </row>
        <row r="15">
          <cell r="I15">
            <v>5038411</v>
          </cell>
          <cell r="J15">
            <v>731.5</v>
          </cell>
          <cell r="K15">
            <v>-3.5</v>
          </cell>
          <cell r="N15">
            <v>0</v>
          </cell>
          <cell r="O15">
            <v>1821</v>
          </cell>
          <cell r="P15">
            <v>145.6</v>
          </cell>
          <cell r="Q15">
            <v>895</v>
          </cell>
        </row>
        <row r="16">
          <cell r="I16" t="str">
            <v>ротация</v>
          </cell>
          <cell r="K16">
            <v>-1</v>
          </cell>
          <cell r="P16">
            <v>-0.2</v>
          </cell>
        </row>
        <row r="17">
          <cell r="I17">
            <v>5038459</v>
          </cell>
          <cell r="J17">
            <v>796</v>
          </cell>
          <cell r="K17">
            <v>-3</v>
          </cell>
          <cell r="N17">
            <v>0</v>
          </cell>
          <cell r="O17">
            <v>1814</v>
          </cell>
          <cell r="P17">
            <v>158.6</v>
          </cell>
          <cell r="Q17">
            <v>1157</v>
          </cell>
        </row>
        <row r="18">
          <cell r="I18" t="str">
            <v>ротация</v>
          </cell>
          <cell r="K18">
            <v>0</v>
          </cell>
          <cell r="P18">
            <v>0</v>
          </cell>
        </row>
        <row r="19">
          <cell r="I19">
            <v>5038435</v>
          </cell>
          <cell r="K19">
            <v>0</v>
          </cell>
          <cell r="N19">
            <v>1600</v>
          </cell>
          <cell r="O19">
            <v>688</v>
          </cell>
          <cell r="P19">
            <v>0</v>
          </cell>
        </row>
        <row r="20">
          <cell r="I20">
            <v>5038398</v>
          </cell>
          <cell r="K20">
            <v>0</v>
          </cell>
          <cell r="P20">
            <v>0</v>
          </cell>
          <cell r="Q20">
            <v>613</v>
          </cell>
        </row>
        <row r="21">
          <cell r="I21" t="str">
            <v>ротация</v>
          </cell>
          <cell r="J21">
            <v>544</v>
          </cell>
          <cell r="K21">
            <v>15</v>
          </cell>
          <cell r="N21">
            <v>600</v>
          </cell>
          <cell r="O21">
            <v>808</v>
          </cell>
          <cell r="P21">
            <v>111.8</v>
          </cell>
        </row>
        <row r="22">
          <cell r="I22">
            <v>5038572</v>
          </cell>
          <cell r="J22">
            <v>431</v>
          </cell>
          <cell r="K22">
            <v>-135.65300000000002</v>
          </cell>
          <cell r="N22">
            <v>0</v>
          </cell>
          <cell r="O22">
            <v>43.041000000000054</v>
          </cell>
          <cell r="P22">
            <v>59.069399999999995</v>
          </cell>
          <cell r="Q22">
            <v>511.3589999999997</v>
          </cell>
          <cell r="R22">
            <v>400</v>
          </cell>
        </row>
        <row r="23">
          <cell r="I23" t="str">
            <v>ротация</v>
          </cell>
          <cell r="K23">
            <v>0</v>
          </cell>
          <cell r="P23">
            <v>0</v>
          </cell>
        </row>
        <row r="24">
          <cell r="I24">
            <v>5038596</v>
          </cell>
          <cell r="J24">
            <v>124.5</v>
          </cell>
          <cell r="K24">
            <v>-7.9839999999999947</v>
          </cell>
          <cell r="N24">
            <v>0</v>
          </cell>
          <cell r="P24">
            <v>23.3032</v>
          </cell>
        </row>
        <row r="25">
          <cell r="I25" t="str">
            <v>ротация</v>
          </cell>
          <cell r="K25">
            <v>0</v>
          </cell>
          <cell r="P25">
            <v>0</v>
          </cell>
        </row>
        <row r="26">
          <cell r="I26">
            <v>99876550</v>
          </cell>
          <cell r="J26">
            <v>393</v>
          </cell>
          <cell r="K26">
            <v>6</v>
          </cell>
          <cell r="N26">
            <v>100</v>
          </cell>
          <cell r="O26">
            <v>1207</v>
          </cell>
          <cell r="P26">
            <v>79.8</v>
          </cell>
          <cell r="Q26">
            <v>265</v>
          </cell>
        </row>
        <row r="27">
          <cell r="I27">
            <v>6159901</v>
          </cell>
          <cell r="J27">
            <v>324.5</v>
          </cell>
          <cell r="K27">
            <v>-14.802000000000021</v>
          </cell>
          <cell r="N27">
            <v>0</v>
          </cell>
          <cell r="P27">
            <v>61.939599999999999</v>
          </cell>
        </row>
        <row r="28">
          <cell r="I28">
            <v>6159949</v>
          </cell>
          <cell r="J28">
            <v>72.5</v>
          </cell>
          <cell r="K28">
            <v>-9.4369999999999976</v>
          </cell>
          <cell r="N28">
            <v>0</v>
          </cell>
          <cell r="P28">
            <v>12.6126</v>
          </cell>
          <cell r="Q28">
            <v>114.83000000000001</v>
          </cell>
          <cell r="R28">
            <v>100</v>
          </cell>
        </row>
        <row r="29">
          <cell r="I29">
            <v>9877076</v>
          </cell>
          <cell r="K29">
            <v>0</v>
          </cell>
          <cell r="N29">
            <v>1200</v>
          </cell>
          <cell r="P29">
            <v>0</v>
          </cell>
        </row>
        <row r="30">
          <cell r="I30">
            <v>8444170</v>
          </cell>
          <cell r="J30">
            <v>142</v>
          </cell>
          <cell r="K30">
            <v>9</v>
          </cell>
          <cell r="N30">
            <v>150</v>
          </cell>
          <cell r="O30">
            <v>200</v>
          </cell>
          <cell r="P30">
            <v>30.2</v>
          </cell>
          <cell r="Q30">
            <v>249</v>
          </cell>
        </row>
        <row r="31">
          <cell r="I31">
            <v>9988391</v>
          </cell>
          <cell r="J31">
            <v>105</v>
          </cell>
          <cell r="K31">
            <v>-22</v>
          </cell>
          <cell r="N31">
            <v>550</v>
          </cell>
          <cell r="O31">
            <v>551</v>
          </cell>
          <cell r="P31">
            <v>16.600000000000001</v>
          </cell>
          <cell r="Q31">
            <v>350</v>
          </cell>
        </row>
        <row r="32">
          <cell r="I32">
            <v>8785228</v>
          </cell>
          <cell r="K32">
            <v>0</v>
          </cell>
          <cell r="N32">
            <v>100</v>
          </cell>
          <cell r="P32">
            <v>0</v>
          </cell>
        </row>
        <row r="33">
          <cell r="I33">
            <v>8785204</v>
          </cell>
          <cell r="J33">
            <v>38</v>
          </cell>
          <cell r="K33">
            <v>-6.0000000000002274E-3</v>
          </cell>
          <cell r="N33">
            <v>700</v>
          </cell>
          <cell r="P33">
            <v>7.5987999999999998</v>
          </cell>
          <cell r="Q33">
            <v>300.47200000000009</v>
          </cell>
          <cell r="R33">
            <v>200</v>
          </cell>
        </row>
        <row r="34">
          <cell r="I34" t="str">
            <v>ротация</v>
          </cell>
          <cell r="J34">
            <v>374</v>
          </cell>
          <cell r="K34">
            <v>-11.793000000000006</v>
          </cell>
          <cell r="N34">
            <v>0</v>
          </cell>
          <cell r="P34">
            <v>72.441400000000002</v>
          </cell>
        </row>
        <row r="35">
          <cell r="I35">
            <v>8785211</v>
          </cell>
          <cell r="K35">
            <v>0</v>
          </cell>
          <cell r="N35">
            <v>100</v>
          </cell>
          <cell r="P35">
            <v>0</v>
          </cell>
        </row>
        <row r="36">
          <cell r="I36">
            <v>8785198</v>
          </cell>
          <cell r="K36">
            <v>0</v>
          </cell>
          <cell r="N36">
            <v>150</v>
          </cell>
          <cell r="P36">
            <v>0</v>
          </cell>
        </row>
        <row r="37">
          <cell r="I37">
            <v>2700001</v>
          </cell>
          <cell r="K37">
            <v>0</v>
          </cell>
          <cell r="P37">
            <v>0</v>
          </cell>
          <cell r="Q37">
            <v>367.50900000000001</v>
          </cell>
          <cell r="R37">
            <v>300</v>
          </cell>
        </row>
        <row r="38">
          <cell r="I38" t="str">
            <v>ротация</v>
          </cell>
          <cell r="J38">
            <v>163</v>
          </cell>
          <cell r="K38">
            <v>19.722000000000008</v>
          </cell>
          <cell r="N38">
            <v>110</v>
          </cell>
          <cell r="O38">
            <v>128.61800000000005</v>
          </cell>
          <cell r="P38">
            <v>36.544400000000003</v>
          </cell>
        </row>
        <row r="39">
          <cell r="I39">
            <v>8444187</v>
          </cell>
          <cell r="J39">
            <v>170</v>
          </cell>
          <cell r="K39">
            <v>-22</v>
          </cell>
          <cell r="N39">
            <v>230</v>
          </cell>
          <cell r="O39">
            <v>791</v>
          </cell>
          <cell r="P39">
            <v>29.6</v>
          </cell>
        </row>
        <row r="40">
          <cell r="I40">
            <v>8444194</v>
          </cell>
          <cell r="K40">
            <v>0</v>
          </cell>
          <cell r="N40">
            <v>700</v>
          </cell>
          <cell r="P40">
            <v>0</v>
          </cell>
        </row>
        <row r="41">
          <cell r="I41">
            <v>783798</v>
          </cell>
          <cell r="J41">
            <v>403</v>
          </cell>
          <cell r="K41">
            <v>-4</v>
          </cell>
          <cell r="N41">
            <v>500</v>
          </cell>
          <cell r="O41">
            <v>1240</v>
          </cell>
          <cell r="P41">
            <v>79.8</v>
          </cell>
        </row>
        <row r="42">
          <cell r="I42">
            <v>783811</v>
          </cell>
          <cell r="J42">
            <v>231.5</v>
          </cell>
          <cell r="K42">
            <v>-43.914999999999992</v>
          </cell>
          <cell r="N42">
            <v>700</v>
          </cell>
          <cell r="O42">
            <v>800</v>
          </cell>
          <cell r="P42">
            <v>37.517000000000003</v>
          </cell>
        </row>
        <row r="43">
          <cell r="I43" t="str">
            <v>ротация</v>
          </cell>
          <cell r="K43">
            <v>-5</v>
          </cell>
          <cell r="P43">
            <v>-1</v>
          </cell>
        </row>
        <row r="44">
          <cell r="I44">
            <v>783804</v>
          </cell>
          <cell r="J44">
            <v>196</v>
          </cell>
          <cell r="K44">
            <v>-172</v>
          </cell>
          <cell r="N44">
            <v>450</v>
          </cell>
          <cell r="O44">
            <v>1017</v>
          </cell>
          <cell r="P44">
            <v>4.8</v>
          </cell>
        </row>
        <row r="45">
          <cell r="I45">
            <v>783828</v>
          </cell>
          <cell r="J45">
            <v>280.5</v>
          </cell>
          <cell r="K45">
            <v>-31.376000000000005</v>
          </cell>
          <cell r="N45">
            <v>1500</v>
          </cell>
          <cell r="O45">
            <v>1000</v>
          </cell>
          <cell r="P45">
            <v>49.824799999999996</v>
          </cell>
        </row>
        <row r="46">
          <cell r="I46" t="str">
            <v>ротация</v>
          </cell>
          <cell r="K46">
            <v>0</v>
          </cell>
          <cell r="P4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уже доставлен</v>
          </cell>
          <cell r="O2" t="str">
            <v>еще в дороге</v>
          </cell>
        </row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N4" t="str">
            <v>23,04,</v>
          </cell>
          <cell r="O4" t="str">
            <v>30,04,</v>
          </cell>
          <cell r="P4" t="str">
            <v>29,04,</v>
          </cell>
        </row>
        <row r="5">
          <cell r="J5">
            <v>3323.7</v>
          </cell>
          <cell r="K5">
            <v>-122.97799999999999</v>
          </cell>
          <cell r="L5">
            <v>0</v>
          </cell>
          <cell r="M5">
            <v>0</v>
          </cell>
          <cell r="N5">
            <v>5080</v>
          </cell>
          <cell r="O5">
            <v>4972.4949999999999</v>
          </cell>
          <cell r="P5">
            <v>640.14440000000002</v>
          </cell>
          <cell r="Q5">
            <v>6230.5324000000001</v>
          </cell>
          <cell r="R5">
            <v>1200</v>
          </cell>
        </row>
        <row r="6">
          <cell r="I6">
            <v>9988421</v>
          </cell>
          <cell r="J6">
            <v>69</v>
          </cell>
          <cell r="K6">
            <v>6</v>
          </cell>
          <cell r="N6">
            <v>0</v>
          </cell>
          <cell r="O6">
            <v>0</v>
          </cell>
          <cell r="P6">
            <v>15</v>
          </cell>
          <cell r="Q6">
            <v>217</v>
          </cell>
        </row>
        <row r="7">
          <cell r="I7">
            <v>9988438</v>
          </cell>
          <cell r="J7">
            <v>4</v>
          </cell>
          <cell r="K7">
            <v>0</v>
          </cell>
          <cell r="N7">
            <v>300</v>
          </cell>
          <cell r="O7">
            <v>0</v>
          </cell>
          <cell r="P7">
            <v>0.8</v>
          </cell>
        </row>
        <row r="8">
          <cell r="I8">
            <v>9988445</v>
          </cell>
          <cell r="J8">
            <v>98</v>
          </cell>
          <cell r="K8">
            <v>-30</v>
          </cell>
          <cell r="N8">
            <v>120</v>
          </cell>
          <cell r="O8">
            <v>0</v>
          </cell>
          <cell r="P8">
            <v>13.6</v>
          </cell>
          <cell r="Q8">
            <v>96</v>
          </cell>
        </row>
        <row r="9">
          <cell r="I9">
            <v>9988452</v>
          </cell>
          <cell r="K9">
            <v>0</v>
          </cell>
          <cell r="N9">
            <v>300</v>
          </cell>
          <cell r="O9">
            <v>0</v>
          </cell>
          <cell r="P9">
            <v>0</v>
          </cell>
        </row>
        <row r="10">
          <cell r="I10">
            <v>9988476</v>
          </cell>
          <cell r="K10">
            <v>0</v>
          </cell>
          <cell r="N10">
            <v>300</v>
          </cell>
          <cell r="O10">
            <v>0</v>
          </cell>
          <cell r="P10">
            <v>0</v>
          </cell>
        </row>
        <row r="11">
          <cell r="I11">
            <v>5037308</v>
          </cell>
          <cell r="K11">
            <v>0</v>
          </cell>
          <cell r="N11">
            <v>50</v>
          </cell>
          <cell r="O11">
            <v>0</v>
          </cell>
          <cell r="P11">
            <v>0</v>
          </cell>
        </row>
        <row r="12">
          <cell r="I12">
            <v>5034819</v>
          </cell>
          <cell r="J12">
            <v>31</v>
          </cell>
          <cell r="K12">
            <v>-32</v>
          </cell>
          <cell r="N12">
            <v>230</v>
          </cell>
          <cell r="O12">
            <v>0</v>
          </cell>
          <cell r="P12">
            <v>-0.2</v>
          </cell>
        </row>
        <row r="13">
          <cell r="I13">
            <v>8444163</v>
          </cell>
          <cell r="K13">
            <v>-6</v>
          </cell>
          <cell r="N13">
            <v>60</v>
          </cell>
          <cell r="O13">
            <v>296</v>
          </cell>
          <cell r="P13">
            <v>-1.2</v>
          </cell>
        </row>
        <row r="14">
          <cell r="I14">
            <v>5038411</v>
          </cell>
          <cell r="J14">
            <v>343</v>
          </cell>
          <cell r="K14">
            <v>4</v>
          </cell>
          <cell r="N14">
            <v>0</v>
          </cell>
          <cell r="O14">
            <v>383</v>
          </cell>
          <cell r="P14">
            <v>69.400000000000006</v>
          </cell>
          <cell r="Q14">
            <v>687</v>
          </cell>
        </row>
        <row r="15">
          <cell r="I15" t="str">
            <v>ротация</v>
          </cell>
          <cell r="J15">
            <v>4</v>
          </cell>
          <cell r="K15">
            <v>-4</v>
          </cell>
          <cell r="P15">
            <v>0</v>
          </cell>
        </row>
        <row r="16">
          <cell r="I16">
            <v>5038459</v>
          </cell>
          <cell r="J16">
            <v>356</v>
          </cell>
          <cell r="K16">
            <v>4</v>
          </cell>
          <cell r="N16">
            <v>0</v>
          </cell>
          <cell r="O16">
            <v>578</v>
          </cell>
          <cell r="P16">
            <v>72</v>
          </cell>
          <cell r="Q16">
            <v>644</v>
          </cell>
        </row>
        <row r="17">
          <cell r="I17" t="str">
            <v>ротация</v>
          </cell>
          <cell r="J17">
            <v>6</v>
          </cell>
          <cell r="K17">
            <v>-4</v>
          </cell>
          <cell r="P17">
            <v>0.4</v>
          </cell>
        </row>
        <row r="18">
          <cell r="I18">
            <v>5038435</v>
          </cell>
          <cell r="J18">
            <v>382</v>
          </cell>
          <cell r="K18">
            <v>-3</v>
          </cell>
          <cell r="N18">
            <v>0</v>
          </cell>
          <cell r="O18">
            <v>825</v>
          </cell>
          <cell r="P18">
            <v>75.8</v>
          </cell>
          <cell r="Q18">
            <v>507</v>
          </cell>
        </row>
        <row r="19">
          <cell r="I19">
            <v>5038398</v>
          </cell>
          <cell r="K19">
            <v>0</v>
          </cell>
          <cell r="P19">
            <v>0</v>
          </cell>
          <cell r="Q19">
            <v>263</v>
          </cell>
        </row>
        <row r="20">
          <cell r="I20" t="str">
            <v>ротация</v>
          </cell>
          <cell r="J20">
            <v>231</v>
          </cell>
          <cell r="K20">
            <v>4</v>
          </cell>
          <cell r="N20">
            <v>0</v>
          </cell>
          <cell r="O20">
            <v>147</v>
          </cell>
          <cell r="P20">
            <v>47</v>
          </cell>
        </row>
        <row r="21">
          <cell r="I21">
            <v>5038572</v>
          </cell>
          <cell r="J21">
            <v>7.5</v>
          </cell>
          <cell r="K21">
            <v>-7.5</v>
          </cell>
          <cell r="N21">
            <v>200</v>
          </cell>
          <cell r="O21">
            <v>229.22</v>
          </cell>
          <cell r="P21">
            <v>0</v>
          </cell>
        </row>
        <row r="22">
          <cell r="I22" t="str">
            <v>ротация</v>
          </cell>
          <cell r="K22">
            <v>0</v>
          </cell>
          <cell r="P22">
            <v>0</v>
          </cell>
        </row>
        <row r="23">
          <cell r="I23">
            <v>5038596</v>
          </cell>
          <cell r="J23">
            <v>248</v>
          </cell>
          <cell r="K23">
            <v>-4.2839999999999918</v>
          </cell>
          <cell r="N23">
            <v>0</v>
          </cell>
          <cell r="O23">
            <v>121.054</v>
          </cell>
          <cell r="P23">
            <v>48.743200000000002</v>
          </cell>
          <cell r="Q23">
            <v>709.33500000000004</v>
          </cell>
          <cell r="R23">
            <v>500</v>
          </cell>
        </row>
        <row r="24">
          <cell r="I24" t="str">
            <v>ротация</v>
          </cell>
          <cell r="K24">
            <v>0</v>
          </cell>
          <cell r="P24">
            <v>0</v>
          </cell>
        </row>
        <row r="25">
          <cell r="I25" t="str">
            <v>ротация</v>
          </cell>
          <cell r="K25">
            <v>0</v>
          </cell>
          <cell r="P25">
            <v>0</v>
          </cell>
        </row>
        <row r="26">
          <cell r="I26">
            <v>8785204</v>
          </cell>
          <cell r="K26">
            <v>0</v>
          </cell>
          <cell r="N26">
            <v>420</v>
          </cell>
          <cell r="O26">
            <v>83.280999999999992</v>
          </cell>
          <cell r="P26">
            <v>0</v>
          </cell>
          <cell r="Q26">
            <v>100</v>
          </cell>
          <cell r="R26">
            <v>100</v>
          </cell>
        </row>
        <row r="27">
          <cell r="I27" t="str">
            <v>дубль</v>
          </cell>
          <cell r="K27">
            <v>0</v>
          </cell>
          <cell r="P27">
            <v>0</v>
          </cell>
        </row>
        <row r="28">
          <cell r="I28">
            <v>99876550</v>
          </cell>
          <cell r="K28">
            <v>0</v>
          </cell>
          <cell r="N28">
            <v>120</v>
          </cell>
          <cell r="O28">
            <v>0</v>
          </cell>
          <cell r="P28">
            <v>0</v>
          </cell>
        </row>
        <row r="29">
          <cell r="I29">
            <v>99876543</v>
          </cell>
          <cell r="K29">
            <v>0</v>
          </cell>
          <cell r="N29">
            <v>120</v>
          </cell>
          <cell r="O29">
            <v>0</v>
          </cell>
          <cell r="P29">
            <v>0</v>
          </cell>
        </row>
        <row r="30">
          <cell r="I30">
            <v>6159901</v>
          </cell>
          <cell r="J30">
            <v>178</v>
          </cell>
          <cell r="K30">
            <v>-47.846000000000004</v>
          </cell>
          <cell r="N30">
            <v>700</v>
          </cell>
          <cell r="O30">
            <v>0</v>
          </cell>
          <cell r="P30">
            <v>26.030799999999999</v>
          </cell>
        </row>
        <row r="31">
          <cell r="I31">
            <v>6159949</v>
          </cell>
          <cell r="K31">
            <v>0</v>
          </cell>
          <cell r="N31">
            <v>40</v>
          </cell>
          <cell r="O31">
            <v>20</v>
          </cell>
          <cell r="P31">
            <v>0</v>
          </cell>
          <cell r="Q31">
            <v>40</v>
          </cell>
        </row>
        <row r="32">
          <cell r="I32">
            <v>9877076</v>
          </cell>
          <cell r="J32">
            <v>246</v>
          </cell>
          <cell r="K32">
            <v>3</v>
          </cell>
          <cell r="N32">
            <v>100</v>
          </cell>
          <cell r="O32">
            <v>332</v>
          </cell>
          <cell r="P32">
            <v>49.8</v>
          </cell>
          <cell r="Q32">
            <v>441</v>
          </cell>
        </row>
        <row r="33">
          <cell r="I33">
            <v>8444170</v>
          </cell>
          <cell r="K33">
            <v>0</v>
          </cell>
          <cell r="N33">
            <v>150</v>
          </cell>
          <cell r="O33">
            <v>0</v>
          </cell>
          <cell r="P33">
            <v>0</v>
          </cell>
        </row>
        <row r="34">
          <cell r="I34">
            <v>9988391</v>
          </cell>
          <cell r="J34">
            <v>129</v>
          </cell>
          <cell r="K34">
            <v>3</v>
          </cell>
          <cell r="N34">
            <v>0</v>
          </cell>
          <cell r="O34">
            <v>179</v>
          </cell>
          <cell r="P34">
            <v>26.4</v>
          </cell>
          <cell r="Q34">
            <v>303</v>
          </cell>
        </row>
        <row r="35">
          <cell r="I35">
            <v>8785228</v>
          </cell>
          <cell r="K35">
            <v>0</v>
          </cell>
          <cell r="N35">
            <v>50</v>
          </cell>
          <cell r="O35">
            <v>0</v>
          </cell>
          <cell r="P35">
            <v>0</v>
          </cell>
        </row>
        <row r="36">
          <cell r="I36">
            <v>8785211</v>
          </cell>
          <cell r="K36">
            <v>0</v>
          </cell>
          <cell r="N36">
            <v>50</v>
          </cell>
          <cell r="O36">
            <v>0</v>
          </cell>
          <cell r="P36">
            <v>0</v>
          </cell>
        </row>
        <row r="37">
          <cell r="I37">
            <v>8785198</v>
          </cell>
          <cell r="K37">
            <v>0</v>
          </cell>
          <cell r="N37">
            <v>50</v>
          </cell>
          <cell r="O37">
            <v>0</v>
          </cell>
          <cell r="P37">
            <v>0</v>
          </cell>
        </row>
        <row r="38">
          <cell r="I38">
            <v>2700001</v>
          </cell>
          <cell r="K38">
            <v>0</v>
          </cell>
          <cell r="P38">
            <v>0</v>
          </cell>
          <cell r="Q38">
            <v>172.459</v>
          </cell>
          <cell r="R38">
            <v>100</v>
          </cell>
        </row>
        <row r="39">
          <cell r="I39" t="str">
            <v>ротация</v>
          </cell>
          <cell r="J39">
            <v>75.8</v>
          </cell>
          <cell r="K39">
            <v>2.4420000000000073</v>
          </cell>
          <cell r="N39">
            <v>120</v>
          </cell>
          <cell r="O39">
            <v>10.94000000000001</v>
          </cell>
          <cell r="P39">
            <v>15.648400000000001</v>
          </cell>
        </row>
        <row r="40">
          <cell r="I40">
            <v>8444187</v>
          </cell>
          <cell r="J40">
            <v>446</v>
          </cell>
          <cell r="K40">
            <v>5</v>
          </cell>
          <cell r="N40">
            <v>0</v>
          </cell>
          <cell r="O40">
            <v>0</v>
          </cell>
          <cell r="P40">
            <v>90.2</v>
          </cell>
          <cell r="Q40">
            <v>1218</v>
          </cell>
        </row>
        <row r="41">
          <cell r="I41">
            <v>8444194</v>
          </cell>
          <cell r="K41">
            <v>0</v>
          </cell>
          <cell r="N41">
            <v>400</v>
          </cell>
          <cell r="O41">
            <v>0</v>
          </cell>
          <cell r="P41">
            <v>0</v>
          </cell>
        </row>
        <row r="42">
          <cell r="I42">
            <v>783798</v>
          </cell>
          <cell r="K42">
            <v>0</v>
          </cell>
          <cell r="N42">
            <v>300</v>
          </cell>
          <cell r="O42">
            <v>0</v>
          </cell>
          <cell r="P42">
            <v>0</v>
          </cell>
        </row>
        <row r="43">
          <cell r="I43">
            <v>783811</v>
          </cell>
          <cell r="J43">
            <v>263.2</v>
          </cell>
          <cell r="K43">
            <v>12.093999999999994</v>
          </cell>
          <cell r="N43">
            <v>0</v>
          </cell>
          <cell r="O43">
            <v>0</v>
          </cell>
          <cell r="P43">
            <v>55.058799999999998</v>
          </cell>
          <cell r="Q43">
            <v>832.73839999999996</v>
          </cell>
          <cell r="R43">
            <v>500</v>
          </cell>
        </row>
        <row r="44">
          <cell r="I44" t="str">
            <v>ротация</v>
          </cell>
          <cell r="K44">
            <v>0</v>
          </cell>
          <cell r="P44">
            <v>0</v>
          </cell>
        </row>
        <row r="45">
          <cell r="I45">
            <v>783804</v>
          </cell>
          <cell r="J45">
            <v>77</v>
          </cell>
          <cell r="K45">
            <v>-10</v>
          </cell>
          <cell r="N45">
            <v>0</v>
          </cell>
          <cell r="O45">
            <v>468</v>
          </cell>
          <cell r="P45">
            <v>13.4</v>
          </cell>
        </row>
        <row r="46">
          <cell r="I46">
            <v>783828</v>
          </cell>
          <cell r="K46">
            <v>0</v>
          </cell>
          <cell r="N46">
            <v>900</v>
          </cell>
          <cell r="O46">
            <v>1300</v>
          </cell>
          <cell r="P46">
            <v>0</v>
          </cell>
        </row>
        <row r="47">
          <cell r="I47" t="str">
            <v>ротация</v>
          </cell>
          <cell r="J47">
            <v>115</v>
          </cell>
          <cell r="K47">
            <v>-16.994</v>
          </cell>
          <cell r="P47">
            <v>19.601199999999999</v>
          </cell>
        </row>
        <row r="48">
          <cell r="I48" t="str">
            <v>дубль</v>
          </cell>
          <cell r="J48">
            <v>14.2</v>
          </cell>
          <cell r="K48">
            <v>-0.88999999999999879</v>
          </cell>
          <cell r="P48">
            <v>2.6619999999999999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уже доставлена</v>
          </cell>
          <cell r="O2" t="str">
            <v>еще в пути</v>
          </cell>
        </row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N4" t="str">
            <v>23,04,</v>
          </cell>
          <cell r="O4" t="str">
            <v>30,04,</v>
          </cell>
          <cell r="P4" t="str">
            <v>29,04,</v>
          </cell>
        </row>
        <row r="5">
          <cell r="J5">
            <v>1094.5</v>
          </cell>
          <cell r="K5">
            <v>0.66299999999998205</v>
          </cell>
          <cell r="L5">
            <v>0</v>
          </cell>
          <cell r="M5">
            <v>0</v>
          </cell>
          <cell r="N5">
            <v>4276.37</v>
          </cell>
          <cell r="O5">
            <v>1290</v>
          </cell>
          <cell r="P5">
            <v>219.03259999999997</v>
          </cell>
          <cell r="Q5">
            <v>1527.7339999999999</v>
          </cell>
          <cell r="R5">
            <v>500</v>
          </cell>
        </row>
        <row r="6">
          <cell r="I6">
            <v>9988421</v>
          </cell>
          <cell r="K6">
            <v>0</v>
          </cell>
          <cell r="N6">
            <v>80</v>
          </cell>
          <cell r="P6">
            <v>0</v>
          </cell>
          <cell r="Q6">
            <v>80</v>
          </cell>
        </row>
        <row r="7">
          <cell r="I7">
            <v>9988438</v>
          </cell>
          <cell r="K7">
            <v>0</v>
          </cell>
          <cell r="N7">
            <v>50</v>
          </cell>
          <cell r="P7">
            <v>0</v>
          </cell>
          <cell r="Q7">
            <v>48</v>
          </cell>
        </row>
        <row r="8">
          <cell r="I8">
            <v>9988445</v>
          </cell>
          <cell r="K8">
            <v>0</v>
          </cell>
          <cell r="N8">
            <v>60</v>
          </cell>
          <cell r="P8">
            <v>0</v>
          </cell>
          <cell r="Q8">
            <v>48</v>
          </cell>
        </row>
        <row r="9">
          <cell r="I9">
            <v>9988452</v>
          </cell>
          <cell r="K9">
            <v>0</v>
          </cell>
          <cell r="N9">
            <v>50</v>
          </cell>
          <cell r="P9">
            <v>0</v>
          </cell>
          <cell r="Q9">
            <v>48</v>
          </cell>
        </row>
        <row r="10">
          <cell r="I10">
            <v>9988476</v>
          </cell>
          <cell r="K10">
            <v>0</v>
          </cell>
          <cell r="N10">
            <v>50</v>
          </cell>
          <cell r="P10">
            <v>0</v>
          </cell>
          <cell r="Q10">
            <v>56</v>
          </cell>
        </row>
        <row r="11">
          <cell r="I11">
            <v>5037308</v>
          </cell>
          <cell r="K11">
            <v>0</v>
          </cell>
          <cell r="N11">
            <v>50</v>
          </cell>
          <cell r="P11">
            <v>0</v>
          </cell>
        </row>
        <row r="12">
          <cell r="I12">
            <v>5034819</v>
          </cell>
          <cell r="J12">
            <v>28</v>
          </cell>
          <cell r="K12">
            <v>-9</v>
          </cell>
          <cell r="N12">
            <v>50</v>
          </cell>
          <cell r="O12">
            <v>120</v>
          </cell>
          <cell r="P12">
            <v>3.8</v>
          </cell>
        </row>
        <row r="13">
          <cell r="I13">
            <v>8444163</v>
          </cell>
          <cell r="K13">
            <v>0</v>
          </cell>
          <cell r="N13">
            <v>60</v>
          </cell>
          <cell r="P13">
            <v>0</v>
          </cell>
          <cell r="Q13">
            <v>48</v>
          </cell>
        </row>
        <row r="14">
          <cell r="I14">
            <v>5038411</v>
          </cell>
          <cell r="J14">
            <v>73</v>
          </cell>
          <cell r="K14">
            <v>3</v>
          </cell>
          <cell r="N14">
            <v>0</v>
          </cell>
          <cell r="O14">
            <v>110</v>
          </cell>
          <cell r="P14">
            <v>15.2</v>
          </cell>
          <cell r="Q14">
            <v>98</v>
          </cell>
        </row>
        <row r="15">
          <cell r="I15" t="str">
            <v>ротация</v>
          </cell>
          <cell r="K15">
            <v>0</v>
          </cell>
          <cell r="P15">
            <v>0</v>
          </cell>
        </row>
        <row r="16">
          <cell r="I16">
            <v>5038459</v>
          </cell>
          <cell r="J16">
            <v>72</v>
          </cell>
          <cell r="K16">
            <v>2</v>
          </cell>
          <cell r="N16">
            <v>0</v>
          </cell>
          <cell r="O16">
            <v>240</v>
          </cell>
          <cell r="P16">
            <v>14.8</v>
          </cell>
        </row>
        <row r="17">
          <cell r="I17">
            <v>5038435</v>
          </cell>
          <cell r="J17">
            <v>79</v>
          </cell>
          <cell r="K17">
            <v>4</v>
          </cell>
          <cell r="N17">
            <v>0</v>
          </cell>
          <cell r="P17">
            <v>16.600000000000001</v>
          </cell>
        </row>
        <row r="18">
          <cell r="I18">
            <v>5038398</v>
          </cell>
          <cell r="K18">
            <v>0</v>
          </cell>
          <cell r="N18">
            <v>120</v>
          </cell>
          <cell r="P18">
            <v>0</v>
          </cell>
          <cell r="Q18">
            <v>120</v>
          </cell>
        </row>
        <row r="19">
          <cell r="I19">
            <v>5038596</v>
          </cell>
          <cell r="J19">
            <v>43.5</v>
          </cell>
          <cell r="K19">
            <v>1.1899999999999977</v>
          </cell>
          <cell r="N19">
            <v>0</v>
          </cell>
          <cell r="P19">
            <v>8.9379999999999988</v>
          </cell>
          <cell r="Q19">
            <v>106.28999999999999</v>
          </cell>
          <cell r="R19">
            <v>100</v>
          </cell>
        </row>
        <row r="20">
          <cell r="I20" t="str">
            <v>ротация</v>
          </cell>
          <cell r="K20">
            <v>0</v>
          </cell>
          <cell r="P20">
            <v>0</v>
          </cell>
        </row>
        <row r="21">
          <cell r="I21">
            <v>5038572</v>
          </cell>
          <cell r="J21">
            <v>31.5</v>
          </cell>
          <cell r="K21">
            <v>-3.9899999999999984</v>
          </cell>
          <cell r="N21">
            <v>0</v>
          </cell>
          <cell r="P21">
            <v>5.5020000000000007</v>
          </cell>
        </row>
        <row r="22">
          <cell r="I22">
            <v>99876550</v>
          </cell>
          <cell r="K22">
            <v>0</v>
          </cell>
          <cell r="N22">
            <v>120</v>
          </cell>
          <cell r="P22">
            <v>0</v>
          </cell>
          <cell r="Q22">
            <v>120</v>
          </cell>
        </row>
        <row r="23">
          <cell r="I23">
            <v>99876543</v>
          </cell>
          <cell r="K23">
            <v>0</v>
          </cell>
          <cell r="N23">
            <v>120</v>
          </cell>
          <cell r="P23">
            <v>0</v>
          </cell>
          <cell r="Q23">
            <v>108</v>
          </cell>
        </row>
        <row r="24">
          <cell r="I24">
            <v>6159901</v>
          </cell>
          <cell r="J24">
            <v>28</v>
          </cell>
          <cell r="K24">
            <v>-11.395</v>
          </cell>
          <cell r="N24">
            <v>102.974</v>
          </cell>
          <cell r="O24">
            <v>200</v>
          </cell>
          <cell r="P24">
            <v>3.3210000000000002</v>
          </cell>
          <cell r="Q24">
            <v>100</v>
          </cell>
          <cell r="R24">
            <v>100</v>
          </cell>
        </row>
        <row r="25">
          <cell r="I25">
            <v>2700001</v>
          </cell>
          <cell r="J25">
            <v>17.5</v>
          </cell>
          <cell r="K25">
            <v>-1.2650000000000006</v>
          </cell>
          <cell r="N25">
            <v>0</v>
          </cell>
          <cell r="P25">
            <v>3.2469999999999999</v>
          </cell>
        </row>
        <row r="26">
          <cell r="I26">
            <v>6159949</v>
          </cell>
          <cell r="J26">
            <v>3.5</v>
          </cell>
          <cell r="K26">
            <v>-3.5</v>
          </cell>
          <cell r="N26">
            <v>270</v>
          </cell>
          <cell r="P26">
            <v>0</v>
          </cell>
          <cell r="Q26">
            <v>270</v>
          </cell>
          <cell r="R26">
            <v>200</v>
          </cell>
        </row>
        <row r="27">
          <cell r="I27">
            <v>9877076</v>
          </cell>
          <cell r="K27">
            <v>3</v>
          </cell>
          <cell r="N27">
            <v>200</v>
          </cell>
          <cell r="P27">
            <v>0.6</v>
          </cell>
        </row>
        <row r="28">
          <cell r="I28">
            <v>8444170</v>
          </cell>
          <cell r="K28">
            <v>0</v>
          </cell>
          <cell r="N28">
            <v>60</v>
          </cell>
          <cell r="P28">
            <v>0</v>
          </cell>
        </row>
        <row r="29">
          <cell r="I29">
            <v>9988391</v>
          </cell>
          <cell r="K29">
            <v>0</v>
          </cell>
          <cell r="N29">
            <v>100</v>
          </cell>
          <cell r="P29">
            <v>0</v>
          </cell>
        </row>
        <row r="30">
          <cell r="I30">
            <v>8785228</v>
          </cell>
          <cell r="K30">
            <v>0</v>
          </cell>
          <cell r="N30">
            <v>15</v>
          </cell>
          <cell r="P30">
            <v>0</v>
          </cell>
        </row>
        <row r="31">
          <cell r="I31">
            <v>8785204</v>
          </cell>
          <cell r="J31">
            <v>50</v>
          </cell>
          <cell r="K31">
            <v>7.2310000000000016</v>
          </cell>
          <cell r="N31">
            <v>0</v>
          </cell>
          <cell r="P31">
            <v>11.446200000000001</v>
          </cell>
          <cell r="Q31">
            <v>60.877000000000038</v>
          </cell>
        </row>
        <row r="32">
          <cell r="I32" t="str">
            <v>ротация</v>
          </cell>
          <cell r="K32">
            <v>0</v>
          </cell>
          <cell r="P32">
            <v>0</v>
          </cell>
        </row>
        <row r="33">
          <cell r="I33">
            <v>8785211</v>
          </cell>
          <cell r="K33">
            <v>0</v>
          </cell>
          <cell r="N33">
            <v>150</v>
          </cell>
          <cell r="P33">
            <v>0</v>
          </cell>
        </row>
        <row r="34">
          <cell r="I34">
            <v>8785198</v>
          </cell>
          <cell r="K34">
            <v>0</v>
          </cell>
          <cell r="N34">
            <v>150</v>
          </cell>
          <cell r="P34">
            <v>0</v>
          </cell>
        </row>
        <row r="35">
          <cell r="I35">
            <v>8444187</v>
          </cell>
          <cell r="K35">
            <v>0</v>
          </cell>
          <cell r="N35">
            <v>60</v>
          </cell>
          <cell r="P35">
            <v>0</v>
          </cell>
        </row>
        <row r="36">
          <cell r="I36">
            <v>8444194</v>
          </cell>
          <cell r="K36">
            <v>0</v>
          </cell>
          <cell r="N36">
            <v>60</v>
          </cell>
          <cell r="P36">
            <v>0</v>
          </cell>
          <cell r="Q36">
            <v>60</v>
          </cell>
        </row>
        <row r="37">
          <cell r="I37">
            <v>783798</v>
          </cell>
          <cell r="K37">
            <v>0</v>
          </cell>
          <cell r="N37">
            <v>240</v>
          </cell>
          <cell r="P37">
            <v>0</v>
          </cell>
        </row>
        <row r="38">
          <cell r="I38">
            <v>783811</v>
          </cell>
          <cell r="K38">
            <v>0</v>
          </cell>
          <cell r="N38">
            <v>0</v>
          </cell>
          <cell r="P38">
            <v>0</v>
          </cell>
          <cell r="Q38">
            <v>156.56700000000001</v>
          </cell>
          <cell r="R38">
            <v>100</v>
          </cell>
        </row>
        <row r="39">
          <cell r="I39" t="str">
            <v>ротация</v>
          </cell>
          <cell r="J39">
            <v>185.5</v>
          </cell>
          <cell r="K39">
            <v>0.28600000000000136</v>
          </cell>
          <cell r="P39">
            <v>37.157200000000003</v>
          </cell>
        </row>
        <row r="40">
          <cell r="I40">
            <v>783804</v>
          </cell>
          <cell r="K40">
            <v>0</v>
          </cell>
          <cell r="N40">
            <v>240</v>
          </cell>
          <cell r="P40">
            <v>0</v>
          </cell>
        </row>
        <row r="41">
          <cell r="I41">
            <v>783828</v>
          </cell>
          <cell r="K41">
            <v>0</v>
          </cell>
          <cell r="N41">
            <v>1818.396</v>
          </cell>
          <cell r="O41">
            <v>620</v>
          </cell>
          <cell r="P41">
            <v>0</v>
          </cell>
        </row>
        <row r="42">
          <cell r="I42" t="str">
            <v>ротация</v>
          </cell>
          <cell r="J42">
            <v>479.5</v>
          </cell>
          <cell r="K42">
            <v>8.97199999999998</v>
          </cell>
          <cell r="P42">
            <v>97.694400000000002</v>
          </cell>
        </row>
        <row r="43">
          <cell r="I43" t="str">
            <v>дубль</v>
          </cell>
          <cell r="J43">
            <v>3.5</v>
          </cell>
          <cell r="K43">
            <v>0.1339999999999999</v>
          </cell>
          <cell r="P43">
            <v>0.7268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D7" sqref="D7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>
        <f>MROUND(VLOOKUP(A6,[1]Sheet!$I:$R,10,0),16.5)</f>
        <v>198</v>
      </c>
      <c r="F6" s="34">
        <f>E6/16.5</f>
        <v>12</v>
      </c>
      <c r="G6" s="10">
        <v>3.2</v>
      </c>
      <c r="H6" s="5">
        <f>E6</f>
        <v>198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9"/>
      <c r="F9" s="21">
        <f>E9/15</f>
        <v>0</v>
      </c>
      <c r="G9" s="21">
        <v>2.5</v>
      </c>
      <c r="H9" s="21">
        <f>E9</f>
        <v>0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9"/>
      <c r="E10" s="9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9"/>
      <c r="E11" s="9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9">
        <f>MROUND(VLOOKUP(A12,[1]Sheet!$I:$R,10,0),15)</f>
        <v>405</v>
      </c>
      <c r="F12" s="28">
        <f>E12/15</f>
        <v>27</v>
      </c>
      <c r="G12" s="28">
        <v>2.5</v>
      </c>
      <c r="H12" s="28">
        <f>E12</f>
        <v>405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9"/>
      <c r="E13" s="9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9"/>
      <c r="E14" s="9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>
        <f>MROUND(VLOOKUP(A15,[1]Sheet!$I:$R,10,0),20)</f>
        <v>300</v>
      </c>
      <c r="F15" s="28">
        <f>E15/20</f>
        <v>15</v>
      </c>
      <c r="G15" s="28">
        <v>2.5</v>
      </c>
      <c r="H15" s="28">
        <f>E15</f>
        <v>300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9"/>
      <c r="E16" s="9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9"/>
      <c r="E17" s="9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31</v>
      </c>
      <c r="C18" s="31">
        <v>9</v>
      </c>
      <c r="D18" s="9"/>
      <c r="E18" s="9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9"/>
      <c r="E19" s="9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9">
        <f>MROUND(VLOOKUP(A20,[1]Sheet!$I:$R,10,0),7)</f>
        <v>98</v>
      </c>
      <c r="F20" s="28">
        <f>E20/7</f>
        <v>14</v>
      </c>
      <c r="G20" s="29">
        <v>3.5</v>
      </c>
      <c r="H20" s="28">
        <f>E20</f>
        <v>98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9"/>
      <c r="E22" s="9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9"/>
      <c r="E23" s="9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/>
      <c r="E24" s="9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/>
      <c r="E26" s="9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9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9"/>
      <c r="E29" s="9"/>
      <c r="F29" s="34">
        <f t="shared" ref="F29:F37" si="0">D29/C29</f>
        <v>0</v>
      </c>
      <c r="G29" s="25">
        <v>0.19</v>
      </c>
      <c r="H29" s="28">
        <f t="shared" ref="H29:H37" si="1">G29*D29</f>
        <v>0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9"/>
      <c r="E30" s="9"/>
      <c r="F30" s="34">
        <f t="shared" si="0"/>
        <v>0</v>
      </c>
      <c r="G30" s="25">
        <v>0.1</v>
      </c>
      <c r="H30" s="28">
        <f t="shared" si="1"/>
        <v>0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9"/>
      <c r="E31" s="9"/>
      <c r="F31" s="34">
        <f t="shared" si="0"/>
        <v>0</v>
      </c>
      <c r="G31" s="25">
        <v>0.1</v>
      </c>
      <c r="H31" s="28">
        <f t="shared" si="1"/>
        <v>0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9"/>
      <c r="E32" s="9"/>
      <c r="F32" s="34">
        <f t="shared" si="0"/>
        <v>0</v>
      </c>
      <c r="G32" s="25">
        <v>0.1</v>
      </c>
      <c r="H32" s="28">
        <f t="shared" si="1"/>
        <v>0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9"/>
      <c r="E33" s="9"/>
      <c r="F33" s="34">
        <f t="shared" si="0"/>
        <v>0</v>
      </c>
      <c r="G33" s="25">
        <v>0.1</v>
      </c>
      <c r="H33" s="28">
        <f t="shared" si="1"/>
        <v>0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9"/>
      <c r="E34" s="9"/>
      <c r="F34" s="34">
        <f t="shared" si="0"/>
        <v>0</v>
      </c>
      <c r="G34" s="25">
        <v>0.14000000000000001</v>
      </c>
      <c r="H34" s="28">
        <f t="shared" si="1"/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9"/>
      <c r="E35" s="9"/>
      <c r="F35" s="34">
        <f t="shared" si="0"/>
        <v>0</v>
      </c>
      <c r="G35" s="25">
        <v>0.14000000000000001</v>
      </c>
      <c r="H35" s="28">
        <f t="shared" si="1"/>
        <v>0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27"/>
      <c r="E36" s="9"/>
      <c r="F36" s="34">
        <f t="shared" si="0"/>
        <v>0</v>
      </c>
      <c r="G36" s="25">
        <v>0.18</v>
      </c>
      <c r="H36" s="28">
        <f t="shared" si="1"/>
        <v>0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35"/>
      <c r="E37" s="9"/>
      <c r="F37" s="34">
        <f t="shared" si="0"/>
        <v>0</v>
      </c>
      <c r="G37" s="25">
        <v>0.1</v>
      </c>
      <c r="H37" s="28">
        <f t="shared" si="1"/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9"/>
      <c r="F38" s="34">
        <f>E38/13.5</f>
        <v>0</v>
      </c>
      <c r="G38" s="25">
        <v>4.5</v>
      </c>
      <c r="H38" s="34">
        <f>E38</f>
        <v>0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9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35"/>
      <c r="E40" s="9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35"/>
      <c r="E41" s="9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9"/>
      <c r="F42" s="34">
        <f>E42/16.5</f>
        <v>0</v>
      </c>
      <c r="G42" s="25">
        <v>3.2</v>
      </c>
      <c r="H42" s="34">
        <f>E42</f>
        <v>0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9"/>
      <c r="F43" s="34">
        <f>E43/16.5</f>
        <v>0</v>
      </c>
      <c r="G43" s="25">
        <v>3.2</v>
      </c>
      <c r="H43" s="34">
        <f>E43</f>
        <v>0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9"/>
      <c r="F44" s="34">
        <f>E44/16.5</f>
        <v>0</v>
      </c>
      <c r="G44" s="25">
        <v>3.2</v>
      </c>
      <c r="H44" s="34">
        <f>E44</f>
        <v>0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27"/>
      <c r="E45" s="9"/>
      <c r="F45" s="34">
        <f>D45/C45</f>
        <v>0</v>
      </c>
      <c r="G45" s="25">
        <v>0.4</v>
      </c>
      <c r="H45" s="34">
        <f>G45*D45</f>
        <v>0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27"/>
      <c r="E46" s="9"/>
      <c r="F46" s="34">
        <f>D46/C46</f>
        <v>0</v>
      </c>
      <c r="G46" s="25">
        <v>0.4</v>
      </c>
      <c r="H46" s="34">
        <f>G46*D46</f>
        <v>0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27"/>
      <c r="E47" s="9"/>
      <c r="F47" s="34">
        <f>D47/C47</f>
        <v>0</v>
      </c>
      <c r="G47" s="25">
        <v>0.18</v>
      </c>
      <c r="H47" s="34">
        <f>G47*D47</f>
        <v>0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9"/>
      <c r="E48" s="9"/>
      <c r="F48" s="34">
        <f>D48/C48</f>
        <v>0</v>
      </c>
      <c r="G48" s="25">
        <v>0.18</v>
      </c>
      <c r="H48" s="34">
        <f>G48*D48</f>
        <v>0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9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9"/>
      <c r="E50" s="9"/>
      <c r="F50" s="34">
        <f>D50/C50</f>
        <v>0</v>
      </c>
      <c r="G50" s="25">
        <v>0.14000000000000001</v>
      </c>
      <c r="H50" s="28">
        <f>G50*D50</f>
        <v>0</v>
      </c>
      <c r="I50" s="34"/>
    </row>
    <row r="51" spans="1:9">
      <c r="B51" s="22" t="s">
        <v>13</v>
      </c>
      <c r="H51" s="23">
        <f>SUM(H4:H50)</f>
        <v>1001</v>
      </c>
    </row>
    <row r="53" spans="1:9">
      <c r="A53" s="1">
        <f>H51+Бердянск!H51+Донецк!H51</f>
        <v>2701</v>
      </c>
    </row>
  </sheetData>
  <sheetProtection selectLockedCells="1" selectUnlockedCells="1"/>
  <autoFilter ref="A3:I51" xr:uid="{69DC96E8-787D-4927-AC72-4BEBD03C5F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159A-5D6C-463C-B6B5-0B57DCCEB760}">
  <dimension ref="A1:I51"/>
  <sheetViews>
    <sheetView topLeftCell="A13" workbookViewId="0">
      <selection activeCell="E21" sqref="E21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>
        <f>MROUND(VLOOKUP(A6,[2]Sheet!$I:$R,10,0),16.5)</f>
        <v>99</v>
      </c>
      <c r="F6" s="34">
        <f>E6/16.5</f>
        <v>6</v>
      </c>
      <c r="G6" s="10">
        <v>3.2</v>
      </c>
      <c r="H6" s="5">
        <f>E6</f>
        <v>99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9">
        <f>MROUND(VLOOKUP(A9,[2]Sheet!$I:$R,10,0),15)</f>
        <v>495</v>
      </c>
      <c r="F9" s="21">
        <f>E9/15</f>
        <v>33</v>
      </c>
      <c r="G9" s="21">
        <v>2.5</v>
      </c>
      <c r="H9" s="21">
        <f>E9</f>
        <v>495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9"/>
      <c r="E10" s="9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9"/>
      <c r="E11" s="9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9"/>
      <c r="F12" s="28">
        <f>E12/15</f>
        <v>0</v>
      </c>
      <c r="G12" s="28">
        <v>2.5</v>
      </c>
      <c r="H12" s="28">
        <f>E12</f>
        <v>0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9"/>
      <c r="E13" s="9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9"/>
      <c r="E14" s="9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>
        <f>MROUND(VLOOKUP(A15,[2]Sheet!$I:$R,10,0),20)</f>
        <v>100</v>
      </c>
      <c r="F15" s="28">
        <f>E15/20</f>
        <v>5</v>
      </c>
      <c r="G15" s="28">
        <v>2.5</v>
      </c>
      <c r="H15" s="28">
        <f>E15</f>
        <v>100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9"/>
      <c r="E16" s="9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9"/>
      <c r="E17" s="9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31</v>
      </c>
      <c r="C18" s="31">
        <v>9</v>
      </c>
      <c r="D18" s="9"/>
      <c r="E18" s="9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9"/>
      <c r="E19" s="9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9"/>
      <c r="E22" s="9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9"/>
      <c r="E23" s="9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/>
      <c r="E24" s="9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>
        <f>MROUND(VLOOKUP(A25,[2]Sheet!$I:$R,10,0),15)</f>
        <v>495</v>
      </c>
      <c r="F25" s="28">
        <f>E25/15</f>
        <v>33</v>
      </c>
      <c r="G25" s="25">
        <v>3.5</v>
      </c>
      <c r="H25" s="28">
        <f>E25</f>
        <v>495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/>
      <c r="E26" s="9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9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9"/>
      <c r="E29" s="9"/>
      <c r="F29" s="34">
        <f t="shared" ref="F29:F37" si="0">D29/C29</f>
        <v>0</v>
      </c>
      <c r="G29" s="25">
        <v>0.19</v>
      </c>
      <c r="H29" s="28">
        <f t="shared" ref="H29:H37" si="1">G29*D29</f>
        <v>0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9"/>
      <c r="E30" s="9"/>
      <c r="F30" s="34">
        <f t="shared" si="0"/>
        <v>0</v>
      </c>
      <c r="G30" s="25">
        <v>0.1</v>
      </c>
      <c r="H30" s="28">
        <f t="shared" si="1"/>
        <v>0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9"/>
      <c r="E31" s="9"/>
      <c r="F31" s="34">
        <f t="shared" si="0"/>
        <v>0</v>
      </c>
      <c r="G31" s="25">
        <v>0.1</v>
      </c>
      <c r="H31" s="28">
        <f t="shared" si="1"/>
        <v>0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9"/>
      <c r="E32" s="9"/>
      <c r="F32" s="34">
        <f t="shared" si="0"/>
        <v>0</v>
      </c>
      <c r="G32" s="25">
        <v>0.1</v>
      </c>
      <c r="H32" s="28">
        <f t="shared" si="1"/>
        <v>0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9"/>
      <c r="E33" s="9"/>
      <c r="F33" s="34">
        <f t="shared" si="0"/>
        <v>0</v>
      </c>
      <c r="G33" s="25">
        <v>0.1</v>
      </c>
      <c r="H33" s="28">
        <f t="shared" si="1"/>
        <v>0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9"/>
      <c r="E34" s="9"/>
      <c r="F34" s="34">
        <f t="shared" si="0"/>
        <v>0</v>
      </c>
      <c r="G34" s="25">
        <v>0.14000000000000001</v>
      </c>
      <c r="H34" s="28">
        <f t="shared" si="1"/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9"/>
      <c r="E35" s="9"/>
      <c r="F35" s="34">
        <f t="shared" si="0"/>
        <v>0</v>
      </c>
      <c r="G35" s="25">
        <v>0.14000000000000001</v>
      </c>
      <c r="H35" s="28">
        <f t="shared" si="1"/>
        <v>0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27"/>
      <c r="E36" s="9"/>
      <c r="F36" s="34">
        <f t="shared" si="0"/>
        <v>0</v>
      </c>
      <c r="G36" s="25">
        <v>0.18</v>
      </c>
      <c r="H36" s="28">
        <f t="shared" si="1"/>
        <v>0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35"/>
      <c r="E37" s="9"/>
      <c r="F37" s="34">
        <f t="shared" si="0"/>
        <v>0</v>
      </c>
      <c r="G37" s="25">
        <v>0.1</v>
      </c>
      <c r="H37" s="28">
        <f t="shared" si="1"/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9"/>
      <c r="F38" s="34">
        <f>E38/13.5</f>
        <v>0</v>
      </c>
      <c r="G38" s="25">
        <v>4.5</v>
      </c>
      <c r="H38" s="34">
        <f>E38</f>
        <v>0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9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35"/>
      <c r="E40" s="9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35"/>
      <c r="E41" s="9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9"/>
      <c r="F42" s="34">
        <f>E42/16.5</f>
        <v>0</v>
      </c>
      <c r="G42" s="25">
        <v>3.2</v>
      </c>
      <c r="H42" s="34">
        <f>E42</f>
        <v>0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9"/>
      <c r="F43" s="34">
        <f>E43/16.5</f>
        <v>0</v>
      </c>
      <c r="G43" s="25">
        <v>3.2</v>
      </c>
      <c r="H43" s="34">
        <f>E43</f>
        <v>0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9"/>
      <c r="F44" s="34">
        <f>E44/16.5</f>
        <v>0</v>
      </c>
      <c r="G44" s="25">
        <v>3.2</v>
      </c>
      <c r="H44" s="34">
        <f>E44</f>
        <v>0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27"/>
      <c r="E45" s="9"/>
      <c r="F45" s="34">
        <f>D45/C45</f>
        <v>0</v>
      </c>
      <c r="G45" s="25">
        <v>0.4</v>
      </c>
      <c r="H45" s="34">
        <f>G45*D45</f>
        <v>0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27"/>
      <c r="E46" s="9"/>
      <c r="F46" s="34">
        <f>D46/C46</f>
        <v>0</v>
      </c>
      <c r="G46" s="25">
        <v>0.4</v>
      </c>
      <c r="H46" s="34">
        <f>G46*D46</f>
        <v>0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27"/>
      <c r="E47" s="9"/>
      <c r="F47" s="34">
        <f>D47/C47</f>
        <v>0</v>
      </c>
      <c r="G47" s="25">
        <v>0.18</v>
      </c>
      <c r="H47" s="34">
        <f>G47*D47</f>
        <v>0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27"/>
      <c r="E48" s="9"/>
      <c r="F48" s="34">
        <f>D48/C48</f>
        <v>0</v>
      </c>
      <c r="G48" s="25">
        <v>0.18</v>
      </c>
      <c r="H48" s="34">
        <f>G48*D48</f>
        <v>0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9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27"/>
      <c r="E50" s="9"/>
      <c r="F50" s="34">
        <f>D50/C50</f>
        <v>0</v>
      </c>
      <c r="G50" s="25">
        <v>0.14000000000000001</v>
      </c>
      <c r="H50" s="28">
        <f>G50*D50</f>
        <v>0</v>
      </c>
      <c r="I50" s="34"/>
    </row>
    <row r="51" spans="1:9">
      <c r="B51" s="22" t="s">
        <v>13</v>
      </c>
      <c r="H51" s="23">
        <f>SUM(H4:H50)</f>
        <v>1189</v>
      </c>
    </row>
  </sheetData>
  <autoFilter ref="A3:I51" xr:uid="{5CEC452A-7A16-4105-A973-6055E02CF09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EAC2-AE46-495C-89A7-04961DEFA03B}">
  <dimension ref="A1:I51"/>
  <sheetViews>
    <sheetView topLeftCell="A13" workbookViewId="0">
      <selection activeCell="D14" sqref="D14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12</v>
      </c>
      <c r="H3" s="15" t="s">
        <v>6</v>
      </c>
      <c r="I3" s="15" t="s">
        <v>7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66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8785204</v>
      </c>
      <c r="B6" s="43" t="s">
        <v>58</v>
      </c>
      <c r="C6" s="8">
        <v>5</v>
      </c>
      <c r="D6" s="9"/>
      <c r="E6" s="9"/>
      <c r="F6" s="34">
        <f>E6/16.5</f>
        <v>0</v>
      </c>
      <c r="G6" s="10">
        <v>3.2</v>
      </c>
      <c r="H6" s="5">
        <f>E6</f>
        <v>0</v>
      </c>
      <c r="I6" s="5" t="s">
        <v>18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61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63</v>
      </c>
      <c r="C9" s="19">
        <v>6</v>
      </c>
      <c r="D9" s="20"/>
      <c r="E9" s="9">
        <f>MROUND(VLOOKUP(A9,[3]Sheet!$I:$R,10,0),15)</f>
        <v>105</v>
      </c>
      <c r="F9" s="21">
        <f>E9/15</f>
        <v>7</v>
      </c>
      <c r="G9" s="21">
        <v>2.5</v>
      </c>
      <c r="H9" s="21">
        <f>E9</f>
        <v>105</v>
      </c>
      <c r="I9" s="21" t="s">
        <v>64</v>
      </c>
    </row>
    <row r="10" spans="1:9">
      <c r="A10" s="40">
        <v>5521103</v>
      </c>
      <c r="B10" s="39" t="s">
        <v>26</v>
      </c>
      <c r="C10" s="26">
        <v>9</v>
      </c>
      <c r="D10" s="27"/>
      <c r="E10" s="9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62</v>
      </c>
      <c r="C11" s="26">
        <v>10</v>
      </c>
      <c r="D11" s="9"/>
      <c r="E11" s="9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65</v>
      </c>
      <c r="C12" s="26">
        <v>6</v>
      </c>
      <c r="D12" s="27"/>
      <c r="E12" s="9"/>
      <c r="F12" s="28">
        <f>E12/15</f>
        <v>0</v>
      </c>
      <c r="G12" s="28">
        <v>2.5</v>
      </c>
      <c r="H12" s="28">
        <f>E12</f>
        <v>0</v>
      </c>
      <c r="I12" s="28" t="s">
        <v>64</v>
      </c>
    </row>
    <row r="13" spans="1:9">
      <c r="A13" s="24">
        <v>6159833</v>
      </c>
      <c r="B13" s="25" t="s">
        <v>27</v>
      </c>
      <c r="C13" s="26">
        <v>9</v>
      </c>
      <c r="D13" s="27"/>
      <c r="E13" s="9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67</v>
      </c>
      <c r="C14" s="26">
        <v>10</v>
      </c>
      <c r="D14" s="27"/>
      <c r="E14" s="9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24">
        <v>2700001</v>
      </c>
      <c r="B15" s="25" t="s">
        <v>28</v>
      </c>
      <c r="C15" s="26">
        <v>8</v>
      </c>
      <c r="D15" s="27"/>
      <c r="E15" s="9"/>
      <c r="F15" s="28">
        <f>E15/20</f>
        <v>0</v>
      </c>
      <c r="G15" s="28">
        <v>2.5</v>
      </c>
      <c r="H15" s="28">
        <f>E15</f>
        <v>0</v>
      </c>
      <c r="I15" s="28" t="s">
        <v>9</v>
      </c>
    </row>
    <row r="16" spans="1:9">
      <c r="A16" s="24">
        <v>6159819</v>
      </c>
      <c r="B16" s="25" t="s">
        <v>29</v>
      </c>
      <c r="C16" s="26">
        <v>9</v>
      </c>
      <c r="D16" s="27"/>
      <c r="E16" s="9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30</v>
      </c>
      <c r="C17" s="26">
        <v>12</v>
      </c>
      <c r="D17" s="27"/>
      <c r="E17" s="9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31</v>
      </c>
      <c r="C18" s="31">
        <v>9</v>
      </c>
      <c r="D18" s="27"/>
      <c r="E18" s="9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32</v>
      </c>
      <c r="C19" s="31">
        <v>12</v>
      </c>
      <c r="D19" s="27"/>
      <c r="E19" s="9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33</v>
      </c>
      <c r="C20" s="26">
        <v>2</v>
      </c>
      <c r="D20" s="27"/>
      <c r="E20" s="9">
        <f>MROUND(VLOOKUP(A20,[3]Sheet!$I:$R,10,0),7)</f>
        <v>203</v>
      </c>
      <c r="F20" s="28">
        <f>E20/7</f>
        <v>29</v>
      </c>
      <c r="G20" s="29">
        <v>3.5</v>
      </c>
      <c r="H20" s="28">
        <f>E20</f>
        <v>203</v>
      </c>
      <c r="I20" s="28" t="s">
        <v>8</v>
      </c>
    </row>
    <row r="21" spans="1:9">
      <c r="A21" s="24">
        <v>6159901</v>
      </c>
      <c r="B21" s="25" t="s">
        <v>34</v>
      </c>
      <c r="C21" s="26">
        <v>2</v>
      </c>
      <c r="D21" s="27"/>
      <c r="E21" s="9">
        <f>MROUND(VLOOKUP(A21,[3]Sheet!$I:$R,10,0),7)</f>
        <v>98</v>
      </c>
      <c r="F21" s="28">
        <f>E21/7</f>
        <v>14</v>
      </c>
      <c r="G21" s="29">
        <v>3.5</v>
      </c>
      <c r="H21" s="28">
        <f>E21</f>
        <v>98</v>
      </c>
      <c r="I21" s="28" t="s">
        <v>8</v>
      </c>
    </row>
    <row r="22" spans="1:9">
      <c r="A22" s="24">
        <v>99876321</v>
      </c>
      <c r="B22" s="32" t="s">
        <v>35</v>
      </c>
      <c r="C22" s="26">
        <v>12</v>
      </c>
      <c r="D22" s="27"/>
      <c r="E22" s="9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36</v>
      </c>
      <c r="C23" s="26">
        <v>12</v>
      </c>
      <c r="D23" s="27"/>
      <c r="E23" s="9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27"/>
      <c r="E24" s="9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>
        <f>MROUND(VLOOKUP(A25,[3]Sheet!$I:$R,10,0),15)</f>
        <v>105</v>
      </c>
      <c r="F25" s="28">
        <f>E25/15</f>
        <v>7</v>
      </c>
      <c r="G25" s="25">
        <v>3.5</v>
      </c>
      <c r="H25" s="28">
        <f>E25</f>
        <v>105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27"/>
      <c r="E26" s="9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37</v>
      </c>
      <c r="C28" s="33">
        <v>2</v>
      </c>
      <c r="D28" s="27"/>
      <c r="E28" s="9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9877076</v>
      </c>
      <c r="B29" s="36" t="s">
        <v>38</v>
      </c>
      <c r="C29" s="33">
        <v>8</v>
      </c>
      <c r="D29" s="27"/>
      <c r="E29" s="9"/>
      <c r="F29" s="34">
        <f t="shared" ref="F29:F37" si="0">D29/C29</f>
        <v>0</v>
      </c>
      <c r="G29" s="25">
        <v>0.19</v>
      </c>
      <c r="H29" s="28">
        <f t="shared" ref="H29:H37" si="1">G29*D29</f>
        <v>0</v>
      </c>
      <c r="I29" s="34"/>
    </row>
    <row r="30" spans="1:9" s="11" customFormat="1">
      <c r="A30" s="24">
        <v>8444194</v>
      </c>
      <c r="B30" s="36" t="s">
        <v>39</v>
      </c>
      <c r="C30" s="33">
        <v>6</v>
      </c>
      <c r="D30" s="27"/>
      <c r="E30" s="9"/>
      <c r="F30" s="34">
        <f t="shared" si="0"/>
        <v>0</v>
      </c>
      <c r="G30" s="25">
        <v>0.1</v>
      </c>
      <c r="H30" s="28">
        <f t="shared" si="1"/>
        <v>0</v>
      </c>
      <c r="I30" s="34"/>
    </row>
    <row r="31" spans="1:9" s="11" customFormat="1">
      <c r="A31" s="24">
        <v>8444187</v>
      </c>
      <c r="B31" s="36" t="s">
        <v>40</v>
      </c>
      <c r="C31" s="33">
        <v>6</v>
      </c>
      <c r="D31" s="27"/>
      <c r="E31" s="9"/>
      <c r="F31" s="34">
        <f t="shared" si="0"/>
        <v>0</v>
      </c>
      <c r="G31" s="25">
        <v>0.1</v>
      </c>
      <c r="H31" s="28">
        <f t="shared" si="1"/>
        <v>0</v>
      </c>
      <c r="I31" s="34"/>
    </row>
    <row r="32" spans="1:9" s="11" customFormat="1">
      <c r="A32" s="24">
        <v>8444163</v>
      </c>
      <c r="B32" s="36" t="s">
        <v>41</v>
      </c>
      <c r="C32" s="33">
        <v>8</v>
      </c>
      <c r="D32" s="27"/>
      <c r="E32" s="9"/>
      <c r="F32" s="34">
        <f t="shared" si="0"/>
        <v>0</v>
      </c>
      <c r="G32" s="25">
        <v>0.1</v>
      </c>
      <c r="H32" s="28">
        <f t="shared" si="1"/>
        <v>0</v>
      </c>
      <c r="I32" s="34"/>
    </row>
    <row r="33" spans="1:9" s="11" customFormat="1">
      <c r="A33" s="24">
        <v>8444170</v>
      </c>
      <c r="B33" s="36" t="s">
        <v>42</v>
      </c>
      <c r="C33" s="33">
        <v>8</v>
      </c>
      <c r="D33" s="27"/>
      <c r="E33" s="9"/>
      <c r="F33" s="34">
        <f t="shared" si="0"/>
        <v>0</v>
      </c>
      <c r="G33" s="25">
        <v>0.1</v>
      </c>
      <c r="H33" s="28">
        <f t="shared" si="1"/>
        <v>0</v>
      </c>
      <c r="I33" s="34"/>
    </row>
    <row r="34" spans="1:9" s="11" customFormat="1">
      <c r="A34" s="24">
        <v>9988377</v>
      </c>
      <c r="B34" s="36" t="s">
        <v>43</v>
      </c>
      <c r="C34" s="33">
        <v>16</v>
      </c>
      <c r="D34" s="35"/>
      <c r="E34" s="9"/>
      <c r="F34" s="34">
        <f t="shared" si="0"/>
        <v>0</v>
      </c>
      <c r="G34" s="25">
        <v>0.14000000000000001</v>
      </c>
      <c r="H34" s="28">
        <f t="shared" si="1"/>
        <v>0</v>
      </c>
      <c r="I34" s="34"/>
    </row>
    <row r="35" spans="1:9" s="11" customFormat="1">
      <c r="A35" s="24">
        <v>9988391</v>
      </c>
      <c r="B35" s="36" t="s">
        <v>44</v>
      </c>
      <c r="C35" s="33">
        <v>16</v>
      </c>
      <c r="D35" s="27"/>
      <c r="E35" s="9"/>
      <c r="F35" s="34">
        <f t="shared" si="0"/>
        <v>0</v>
      </c>
      <c r="G35" s="25">
        <v>0.14000000000000001</v>
      </c>
      <c r="H35" s="28">
        <f t="shared" si="1"/>
        <v>0</v>
      </c>
      <c r="I35" s="34"/>
    </row>
    <row r="36" spans="1:9" s="11" customFormat="1">
      <c r="A36" s="24">
        <v>5034819</v>
      </c>
      <c r="B36" s="36" t="s">
        <v>45</v>
      </c>
      <c r="C36" s="33">
        <v>6</v>
      </c>
      <c r="D36" s="9"/>
      <c r="E36" s="9"/>
      <c r="F36" s="34">
        <f t="shared" si="0"/>
        <v>0</v>
      </c>
      <c r="G36" s="25">
        <v>0.18</v>
      </c>
      <c r="H36" s="28">
        <f t="shared" si="1"/>
        <v>0</v>
      </c>
      <c r="I36" s="34"/>
    </row>
    <row r="37" spans="1:9" s="11" customFormat="1">
      <c r="A37" s="24">
        <v>5034864</v>
      </c>
      <c r="B37" s="36" t="s">
        <v>46</v>
      </c>
      <c r="C37" s="33">
        <v>6</v>
      </c>
      <c r="D37" s="35"/>
      <c r="E37" s="9"/>
      <c r="F37" s="34">
        <f t="shared" si="0"/>
        <v>0</v>
      </c>
      <c r="G37" s="25">
        <v>0.1</v>
      </c>
      <c r="H37" s="28">
        <f t="shared" si="1"/>
        <v>0</v>
      </c>
      <c r="I37" s="34"/>
    </row>
    <row r="38" spans="1:9" s="11" customFormat="1">
      <c r="A38" s="24">
        <v>5037308</v>
      </c>
      <c r="B38" s="36" t="s">
        <v>47</v>
      </c>
      <c r="C38" s="33">
        <v>3</v>
      </c>
      <c r="D38" s="35"/>
      <c r="E38" s="9"/>
      <c r="F38" s="34">
        <f>E38/13.5</f>
        <v>0</v>
      </c>
      <c r="G38" s="25">
        <v>4.5</v>
      </c>
      <c r="H38" s="34">
        <f>E38</f>
        <v>0</v>
      </c>
      <c r="I38" s="34" t="s">
        <v>15</v>
      </c>
    </row>
    <row r="39" spans="1:9" s="11" customFormat="1">
      <c r="A39" s="37">
        <v>2981244</v>
      </c>
      <c r="B39" s="38" t="s">
        <v>48</v>
      </c>
      <c r="C39" s="33">
        <v>6</v>
      </c>
      <c r="D39" s="35"/>
      <c r="E39" s="9"/>
      <c r="F39" s="34">
        <f>E39/7.8</f>
        <v>0</v>
      </c>
      <c r="G39" s="25">
        <v>1.3</v>
      </c>
      <c r="H39" s="34">
        <f>E39</f>
        <v>0</v>
      </c>
      <c r="I39" s="34" t="s">
        <v>22</v>
      </c>
    </row>
    <row r="40" spans="1:9" s="11" customFormat="1">
      <c r="A40" s="24">
        <v>3402729</v>
      </c>
      <c r="B40" s="36" t="s">
        <v>49</v>
      </c>
      <c r="C40" s="33">
        <v>12</v>
      </c>
      <c r="D40" s="35"/>
      <c r="E40" s="9"/>
      <c r="F40" s="34">
        <f>D40/C40</f>
        <v>0</v>
      </c>
      <c r="G40" s="25">
        <v>0.09</v>
      </c>
      <c r="H40" s="34">
        <f>G40*D40</f>
        <v>0</v>
      </c>
      <c r="I40" s="34"/>
    </row>
    <row r="41" spans="1:9" s="11" customFormat="1">
      <c r="A41" s="24">
        <v>3402712</v>
      </c>
      <c r="B41" s="36" t="s">
        <v>50</v>
      </c>
      <c r="C41" s="33">
        <v>12</v>
      </c>
      <c r="D41" s="35"/>
      <c r="E41" s="9"/>
      <c r="F41" s="34">
        <f>D41/C41</f>
        <v>0</v>
      </c>
      <c r="G41" s="25">
        <v>0.2</v>
      </c>
      <c r="H41" s="34">
        <f>G41*D41</f>
        <v>0</v>
      </c>
      <c r="I41" s="34"/>
    </row>
    <row r="42" spans="1:9" s="11" customFormat="1">
      <c r="A42" s="24">
        <v>8785198</v>
      </c>
      <c r="B42" s="36" t="s">
        <v>51</v>
      </c>
      <c r="C42" s="33">
        <v>5</v>
      </c>
      <c r="D42" s="35"/>
      <c r="E42" s="9"/>
      <c r="F42" s="34">
        <f>E42/16.5</f>
        <v>0</v>
      </c>
      <c r="G42" s="25">
        <v>3.2</v>
      </c>
      <c r="H42" s="34">
        <f>E42</f>
        <v>0</v>
      </c>
      <c r="I42" s="34" t="s">
        <v>18</v>
      </c>
    </row>
    <row r="43" spans="1:9" s="11" customFormat="1">
      <c r="A43" s="24">
        <v>8785211</v>
      </c>
      <c r="B43" s="36" t="s">
        <v>52</v>
      </c>
      <c r="C43" s="33">
        <v>5</v>
      </c>
      <c r="D43" s="35"/>
      <c r="E43" s="9"/>
      <c r="F43" s="34">
        <f>E43/16.5</f>
        <v>0</v>
      </c>
      <c r="G43" s="25">
        <v>3.2</v>
      </c>
      <c r="H43" s="34">
        <f>E43</f>
        <v>0</v>
      </c>
      <c r="I43" s="34" t="s">
        <v>18</v>
      </c>
    </row>
    <row r="44" spans="1:9" s="11" customFormat="1">
      <c r="A44" s="24">
        <v>8785228</v>
      </c>
      <c r="B44" s="36" t="s">
        <v>53</v>
      </c>
      <c r="C44" s="33">
        <v>5</v>
      </c>
      <c r="D44" s="35"/>
      <c r="E44" s="9"/>
      <c r="F44" s="34">
        <f>E44/16.5</f>
        <v>0</v>
      </c>
      <c r="G44" s="25">
        <v>3.2</v>
      </c>
      <c r="H44" s="34">
        <f>E44</f>
        <v>0</v>
      </c>
      <c r="I44" s="34" t="s">
        <v>18</v>
      </c>
    </row>
    <row r="45" spans="1:9" s="11" customFormat="1">
      <c r="A45" s="24">
        <v>9988452</v>
      </c>
      <c r="B45" s="36" t="s">
        <v>54</v>
      </c>
      <c r="C45" s="33">
        <v>8</v>
      </c>
      <c r="D45" s="27"/>
      <c r="E45" s="9"/>
      <c r="F45" s="34">
        <f>D45/C45</f>
        <v>0</v>
      </c>
      <c r="G45" s="25">
        <v>0.4</v>
      </c>
      <c r="H45" s="34">
        <f>G45*D45</f>
        <v>0</v>
      </c>
      <c r="I45" s="34"/>
    </row>
    <row r="46" spans="1:9" s="11" customFormat="1">
      <c r="A46" s="24">
        <v>9988476</v>
      </c>
      <c r="B46" s="36" t="s">
        <v>55</v>
      </c>
      <c r="C46" s="33">
        <v>28</v>
      </c>
      <c r="D46" s="27"/>
      <c r="E46" s="9"/>
      <c r="F46" s="34">
        <f>D46/C46</f>
        <v>0</v>
      </c>
      <c r="G46" s="25">
        <v>0.4</v>
      </c>
      <c r="H46" s="34">
        <f>G46*D46</f>
        <v>0</v>
      </c>
      <c r="I46" s="34"/>
    </row>
    <row r="47" spans="1:9" s="11" customFormat="1">
      <c r="A47" s="37">
        <v>9988438</v>
      </c>
      <c r="B47" s="38" t="s">
        <v>56</v>
      </c>
      <c r="C47" s="33">
        <v>16</v>
      </c>
      <c r="D47" s="27"/>
      <c r="E47" s="9"/>
      <c r="F47" s="34">
        <f>D47/C47</f>
        <v>0</v>
      </c>
      <c r="G47" s="25">
        <v>0.18</v>
      </c>
      <c r="H47" s="34">
        <f>G47*D47</f>
        <v>0</v>
      </c>
      <c r="I47" s="34"/>
    </row>
    <row r="48" spans="1:9" s="11" customFormat="1">
      <c r="A48" s="37">
        <v>9988445</v>
      </c>
      <c r="B48" s="38" t="s">
        <v>57</v>
      </c>
      <c r="C48" s="33">
        <v>16</v>
      </c>
      <c r="D48" s="27"/>
      <c r="E48" s="9"/>
      <c r="F48" s="34">
        <f>D48/C48</f>
        <v>0</v>
      </c>
      <c r="G48" s="25">
        <v>0.18</v>
      </c>
      <c r="H48" s="34">
        <f>G48*D48</f>
        <v>0</v>
      </c>
      <c r="I48" s="34"/>
    </row>
    <row r="49" spans="1:9" s="11" customFormat="1">
      <c r="A49" s="24">
        <v>8785259</v>
      </c>
      <c r="B49" s="36" t="s">
        <v>59</v>
      </c>
      <c r="C49" s="33">
        <v>5</v>
      </c>
      <c r="D49" s="35"/>
      <c r="E49" s="9"/>
      <c r="F49" s="28">
        <f>E49/16.5</f>
        <v>0</v>
      </c>
      <c r="G49" s="25">
        <v>3.2</v>
      </c>
      <c r="H49" s="34">
        <f>E49</f>
        <v>0</v>
      </c>
      <c r="I49" s="34" t="s">
        <v>18</v>
      </c>
    </row>
    <row r="50" spans="1:9" s="11" customFormat="1">
      <c r="A50" s="37">
        <v>9988421</v>
      </c>
      <c r="B50" s="38" t="s">
        <v>60</v>
      </c>
      <c r="C50" s="33">
        <v>16</v>
      </c>
      <c r="D50" s="27"/>
      <c r="E50" s="9"/>
      <c r="F50" s="34">
        <f>D50/C50</f>
        <v>0</v>
      </c>
      <c r="G50" s="25">
        <v>0.14000000000000001</v>
      </c>
      <c r="H50" s="28">
        <f>G50*D50</f>
        <v>0</v>
      </c>
      <c r="I50" s="34"/>
    </row>
    <row r="51" spans="1:9">
      <c r="B51" s="22" t="s">
        <v>13</v>
      </c>
      <c r="H51" s="23">
        <f>SUM(H4:H50)</f>
        <v>511</v>
      </c>
    </row>
  </sheetData>
  <autoFilter ref="A3:I51" xr:uid="{C37503AF-89FE-453B-8842-54A3EE97A7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2024-04-29T13:51:35Z</dcterms:modified>
</cp:coreProperties>
</file>