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1'!$A$9:$J$113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0" fontId="27" fillId="0" borderId="0" pivotButton="0" quotePrefix="0" xfId="0"/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37"/>
  <sheetViews>
    <sheetView tabSelected="1" zoomScale="87" zoomScaleNormal="87" workbookViewId="0">
      <pane ySplit="9" topLeftCell="A91" activePane="bottomLeft" state="frozen"/>
      <selection pane="bottomLeft" activeCell="I118" sqref="I118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45479</v>
      </c>
      <c r="E3" s="7" t="inlineStr">
        <is>
          <t xml:space="preserve">Доставка: </t>
        </is>
      </c>
      <c r="F3" s="102" t="n"/>
      <c r="G3" s="102" t="n">
        <v>45482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RIGHT(D12:D113,4)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>
        <v>200</v>
      </c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RIGHT(D13:D114,4)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40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RIGHT(D14:D115,4)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RIGHT(D15:D115,4)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RIGHT(D16:D118,4)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400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RIGHT(D17:D119,4)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900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RIGHT(D18:D120,4)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1400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RIGHT(D19:D121,4)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>
        <v>20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RIGHT(D20:D122,4)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150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RIGHT(D21:D126,4)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>
        <v>20</v>
      </c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RIGHT(D22:D126,4)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RIGHT(D23:D127,4)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>
        <v>20</v>
      </c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RIGHT(D24:D130,4)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>
        <v>100</v>
      </c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RIGHT(D25:D131,4)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1200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RIGHT(D26:D133,4)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/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RIGHT(D27:D134,4)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RIGHT(D28:D136,4)</f>
        <v/>
      </c>
      <c r="B28" s="98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>
        <v>400</v>
      </c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RIGHT(D29:D134,4)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800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RIGHT(D30:D135,4)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RIGHT(D31:D138,4)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>
        <v>80</v>
      </c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RIGHT(D32:D138,4)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>
        <v>40</v>
      </c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RIGHT(D33:D141,4)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>
        <v>40</v>
      </c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RIGHT(D34:D142,4)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>
        <v>40</v>
      </c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RIGHT(D35:D145,4)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>
        <v>120</v>
      </c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RIGHT(D36:D150,4)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>
        <v>40</v>
      </c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RIGHT(D37:D151,4)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400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RIGHT(D38:D151,4)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>
        <v>50</v>
      </c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RIGHT(D39:D152,4)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RIGHT(D40:D152,4)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60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RIGHT(D41:D153,4)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240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RIGHT(D42:D153,4)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>
        <v>500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RIGHT(D43:D154,4)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/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RIGHT(D44:D154,4)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>
        <v>50</v>
      </c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RIGHT(D45:D156,4)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RIGHT(D46:D158,4)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>
        <v>10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RIGHT(D47:D159,4)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>
        <v>10</v>
      </c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RIGHT(D48:D159,4)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>
        <v>120</v>
      </c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RIGHT(D49:D159,4)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1200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RIGHT(D50:D160,4)</f>
        <v/>
      </c>
      <c r="B50" s="45" t="inlineStr">
        <is>
          <t>СОЧНЫЕ сос п/о мгс 2*2</t>
        </is>
      </c>
      <c r="C50" s="30" t="inlineStr">
        <is>
          <t>КГ</t>
        </is>
      </c>
      <c r="D50" s="28" t="n">
        <v>1001022373812</v>
      </c>
      <c r="E50" s="24" t="n">
        <v>700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39" t="n"/>
    </row>
    <row r="51" ht="16.5" customFormat="1" customHeight="1" s="15">
      <c r="A51" s="94">
        <f>RIGHT(D51:D161,4)</f>
        <v/>
      </c>
      <c r="B51" s="27" t="inlineStr">
        <is>
          <t>СОЧНЫЕ сос п/о мгс 1*6</t>
        </is>
      </c>
      <c r="C51" s="30" t="inlineStr">
        <is>
          <t>КГ</t>
        </is>
      </c>
      <c r="D51" s="28" t="n">
        <v>1001022376113</v>
      </c>
      <c r="E51" s="24" t="n">
        <v>1000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39" t="n"/>
      <c r="K51" s="82" t="n"/>
    </row>
    <row r="52" ht="16.5" customFormat="1" customHeight="1" s="15">
      <c r="A52" s="94">
        <f>RIGHT(D52:D162,4)</f>
        <v/>
      </c>
      <c r="B52" s="27" t="inlineStr">
        <is>
          <t>СОЧНЫЙ ГРИЛЬ ПМ сос п/о мгс 1.5*4_Маяк</t>
        </is>
      </c>
      <c r="C52" s="30" t="inlineStr">
        <is>
          <t>КГ</t>
        </is>
      </c>
      <c r="D52" s="28" t="n">
        <v>1001022246661</v>
      </c>
      <c r="E52" s="24" t="n">
        <v>20</v>
      </c>
      <c r="F52" s="23" t="n"/>
      <c r="G52" s="23">
        <f>E52*1</f>
        <v/>
      </c>
      <c r="H52" s="14" t="n"/>
      <c r="I52" s="14" t="n"/>
      <c r="J52" s="39" t="n"/>
      <c r="K52" s="82" t="n"/>
    </row>
    <row r="53" ht="16.5" customFormat="1" customHeight="1" s="15">
      <c r="A53" s="94">
        <f>RIGHT(D53:D163,4)</f>
        <v/>
      </c>
      <c r="B53" s="27" t="inlineStr">
        <is>
          <t>СОЧНЫЙ ГРИЛЬ ПМ сос п/о мгс 0,41кг 8шт.</t>
        </is>
      </c>
      <c r="C53" s="35" t="inlineStr">
        <is>
          <t>ШТ</t>
        </is>
      </c>
      <c r="D53" s="28" t="n">
        <v>1001022246713</v>
      </c>
      <c r="E53" s="24" t="n">
        <v>400</v>
      </c>
      <c r="F53" s="23" t="n"/>
      <c r="G53" s="23">
        <f>E53*0.41</f>
        <v/>
      </c>
      <c r="H53" s="14" t="n"/>
      <c r="I53" s="14" t="n"/>
      <c r="J53" s="39" t="n"/>
      <c r="K53" s="82" t="n"/>
    </row>
    <row r="54" ht="16.5" customHeight="1" s="92" thickBot="1">
      <c r="A54" s="94">
        <f>RIGHT(D54:D166,4)</f>
        <v/>
      </c>
      <c r="B54" s="46" t="inlineStr">
        <is>
          <t>ФИЛЕЙНЫЕ сос ц/о в/у 1/270 12шт_45с</t>
        </is>
      </c>
      <c r="C54" s="35" t="inlineStr">
        <is>
          <t>ШТ</t>
        </is>
      </c>
      <c r="D54" s="28" t="n">
        <v>1001022556297</v>
      </c>
      <c r="E54" s="24" t="n"/>
      <c r="F54" s="23" t="n"/>
      <c r="G54" s="23">
        <f>E54*0.27</f>
        <v/>
      </c>
      <c r="H54" s="14" t="n">
        <v>3.24</v>
      </c>
      <c r="I54" s="14" t="n">
        <v>45</v>
      </c>
      <c r="J54" s="39" t="n"/>
    </row>
    <row r="55" ht="16.5" customHeight="1" s="92" thickBot="1" thickTop="1">
      <c r="A55" s="94">
        <f>RIGHT(D55:D159,4)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RIGHT(D56:D160,4)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>
        <v>30</v>
      </c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RIGHT(D57:D163,4)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>
        <v>80</v>
      </c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RIGHT(D58:D165,4)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>
        <v>100</v>
      </c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RIGHT(D59:D166,4)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RIGHT(D60:D167,4)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>
        <v>200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RIGHT(D61:D168,4)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>
        <v>120</v>
      </c>
      <c r="F61" s="23" t="n"/>
      <c r="G61" s="23">
        <f>E61*0.33</f>
        <v/>
      </c>
      <c r="H61" s="14" t="n"/>
      <c r="I61" s="14" t="n"/>
      <c r="J61" s="39" t="n"/>
    </row>
    <row r="62" ht="16.5" customHeight="1" s="92" thickBot="1">
      <c r="A62" s="94">
        <f>RIGHT(D62:D168,4)</f>
        <v/>
      </c>
      <c r="B62" s="27" t="inlineStr">
        <is>
          <t>САЛЯМИ Папа может п/к в/у 0.28кг 8шт.</t>
        </is>
      </c>
      <c r="C62" s="33" t="inlineStr">
        <is>
          <t>ШТ</t>
        </is>
      </c>
      <c r="D62" s="28" t="n">
        <v>1001303106773</v>
      </c>
      <c r="E62" s="24" t="n">
        <v>80</v>
      </c>
      <c r="F62" s="23" t="n">
        <v>0.28</v>
      </c>
      <c r="G62" s="23">
        <f>E62*0.28</f>
        <v/>
      </c>
      <c r="H62" s="14" t="n">
        <v>2.24</v>
      </c>
      <c r="I62" s="14" t="n">
        <v>45</v>
      </c>
      <c r="J62" s="39" t="n"/>
    </row>
    <row r="63" ht="16.5" customHeight="1" s="92" thickBot="1" thickTop="1">
      <c r="A63" s="94">
        <f>RIGHT(D63:D171,4)</f>
        <v/>
      </c>
      <c r="B63" s="74" t="inlineStr">
        <is>
          <t>Варенокопченые колбасы</t>
        </is>
      </c>
      <c r="C63" s="74" t="n"/>
      <c r="D63" s="74" t="n"/>
      <c r="E63" s="74" t="n"/>
      <c r="F63" s="73" t="n"/>
      <c r="G63" s="74" t="n"/>
      <c r="H63" s="74" t="n"/>
      <c r="I63" s="74" t="n"/>
      <c r="J63" s="75" t="n"/>
    </row>
    <row r="64" ht="16.5" customHeight="1" s="92" thickTop="1">
      <c r="A64" s="94">
        <f>RIGHT(D64:D172,4)</f>
        <v/>
      </c>
      <c r="B64" s="27" t="inlineStr">
        <is>
          <t>СЕРВЕЛАТ ЗЕРНИСТЫЙ ПМ в/к в/у срез 1/350</t>
        </is>
      </c>
      <c r="C64" s="33" t="inlineStr">
        <is>
          <t>ШТ</t>
        </is>
      </c>
      <c r="D64" s="28" t="n">
        <v>1001300386683</v>
      </c>
      <c r="E64" s="24" t="n">
        <v>400</v>
      </c>
      <c r="F64" s="23" t="n">
        <v>0.35</v>
      </c>
      <c r="G64" s="23">
        <f>E64*0.35</f>
        <v/>
      </c>
      <c r="H64" s="14" t="n">
        <v>2.8</v>
      </c>
      <c r="I64" s="14" t="n">
        <v>45</v>
      </c>
      <c r="J64" s="39" t="n"/>
    </row>
    <row r="65" ht="16.5" customHeight="1" s="92">
      <c r="A65" s="94">
        <f>RIGHT(D65:D174,4)</f>
        <v/>
      </c>
      <c r="B65" s="27" t="inlineStr">
        <is>
          <t>БАЛЫКОВАЯ в/к в/у 0.33кг 8шт.</t>
        </is>
      </c>
      <c r="C65" s="33" t="inlineStr">
        <is>
          <t>ШТ</t>
        </is>
      </c>
      <c r="D65" s="28" t="n">
        <v>1001303636793</v>
      </c>
      <c r="E65" s="24" t="n"/>
      <c r="F65" s="23" t="n"/>
      <c r="G65" s="23">
        <f>E65*0.33</f>
        <v/>
      </c>
      <c r="H65" s="14" t="n"/>
      <c r="I65" s="14" t="n"/>
      <c r="J65" s="39" t="n"/>
    </row>
    <row r="66" ht="16.5" customHeight="1" s="92">
      <c r="A66" s="94">
        <f>RIGHT(D66:D175,4)</f>
        <v/>
      </c>
      <c r="B66" s="27" t="inlineStr">
        <is>
          <t>ОСТАНКИНСКАЯ в/к в/у 0.33кг 8шт.</t>
        </is>
      </c>
      <c r="C66" s="33" t="inlineStr">
        <is>
          <t>ШТ</t>
        </is>
      </c>
      <c r="D66" s="28" t="n">
        <v>1001302596795</v>
      </c>
      <c r="E66" s="24" t="n"/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RIGHT(D67:D175,4)</f>
        <v/>
      </c>
      <c r="B67" s="27" t="inlineStr">
        <is>
          <t>СЕРВЕЛАТ ЕВРОПЕЙСКИЙ в/к в/у 0,33кг 8шт.</t>
        </is>
      </c>
      <c r="C67" s="33" t="inlineStr">
        <is>
          <t>ШТ</t>
        </is>
      </c>
      <c r="D67" s="28" t="n">
        <v>1001300366807</v>
      </c>
      <c r="E67" s="24" t="n">
        <v>40</v>
      </c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RIGHT(D68:D175,4)</f>
        <v/>
      </c>
      <c r="B68" s="27" t="inlineStr">
        <is>
          <t>СЕРВЕЛАТ КАРЕЛЬСКИЙ ПМ в/к в/у 0.28кг</t>
        </is>
      </c>
      <c r="C68" s="33" t="inlineStr">
        <is>
          <t>ШТ</t>
        </is>
      </c>
      <c r="D68" s="28" t="n">
        <v>1001304506684</v>
      </c>
      <c r="E68" s="24" t="n">
        <v>400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39" t="n"/>
    </row>
    <row r="69" ht="16.5" customHeight="1" s="92">
      <c r="A69" s="94">
        <f>RIGHT(D69:D177,4)</f>
        <v/>
      </c>
      <c r="B69" s="27" t="inlineStr">
        <is>
          <t>СЕРВЕЛАТ КРЕМЛЕВСКИЙ в/к в/у 0.33кг 8шт.</t>
        </is>
      </c>
      <c r="C69" s="33" t="inlineStr">
        <is>
          <t>ШТ</t>
        </is>
      </c>
      <c r="D69" s="28" t="n">
        <v>1001300456787</v>
      </c>
      <c r="E69" s="24" t="n">
        <v>40</v>
      </c>
      <c r="F69" s="23" t="n"/>
      <c r="G69" s="23">
        <f>E69*0.33</f>
        <v/>
      </c>
      <c r="H69" s="14" t="n"/>
      <c r="I69" s="14" t="n"/>
      <c r="J69" s="39" t="n"/>
    </row>
    <row r="70" ht="16.5" customHeight="1" s="92">
      <c r="A70" s="94">
        <f>RIGHT(D70:D178,4)</f>
        <v/>
      </c>
      <c r="B70" s="64" t="inlineStr">
        <is>
          <t>СЕРВЕЛАТ ОХОТНИЧИЙ в/к в/у срез 0.35кг</t>
        </is>
      </c>
      <c r="C70" s="33" t="inlineStr">
        <is>
          <t>ШТ</t>
        </is>
      </c>
      <c r="D70" s="28" t="n">
        <v>1001303986689</v>
      </c>
      <c r="E70" s="24" t="n">
        <v>600</v>
      </c>
      <c r="F70" s="23" t="n">
        <v>0.35</v>
      </c>
      <c r="G70" s="23">
        <f>E70*0.35</f>
        <v/>
      </c>
      <c r="H70" s="14" t="n">
        <v>2.8</v>
      </c>
      <c r="I70" s="14" t="n">
        <v>45</v>
      </c>
      <c r="J70" s="39" t="n"/>
    </row>
    <row r="71" ht="16.5" customHeight="1" s="92">
      <c r="A71" s="94">
        <f>RIGHT(D71:D179,4)</f>
        <v/>
      </c>
      <c r="B71" s="64" t="inlineStr">
        <is>
          <t>СЕРВЕЛАТ ПРЕМИУМ в/к в/у 0.33кг 8шт.</t>
        </is>
      </c>
      <c r="C71" s="33" t="inlineStr">
        <is>
          <t>ШТ</t>
        </is>
      </c>
      <c r="D71" s="28" t="n">
        <v>1001304096791</v>
      </c>
      <c r="E71" s="24" t="n"/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RIGHT(D72:D180,4)</f>
        <v/>
      </c>
      <c r="B72" s="64" t="inlineStr">
        <is>
          <t>СЕРВЕЛАТ ОХОТНИЧИЙ в/к в/у</t>
        </is>
      </c>
      <c r="C72" s="30" t="inlineStr">
        <is>
          <t>КГ</t>
        </is>
      </c>
      <c r="D72" s="28" t="n">
        <v>1001053985341</v>
      </c>
      <c r="E72" s="24" t="n">
        <v>100</v>
      </c>
      <c r="F72" s="23" t="n">
        <v>0.7125</v>
      </c>
      <c r="G72" s="23">
        <f>E72*1</f>
        <v/>
      </c>
      <c r="H72" s="14" t="n">
        <v>5.7</v>
      </c>
      <c r="I72" s="14" t="n">
        <v>45</v>
      </c>
      <c r="J72" s="39" t="n"/>
    </row>
    <row r="73" ht="16.5" customHeight="1" s="92">
      <c r="A73" s="94">
        <f>RIGHT(D73:D182,4)</f>
        <v/>
      </c>
      <c r="B73" s="64" t="inlineStr">
        <is>
          <t>МРАМОРНАЯ И БАЛЫКОВАЯ в/к с/н мгс 1/90</t>
        </is>
      </c>
      <c r="C73" s="33" t="inlineStr">
        <is>
          <t>ШТ</t>
        </is>
      </c>
      <c r="D73" s="28" t="n">
        <v>1001215576586</v>
      </c>
      <c r="E73" s="24" t="n">
        <v>40</v>
      </c>
      <c r="F73" s="23" t="n"/>
      <c r="G73" s="23">
        <f>E73*0.09</f>
        <v/>
      </c>
      <c r="H73" s="14" t="n"/>
      <c r="I73" s="14" t="n"/>
      <c r="J73" s="39" t="n"/>
    </row>
    <row r="74" ht="16.5" customHeight="1" s="92">
      <c r="A74" s="94">
        <f>RIGHT(D74:D180,4)</f>
        <v/>
      </c>
      <c r="B74" s="64" t="inlineStr">
        <is>
          <t>МЯСНОЕ АССОРТИ к/з с/н мгс 1/90 10шт.</t>
        </is>
      </c>
      <c r="C74" s="33" t="inlineStr">
        <is>
          <t>ШТ</t>
        </is>
      </c>
      <c r="D74" s="28" t="n">
        <v>1001225416228</v>
      </c>
      <c r="E74" s="24" t="n">
        <v>80</v>
      </c>
      <c r="F74" s="23" t="n"/>
      <c r="G74" s="23">
        <f>E74*0.09</f>
        <v/>
      </c>
      <c r="H74" s="14" t="n"/>
      <c r="I74" s="14" t="n"/>
      <c r="J74" s="39" t="n"/>
    </row>
    <row r="75" ht="16.5" customHeight="1" s="92">
      <c r="A75" s="94">
        <f>RIGHT(D75:D180,4)</f>
        <v/>
      </c>
      <c r="B75" s="27" t="inlineStr">
        <is>
          <t>СЕРВЕЛАТ ФИНСКИЙ в/к в/у_45с</t>
        </is>
      </c>
      <c r="C75" s="30" t="inlineStr">
        <is>
          <t>КГ</t>
        </is>
      </c>
      <c r="D75" s="28" t="n">
        <v>1001051875544</v>
      </c>
      <c r="E75" s="24" t="n">
        <v>150</v>
      </c>
      <c r="F75" s="23" t="n">
        <v>0.85</v>
      </c>
      <c r="G75" s="23">
        <f>E75*1</f>
        <v/>
      </c>
      <c r="H75" s="14" t="n">
        <v>5.1</v>
      </c>
      <c r="I75" s="14" t="n">
        <v>45</v>
      </c>
      <c r="J75" s="39" t="n"/>
    </row>
    <row r="76" ht="15.75" customHeight="1" s="92" thickBot="1">
      <c r="A76" s="94">
        <f>RIGHT(D76:D182,4)</f>
        <v/>
      </c>
      <c r="B76" s="27" t="inlineStr">
        <is>
          <t>СЕРВЕЛАТ ФИНСКИЙ в/к в/у срез 0.35кг_45c</t>
        </is>
      </c>
      <c r="C76" s="36" t="inlineStr">
        <is>
          <t>ШТ</t>
        </is>
      </c>
      <c r="D76" s="28" t="n">
        <v>1001301876697</v>
      </c>
      <c r="E76" s="24" t="n">
        <v>800</v>
      </c>
      <c r="F76" s="23" t="n">
        <v>0.35</v>
      </c>
      <c r="G76" s="23">
        <f>E76*0.35</f>
        <v/>
      </c>
      <c r="H76" s="14" t="n">
        <v>2.8</v>
      </c>
      <c r="I76" s="14" t="n">
        <v>45</v>
      </c>
      <c r="J76" s="39" t="n"/>
    </row>
    <row r="77" ht="16.5" customHeight="1" s="92" thickBot="1" thickTop="1">
      <c r="A77" s="94">
        <f>RIGHT(D77:D183,4)</f>
        <v/>
      </c>
      <c r="B77" s="74" t="inlineStr">
        <is>
          <t>Сырокопченые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RIGHT(D78:D184,4)</f>
        <v/>
      </c>
      <c r="B78" s="27" t="inlineStr">
        <is>
          <t>АРОМАТНАЯ Папа может с/к в/у 1/250 8шт.</t>
        </is>
      </c>
      <c r="C78" s="33" t="inlineStr">
        <is>
          <t>ШТ</t>
        </is>
      </c>
      <c r="D78" s="28" t="n">
        <v>1001061975706</v>
      </c>
      <c r="E78" s="24" t="n"/>
      <c r="F78" s="23" t="n">
        <v>0.25</v>
      </c>
      <c r="G78" s="23">
        <f>E78*0.25</f>
        <v/>
      </c>
      <c r="H78" s="14" t="n">
        <v>2</v>
      </c>
      <c r="I78" s="14" t="n">
        <v>120</v>
      </c>
      <c r="J78" s="39" t="n"/>
    </row>
    <row r="79" ht="16.5" customHeight="1" s="92">
      <c r="A79" s="94">
        <f>RIGHT(D79:D185,4)</f>
        <v/>
      </c>
      <c r="B79" s="27" t="inlineStr">
        <is>
          <t>АРОМАТНАЯ с/к с/н в/у 1/100*8_60с</t>
        </is>
      </c>
      <c r="C79" s="33" t="inlineStr">
        <is>
          <t>ШТ</t>
        </is>
      </c>
      <c r="D79" s="28" t="n">
        <v>1001201976454</v>
      </c>
      <c r="E79" s="24" t="n">
        <v>420</v>
      </c>
      <c r="F79" s="23" t="n">
        <v>0.1</v>
      </c>
      <c r="G79" s="23">
        <f>E79*0.1</f>
        <v/>
      </c>
      <c r="H79" s="14" t="n">
        <v>0.8</v>
      </c>
      <c r="I79" s="14" t="n">
        <v>60</v>
      </c>
      <c r="J79" s="39" t="n"/>
    </row>
    <row r="80" ht="16.5" customHeight="1" s="92">
      <c r="A80" s="94">
        <f>RIGHT(D80:D186,4)</f>
        <v/>
      </c>
      <c r="B80" s="27" t="inlineStr">
        <is>
          <t xml:space="preserve"> ИТАЛЬЯНСКОЕ АССОРТИ с/в с/н мгс 1/90</t>
        </is>
      </c>
      <c r="C80" s="33" t="inlineStr">
        <is>
          <t>ШТ</t>
        </is>
      </c>
      <c r="D80" s="28" t="n">
        <v>1001205386222</v>
      </c>
      <c r="E80" s="24" t="n"/>
      <c r="F80" s="23" t="n"/>
      <c r="G80" s="23">
        <f>E80*0.09</f>
        <v/>
      </c>
      <c r="H80" s="14" t="n"/>
      <c r="I80" s="14" t="n"/>
      <c r="J80" s="39" t="n"/>
    </row>
    <row r="81" ht="16.5" customHeight="1" s="92">
      <c r="A81" s="94">
        <f>RIGHT(D81:D187,4)</f>
        <v/>
      </c>
      <c r="B81" s="27" t="inlineStr">
        <is>
          <t>ОХОТНИЧЬЯ Папа может с/к в/у 1/220 8шт.</t>
        </is>
      </c>
      <c r="C81" s="33" t="inlineStr">
        <is>
          <t>ШТ</t>
        </is>
      </c>
      <c r="D81" s="28" t="n">
        <v>1001060755931</v>
      </c>
      <c r="E81" s="24" t="n">
        <v>200</v>
      </c>
      <c r="F81" s="23" t="n">
        <v>0.22</v>
      </c>
      <c r="G81" s="23">
        <f>E81*0.22</f>
        <v/>
      </c>
      <c r="H81" s="14" t="n">
        <v>1.76</v>
      </c>
      <c r="I81" s="14" t="n">
        <v>120</v>
      </c>
      <c r="J81" s="39" t="n"/>
    </row>
    <row r="82" ht="16.5" customHeight="1" s="92">
      <c r="A82" s="94">
        <f>RIGHT(D82:D189,4)</f>
        <v/>
      </c>
      <c r="B82" s="27" t="inlineStr">
        <is>
          <t>ПОСОЛЬСКАЯ Папа может с/к в/у</t>
        </is>
      </c>
      <c r="C82" s="30" t="inlineStr">
        <is>
          <t>КГ</t>
        </is>
      </c>
      <c r="D82" s="28" t="n">
        <v>1001063145708</v>
      </c>
      <c r="E82" s="24" t="n"/>
      <c r="F82" s="23" t="n">
        <v>0.5125</v>
      </c>
      <c r="G82" s="23">
        <f>E82*1</f>
        <v/>
      </c>
      <c r="H82" s="14" t="n">
        <v>4.1</v>
      </c>
      <c r="I82" s="14" t="n">
        <v>120</v>
      </c>
      <c r="J82" s="39" t="n"/>
    </row>
    <row r="83" ht="16.5" customHeight="1" s="92">
      <c r="A83" s="94">
        <f>RIGHT(D83:D190,4)</f>
        <v/>
      </c>
      <c r="B83" s="27" t="inlineStr">
        <is>
          <t>ПОСОЛЬСКАЯ ПМ с/к с/н в/у 1/100 10шт</t>
        </is>
      </c>
      <c r="C83" s="33" t="inlineStr">
        <is>
          <t>ШТ</t>
        </is>
      </c>
      <c r="D83" s="28" t="n">
        <v>1001203146834</v>
      </c>
      <c r="E83" s="24" t="n"/>
      <c r="F83" s="23" t="n"/>
      <c r="G83" s="23">
        <f>E83*0.1</f>
        <v/>
      </c>
      <c r="H83" s="14" t="n"/>
      <c r="I83" s="14" t="n"/>
      <c r="J83" s="39" t="n"/>
    </row>
    <row r="84" ht="16.5" customHeight="1" s="92">
      <c r="A84" s="94">
        <f>RIGHT(D84:D194,4)</f>
        <v/>
      </c>
      <c r="B84" s="27" t="inlineStr">
        <is>
          <t>САЛЯМИ ИТАЛЬЯНСКАЯ с/к в/у 1/250*8_120c</t>
        </is>
      </c>
      <c r="C84" s="33" t="inlineStr">
        <is>
          <t>ШТ</t>
        </is>
      </c>
      <c r="D84" s="28" t="n">
        <v>1001060764993</v>
      </c>
      <c r="E84" s="24" t="n"/>
      <c r="F84" s="23" t="n">
        <v>0.25</v>
      </c>
      <c r="G84" s="23">
        <f>E84*0.25</f>
        <v/>
      </c>
      <c r="H84" s="14" t="n">
        <v>2</v>
      </c>
      <c r="I84" s="14" t="n">
        <v>120</v>
      </c>
      <c r="J84" s="39" t="n"/>
    </row>
    <row r="85" ht="16.5" customHeight="1" s="92">
      <c r="A85" s="94">
        <f>RIGHT(D85:D195,4)</f>
        <v/>
      </c>
      <c r="B85" s="27" t="inlineStr">
        <is>
          <t>САЛЯМИ МЕЛКОЗЕРНЕНАЯ с/к в/у 1/120_60с</t>
        </is>
      </c>
      <c r="C85" s="33" t="inlineStr">
        <is>
          <t>ШТ</t>
        </is>
      </c>
      <c r="D85" s="28" t="n">
        <v>1001193115682</v>
      </c>
      <c r="E85" s="24" t="n">
        <v>400</v>
      </c>
      <c r="F85" s="23" t="n">
        <v>0.12</v>
      </c>
      <c r="G85" s="23">
        <f>E85*0.12</f>
        <v/>
      </c>
      <c r="H85" s="14" t="n">
        <v>0.96</v>
      </c>
      <c r="I85" s="14" t="n">
        <v>60</v>
      </c>
      <c r="J85" s="39" t="n"/>
    </row>
    <row r="86" ht="16.5" customHeight="1" s="92">
      <c r="A86" s="94">
        <f>RIGHT(D86:D198,4)</f>
        <v/>
      </c>
      <c r="B86" s="27" t="inlineStr">
        <is>
          <t>ЭКСТРА Папа может с/к в/у_Л</t>
        </is>
      </c>
      <c r="C86" s="30" t="inlineStr">
        <is>
          <t>КГ</t>
        </is>
      </c>
      <c r="D86" s="28" t="n">
        <v>1001062504117</v>
      </c>
      <c r="E86" s="24" t="n"/>
      <c r="F86" s="23" t="n">
        <v>0.4875</v>
      </c>
      <c r="G86" s="23">
        <f>E86*1</f>
        <v/>
      </c>
      <c r="H86" s="14" t="n">
        <v>3.9</v>
      </c>
      <c r="I86" s="14" t="n">
        <v>120</v>
      </c>
      <c r="J86" s="39" t="n"/>
    </row>
    <row r="87" ht="16.5" customHeight="1" s="92">
      <c r="A87" s="94">
        <f>RIGHT(D87:D199,4)</f>
        <v/>
      </c>
      <c r="B87" s="27" t="inlineStr">
        <is>
          <t>ЭКСТРА Папа может с/к в/у 1/250 8шт.</t>
        </is>
      </c>
      <c r="C87" s="33" t="inlineStr">
        <is>
          <t>ШТ</t>
        </is>
      </c>
      <c r="D87" s="28" t="n">
        <v>1001062505483</v>
      </c>
      <c r="E87" s="24" t="n"/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 thickBot="1">
      <c r="A88" s="94">
        <f>RIGHT(D88:D200,4)</f>
        <v/>
      </c>
      <c r="B88" s="27" t="inlineStr">
        <is>
          <t>ЭКСТРА Папа может с/к с/н в/у 1/100_60с</t>
        </is>
      </c>
      <c r="C88" s="33" t="inlineStr">
        <is>
          <t>ШТ</t>
        </is>
      </c>
      <c r="D88" s="28" t="n">
        <v>1001202506453</v>
      </c>
      <c r="E88" s="24" t="n">
        <v>140</v>
      </c>
      <c r="F88" s="23" t="n">
        <v>0.1</v>
      </c>
      <c r="G88" s="23">
        <f>E88*0.1</f>
        <v/>
      </c>
      <c r="H88" s="14" t="n">
        <v>0.8</v>
      </c>
      <c r="I88" s="14" t="n">
        <v>60</v>
      </c>
      <c r="J88" s="39" t="n"/>
    </row>
    <row r="89" ht="16.5" customHeight="1" s="92" thickBot="1" thickTop="1">
      <c r="A89" s="94">
        <f>RIGHT(D89:D201,4)</f>
        <v/>
      </c>
      <c r="B89" s="74" t="inlineStr">
        <is>
          <t>Ветчины</t>
        </is>
      </c>
      <c r="C89" s="74" t="n"/>
      <c r="D89" s="74" t="n"/>
      <c r="E89" s="74" t="n"/>
      <c r="F89" s="73" t="n"/>
      <c r="G89" s="74" t="n"/>
      <c r="H89" s="74" t="n"/>
      <c r="I89" s="74" t="n"/>
      <c r="J89" s="75" t="n"/>
    </row>
    <row r="90" ht="16.5" customHeight="1" s="92" thickTop="1">
      <c r="A90" s="94">
        <f>RIGHT(D90:D205,4)</f>
        <v/>
      </c>
      <c r="B90" s="29" t="inlineStr">
        <is>
          <t xml:space="preserve">ВЕТЧ.МРАМОРНАЯ в/у_45с </t>
        </is>
      </c>
      <c r="C90" s="32" t="inlineStr">
        <is>
          <t>КГ</t>
        </is>
      </c>
      <c r="D90" s="80" t="n">
        <v>1001092436470</v>
      </c>
      <c r="E90" s="24" t="n"/>
      <c r="F90" s="23" t="n"/>
      <c r="G90" s="23">
        <f>E90*1</f>
        <v/>
      </c>
      <c r="H90" s="14" t="n"/>
      <c r="I90" s="14" t="n"/>
      <c r="J90" s="39" t="n"/>
    </row>
    <row r="91" ht="16.5" customHeight="1" s="92">
      <c r="A91" s="94">
        <f>RIGHT(D91:D206,4)</f>
        <v/>
      </c>
      <c r="B91" s="29" t="inlineStr">
        <is>
          <t>ВЕТЧ.НЕЖНАЯ Коровино п/о</t>
        </is>
      </c>
      <c r="C91" s="32" t="inlineStr">
        <is>
          <t>КГ</t>
        </is>
      </c>
      <c r="D91" s="80" t="n">
        <v>1001095716865</v>
      </c>
      <c r="E91" s="24" t="n">
        <v>100</v>
      </c>
      <c r="F91" s="23" t="n"/>
      <c r="G91" s="23">
        <f>E91*1</f>
        <v/>
      </c>
      <c r="H91" s="14" t="n"/>
      <c r="I91" s="14" t="n"/>
      <c r="J91" s="39" t="n"/>
    </row>
    <row r="92" ht="16.5" customHeight="1" s="92" thickBot="1">
      <c r="A92" s="94">
        <f>RIGHT(D92:D203,4)</f>
        <v/>
      </c>
      <c r="B92" s="27" t="inlineStr">
        <is>
          <t>ВЕТЧ.МЯСНАЯ Папа может п/о 0.4кг 8шт.</t>
        </is>
      </c>
      <c r="C92" s="37" t="inlineStr">
        <is>
          <t>ШТ</t>
        </is>
      </c>
      <c r="D92" s="51" t="n">
        <v>1001094053215</v>
      </c>
      <c r="E92" s="24" t="n">
        <v>40</v>
      </c>
      <c r="F92" s="23" t="n">
        <v>0.4</v>
      </c>
      <c r="G92" s="23">
        <f>E92*0.4</f>
        <v/>
      </c>
      <c r="H92" s="14" t="n">
        <v>3.2</v>
      </c>
      <c r="I92" s="14" t="n">
        <v>60</v>
      </c>
      <c r="J92" s="39" t="n"/>
    </row>
    <row r="93" ht="16.5" customHeight="1" s="92" thickBot="1" thickTop="1">
      <c r="A93" s="94">
        <f>RIGHT(D93:D206,4)</f>
        <v/>
      </c>
      <c r="B93" s="74" t="inlineStr">
        <is>
          <t>Копчености варенокопченые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RIGHT(D94:D209,4)</f>
        <v/>
      </c>
      <c r="B94" s="47" t="inlineStr">
        <is>
          <t>СВИНИНА ПО-ДОМАШНЕМУ к/в мл/к в/у 0.3кг</t>
        </is>
      </c>
      <c r="C94" s="35" t="inlineStr">
        <is>
          <t>ШТ</t>
        </is>
      </c>
      <c r="D94" s="28" t="n">
        <v>1001084216206</v>
      </c>
      <c r="E94" s="24" t="n">
        <v>100</v>
      </c>
      <c r="F94" s="23" t="n">
        <v>0.3</v>
      </c>
      <c r="G94" s="23">
        <f>E94*0.3</f>
        <v/>
      </c>
      <c r="H94" s="14" t="n">
        <v>1.8</v>
      </c>
      <c r="I94" s="14" t="n">
        <v>30</v>
      </c>
      <c r="J94" s="39" t="n"/>
    </row>
    <row r="95" ht="16.5" customHeight="1" s="92" thickBot="1">
      <c r="A95" s="94">
        <f>RIGHT(D95:D210,4)</f>
        <v/>
      </c>
      <c r="B95" s="47" t="inlineStr">
        <is>
          <t xml:space="preserve">БЕКОН с/к с/н в/у 1/180 10шт. </t>
        </is>
      </c>
      <c r="C95" s="35" t="inlineStr">
        <is>
          <t>ШТ</t>
        </is>
      </c>
      <c r="D95" s="28" t="n">
        <v>1001223296919</v>
      </c>
      <c r="E95" s="24" t="n"/>
      <c r="F95" s="23" t="n"/>
      <c r="G95" s="23">
        <f>E95*0.18</f>
        <v/>
      </c>
      <c r="H95" s="96" t="n"/>
      <c r="I95" s="96" t="n"/>
      <c r="J95" s="93" t="n"/>
    </row>
    <row r="96" ht="16.5" customHeight="1" s="92" thickBot="1" thickTop="1">
      <c r="A96" s="94">
        <f>RIGHT(D96:D211,4)</f>
        <v/>
      </c>
      <c r="B96" s="74" t="inlineStr">
        <is>
          <t>Паштеты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Bot="1" thickTop="1">
      <c r="A97" s="94">
        <f>RIGHT(D97:D214,4)</f>
        <v/>
      </c>
      <c r="B97" s="74" t="inlineStr">
        <is>
          <t>Пельмени</t>
        </is>
      </c>
      <c r="C97" s="74" t="n"/>
      <c r="D97" s="74" t="n"/>
      <c r="E97" s="74" t="n"/>
      <c r="F97" s="73" t="n"/>
      <c r="G97" s="74" t="n"/>
      <c r="H97" s="74" t="n"/>
      <c r="I97" s="74" t="n"/>
      <c r="J97" s="75" t="n"/>
    </row>
    <row r="98" ht="16.5" customHeight="1" s="92" thickTop="1">
      <c r="A98" s="94">
        <f>RIGHT(D98:D215,4)</f>
        <v/>
      </c>
      <c r="B98" s="47" t="inlineStr">
        <is>
          <t>ОСТАН.ТРАДИЦ. пельм кор.0.5кг зам._120с</t>
        </is>
      </c>
      <c r="C98" s="33" t="inlineStr">
        <is>
          <t>ШТ</t>
        </is>
      </c>
      <c r="D98" s="28" t="n">
        <v>1002112606314</v>
      </c>
      <c r="E98" s="24" t="n"/>
      <c r="F98" s="23" t="n">
        <v>0.5</v>
      </c>
      <c r="G98" s="23">
        <f>E98*0.5</f>
        <v/>
      </c>
      <c r="H98" s="14" t="n">
        <v>8</v>
      </c>
      <c r="I98" s="72" t="n">
        <v>120</v>
      </c>
      <c r="J98" s="39" t="n"/>
    </row>
    <row r="99" ht="16.5" customHeight="1" s="92">
      <c r="A99" s="94">
        <f>RIGHT(D99:D216,4)</f>
        <v/>
      </c>
      <c r="B99" s="47" t="inlineStr">
        <is>
          <t xml:space="preserve">ПЕЛЬМ.С АДЖИКОЙ пл.0.45кг зам. </t>
        </is>
      </c>
      <c r="C99" s="33" t="inlineStr">
        <is>
          <t>ШТ</t>
        </is>
      </c>
      <c r="D99" s="28" t="n">
        <v>1002115036155</v>
      </c>
      <c r="E99" s="24" t="n"/>
      <c r="F99" s="23" t="n"/>
      <c r="G99" s="23">
        <f>E99*0.45</f>
        <v/>
      </c>
      <c r="H99" s="14" t="n"/>
      <c r="I99" s="72" t="n"/>
      <c r="J99" s="39" t="n"/>
    </row>
    <row r="100" ht="16.5" customHeight="1" s="92">
      <c r="A100" s="94">
        <f>RIGHT(D100:D217,4)</f>
        <v/>
      </c>
      <c r="B100" s="47" t="inlineStr">
        <is>
          <t xml:space="preserve">ПЕЛЬМ.С БЕЛ.ГРИБАМИ пл.0.45кг зам. </t>
        </is>
      </c>
      <c r="C100" s="33" t="inlineStr">
        <is>
          <t>ШТ</t>
        </is>
      </c>
      <c r="D100" s="28" t="n">
        <v>1002115056157</v>
      </c>
      <c r="E100" s="24" t="n"/>
      <c r="F100" s="23" t="n"/>
      <c r="G100" s="23">
        <f>E100*0.45</f>
        <v/>
      </c>
      <c r="H100" s="14" t="n"/>
      <c r="I100" s="72" t="n"/>
      <c r="J100" s="39" t="n"/>
    </row>
    <row r="101" ht="16.5" customHeight="1" s="92" thickBot="1">
      <c r="A101" s="94">
        <f>RIGHT(D101:D216,4)</f>
        <v/>
      </c>
      <c r="B101" s="47" t="inlineStr">
        <is>
          <t>ОСТАН.ТРАДИЦ.пельм пл.0.9кг зам._120с</t>
        </is>
      </c>
      <c r="C101" s="36" t="inlineStr">
        <is>
          <t>ШТ</t>
        </is>
      </c>
      <c r="D101" s="28" t="n">
        <v>1002112606313</v>
      </c>
      <c r="E101" s="24" t="n"/>
      <c r="F101" s="23" t="n">
        <v>0.9</v>
      </c>
      <c r="G101" s="23">
        <f>E101*0.9</f>
        <v/>
      </c>
      <c r="H101" s="14" t="n">
        <v>9</v>
      </c>
      <c r="I101" s="72" t="n">
        <v>120</v>
      </c>
      <c r="J101" s="39" t="n"/>
    </row>
    <row r="102" ht="16.5" customHeight="1" s="92" thickBot="1" thickTop="1">
      <c r="A102" s="94">
        <f>RIGHT(D102:D217,4)</f>
        <v/>
      </c>
      <c r="B102" s="74" t="inlineStr">
        <is>
          <t>Полуфабрикаты с картофелем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Bot="1" thickTop="1">
      <c r="A103" s="94">
        <f>RIGHT(D103:D218,4)</f>
        <v/>
      </c>
      <c r="B103" s="47" t="inlineStr">
        <is>
          <t>С КАРТОФЕЛЕМ вареники кор.0.5кг зам_120</t>
        </is>
      </c>
      <c r="C103" s="36" t="inlineStr">
        <is>
          <t>ШТ</t>
        </is>
      </c>
      <c r="D103" s="28" t="n">
        <v>1002151784945</v>
      </c>
      <c r="E103" s="24" t="n"/>
      <c r="F103" s="23" t="n">
        <v>0.5</v>
      </c>
      <c r="G103" s="23">
        <f>E103*0.5</f>
        <v/>
      </c>
      <c r="H103" s="14" t="n">
        <v>8</v>
      </c>
      <c r="I103" s="72" t="n">
        <v>120</v>
      </c>
      <c r="J103" s="39" t="n"/>
    </row>
    <row r="104" ht="16.5" customHeight="1" s="92" thickBot="1" thickTop="1">
      <c r="A104" s="94">
        <f>RIGHT(D104:D219,4)</f>
        <v/>
      </c>
      <c r="B104" s="74" t="inlineStr">
        <is>
          <t>Блины</t>
        </is>
      </c>
      <c r="C104" s="74" t="n"/>
      <c r="D104" s="74" t="n"/>
      <c r="E104" s="74" t="n"/>
      <c r="F104" s="73" t="n"/>
      <c r="G104" s="74" t="n"/>
      <c r="H104" s="74" t="n"/>
      <c r="I104" s="74" t="n"/>
      <c r="J104" s="75" t="n"/>
    </row>
    <row r="105" ht="16.5" customFormat="1" customHeight="1" s="88" thickBot="1" thickTop="1">
      <c r="A105" s="94">
        <f>RIGHT(D105:D220,4)</f>
        <v/>
      </c>
      <c r="B105" s="89" t="inlineStr">
        <is>
          <t>С КУРИЦЕЙ И ГРИБАМИ 1/420 10шт.зам.</t>
        </is>
      </c>
      <c r="C105" s="90" t="inlineStr">
        <is>
          <t>ШТ</t>
        </is>
      </c>
      <c r="D105" s="83" t="n">
        <v>1002133974956</v>
      </c>
      <c r="E105" s="84" t="n"/>
      <c r="F105" s="85" t="n">
        <v>0.42</v>
      </c>
      <c r="G105" s="85">
        <f>E105*0.42</f>
        <v/>
      </c>
      <c r="H105" s="86" t="n">
        <v>4.2</v>
      </c>
      <c r="I105" s="91" t="n">
        <v>120</v>
      </c>
      <c r="J105" s="86" t="n"/>
      <c r="K105" s="87" t="n"/>
    </row>
    <row r="106" ht="16.5" customHeight="1" s="92" thickTop="1">
      <c r="A106" s="94">
        <f>RIGHT(D106:D221,4)</f>
        <v/>
      </c>
      <c r="B106" s="47" t="inlineStr">
        <is>
          <t>БЛИНЧ.С МЯСОМ пл.1/420 10шт.зам.</t>
        </is>
      </c>
      <c r="C106" s="33" t="inlineStr">
        <is>
          <t>ШТ</t>
        </is>
      </c>
      <c r="D106" s="28" t="n">
        <v>1002131151762</v>
      </c>
      <c r="E106" s="24" t="n"/>
      <c r="F106" s="23" t="n">
        <v>0.42</v>
      </c>
      <c r="G106" s="23">
        <f>E106*0.42</f>
        <v/>
      </c>
      <c r="H106" s="14" t="n">
        <v>4.2</v>
      </c>
      <c r="I106" s="72" t="n">
        <v>120</v>
      </c>
      <c r="J106" s="39" t="n"/>
    </row>
    <row r="107" ht="16.5" customHeight="1" s="92" thickBot="1">
      <c r="A107" s="94">
        <f>RIGHT(D107:D222,4)</f>
        <v/>
      </c>
      <c r="B107" s="47" t="inlineStr">
        <is>
          <t>БЛИНЧ. С ТВОРОГОМ 1/420 12шт.зам.</t>
        </is>
      </c>
      <c r="C107" s="36" t="inlineStr">
        <is>
          <t>ШТ</t>
        </is>
      </c>
      <c r="D107" s="28" t="n">
        <v>1002131181764</v>
      </c>
      <c r="E107" s="24" t="n"/>
      <c r="F107" s="23" t="n">
        <v>0.42</v>
      </c>
      <c r="G107" s="23">
        <f>E107*0.42</f>
        <v/>
      </c>
      <c r="H107" s="14" t="n">
        <v>4.2</v>
      </c>
      <c r="I107" s="72" t="n">
        <v>120</v>
      </c>
      <c r="J107" s="39" t="n"/>
    </row>
    <row r="108" ht="16.5" customHeight="1" s="92" thickBot="1" thickTop="1">
      <c r="A108" s="94">
        <f>RIGHT(D108:D223,4)</f>
        <v/>
      </c>
      <c r="B108" s="74" t="inlineStr">
        <is>
          <t>Консервы мясные</t>
        </is>
      </c>
      <c r="C108" s="74" t="n"/>
      <c r="D108" s="74" t="n"/>
      <c r="E108" s="74" t="n"/>
      <c r="F108" s="73" t="n"/>
      <c r="G108" s="74" t="n"/>
      <c r="H108" s="74" t="n"/>
      <c r="I108" s="74" t="n"/>
      <c r="J108" s="75" t="n"/>
    </row>
    <row r="109" ht="16.5" customHeight="1" s="92" thickBot="1" thickTop="1">
      <c r="A109" s="94">
        <f>RIGHT(D109:D224,4)</f>
        <v/>
      </c>
      <c r="B109" s="74" t="inlineStr">
        <is>
          <t>Мясокостные замороженные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Bot="1" thickTop="1">
      <c r="A110" s="94">
        <f>RIGHT(D110:D225,4)</f>
        <v/>
      </c>
      <c r="B110" s="47" t="inlineStr">
        <is>
          <t xml:space="preserve"> РАГУ СВИНОЕ 1кг 8шт.зам_120с </t>
        </is>
      </c>
      <c r="C110" s="36" t="inlineStr">
        <is>
          <t>ШТ</t>
        </is>
      </c>
      <c r="D110" s="68" t="inlineStr">
        <is>
          <t>1002162156004</t>
        </is>
      </c>
      <c r="E110" s="24" t="n"/>
      <c r="F110" s="23" t="n">
        <v>1</v>
      </c>
      <c r="G110" s="23">
        <f>E110*1</f>
        <v/>
      </c>
      <c r="H110" s="14" t="n">
        <v>8</v>
      </c>
      <c r="I110" s="72" t="n">
        <v>120</v>
      </c>
      <c r="J110" s="39" t="n"/>
    </row>
    <row r="111" ht="15.75" customHeight="1" s="92" thickTop="1">
      <c r="A111" s="94">
        <f>RIGHT(D111:D226,4)</f>
        <v/>
      </c>
      <c r="B111" s="47" t="inlineStr">
        <is>
          <t>ШАШЛЫК ИЗ СВИНИНЫ зам.</t>
        </is>
      </c>
      <c r="C111" s="30" t="inlineStr">
        <is>
          <t>КГ</t>
        </is>
      </c>
      <c r="D111" s="68" t="inlineStr">
        <is>
          <t>1002162215417</t>
        </is>
      </c>
      <c r="E111" s="24" t="n"/>
      <c r="F111" s="23" t="n">
        <v>2</v>
      </c>
      <c r="G111" s="23">
        <f>E111*1</f>
        <v/>
      </c>
      <c r="H111" s="14" t="n">
        <v>6</v>
      </c>
      <c r="I111" s="72" t="n">
        <v>90</v>
      </c>
      <c r="J111" s="39" t="n"/>
    </row>
    <row r="112" ht="15.75" customHeight="1" s="92" thickBot="1">
      <c r="A112" s="94">
        <f>RIGHT(D112:D227,4)</f>
        <v/>
      </c>
      <c r="B112" s="47" t="inlineStr">
        <is>
          <t>РЕБРЫШКИ ОБЫКНОВЕННЫЕ 1кг 12шт.зам.</t>
        </is>
      </c>
      <c r="C112" s="36" t="inlineStr">
        <is>
          <t>ШТ</t>
        </is>
      </c>
      <c r="D112" s="69" t="inlineStr">
        <is>
          <t>1002162166019</t>
        </is>
      </c>
      <c r="E112" s="24" t="n"/>
      <c r="F112" s="23" t="n">
        <v>1</v>
      </c>
      <c r="G112" s="23">
        <f>E112*1</f>
        <v/>
      </c>
      <c r="H112" s="14" t="n">
        <v>12</v>
      </c>
      <c r="I112" s="72" t="n">
        <v>120</v>
      </c>
      <c r="J112" s="39" t="n"/>
    </row>
    <row r="113" ht="16.5" customHeight="1" s="92" thickBot="1" thickTop="1">
      <c r="A113" s="77" t="n"/>
      <c r="B113" s="77" t="inlineStr">
        <is>
          <t>ВСЕГО:</t>
        </is>
      </c>
      <c r="C113" s="16" t="n"/>
      <c r="D113" s="48" t="n"/>
      <c r="E113" s="17">
        <f>SUM(E5:E112)</f>
        <v/>
      </c>
      <c r="F113" s="17">
        <f>SUM(F10:F112)</f>
        <v/>
      </c>
      <c r="G113" s="17">
        <f>SUM(G11:G112)</f>
        <v/>
      </c>
      <c r="H113" s="17">
        <f>SUM(H10:H109)</f>
        <v/>
      </c>
      <c r="I113" s="17" t="n"/>
      <c r="J113" s="17" t="n"/>
    </row>
    <row r="114" ht="15.75" customHeight="1" s="92" thickTop="1">
      <c r="B114" s="53" t="n"/>
      <c r="C114" s="18" t="n"/>
      <c r="D114" s="52" t="n"/>
      <c r="F114" s="19" t="n"/>
      <c r="G114" s="19" t="n"/>
      <c r="H114" s="20" t="n"/>
      <c r="I114" s="20" t="n"/>
      <c r="J114" s="21" t="n"/>
    </row>
    <row r="115">
      <c r="B115" s="53" t="n"/>
      <c r="C115" s="18" t="n"/>
      <c r="D115" s="52" t="n"/>
      <c r="F115" s="19" t="n"/>
      <c r="G115" s="19" t="n"/>
      <c r="H115" s="20" t="n"/>
      <c r="I115" s="20" t="n"/>
      <c r="J115" s="21" t="n"/>
    </row>
    <row r="116">
      <c r="B116" s="53" t="n"/>
      <c r="C116" s="18" t="n"/>
      <c r="D116" s="52" t="n"/>
      <c r="F116" s="19" t="n"/>
      <c r="G116" s="19" t="n"/>
      <c r="H116" s="20" t="n"/>
      <c r="I116" s="20" t="n"/>
      <c r="J116" s="21" t="n"/>
    </row>
    <row r="117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</sheetData>
  <autoFilter ref="A9:J113"/>
  <mergeCells count="2">
    <mergeCell ref="E1:J1"/>
    <mergeCell ref="G3:J3"/>
  </mergeCells>
  <dataValidations disablePrompts="1" count="2">
    <dataValidation sqref="B106" showDropDown="0" showInputMessage="1" showErrorMessage="1" allowBlank="0" type="textLength" operator="lessThanOrEqual">
      <formula1>40</formula1>
    </dataValidation>
    <dataValidation sqref="D110:D11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2024-07-05T12:57:21Z</dcterms:modified>
  <cp:lastModifiedBy>Uaer4</cp:lastModifiedBy>
  <cp:lastPrinted>2023-11-08T08:22:20Z</cp:lastPrinted>
</cp:coreProperties>
</file>