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AF23" i="1"/>
  <c r="U39" i="1"/>
  <c r="AF55" i="1"/>
  <c r="AF71" i="1"/>
  <c r="AF87" i="1"/>
  <c r="AF3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V9" i="1"/>
  <c r="V11" i="1"/>
  <c r="V21" i="1"/>
  <c r="V25" i="1"/>
  <c r="V33" i="1"/>
  <c r="V37" i="1"/>
  <c r="V38" i="1"/>
  <c r="V42" i="1"/>
  <c r="V49" i="1"/>
  <c r="V53" i="1"/>
  <c r="V54" i="1"/>
  <c r="V58" i="1"/>
  <c r="V65" i="1"/>
  <c r="V69" i="1"/>
  <c r="V70" i="1"/>
  <c r="V74" i="1"/>
  <c r="V81" i="1"/>
  <c r="V85" i="1"/>
  <c r="V86" i="1"/>
  <c r="V90" i="1"/>
  <c r="U49" i="1"/>
  <c r="U65" i="1"/>
  <c r="U81" i="1"/>
  <c r="U8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U33" i="1" s="1"/>
  <c r="N34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1" i="1"/>
  <c r="N54" i="1"/>
  <c r="N55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8" i="1"/>
  <c r="N89" i="1"/>
  <c r="N90" i="1"/>
  <c r="N91" i="1"/>
  <c r="N9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U16" i="1" s="1"/>
  <c r="L17" i="1"/>
  <c r="L18" i="1"/>
  <c r="L19" i="1"/>
  <c r="L20" i="1"/>
  <c r="U20" i="1" s="1"/>
  <c r="L21" i="1"/>
  <c r="L22" i="1"/>
  <c r="L23" i="1"/>
  <c r="L24" i="1"/>
  <c r="L25" i="1"/>
  <c r="L26" i="1"/>
  <c r="L27" i="1"/>
  <c r="L28" i="1"/>
  <c r="U28" i="1" s="1"/>
  <c r="L29" i="1"/>
  <c r="L30" i="1"/>
  <c r="L31" i="1"/>
  <c r="L32" i="1"/>
  <c r="U32" i="1" s="1"/>
  <c r="L33" i="1"/>
  <c r="L34" i="1"/>
  <c r="L35" i="1"/>
  <c r="L36" i="1"/>
  <c r="L37" i="1"/>
  <c r="L38" i="1"/>
  <c r="L39" i="1"/>
  <c r="L40" i="1"/>
  <c r="L41" i="1"/>
  <c r="L42" i="1"/>
  <c r="L43" i="1"/>
  <c r="L44" i="1"/>
  <c r="U44" i="1" s="1"/>
  <c r="L45" i="1"/>
  <c r="L46" i="1"/>
  <c r="L47" i="1"/>
  <c r="L48" i="1"/>
  <c r="U48" i="1" s="1"/>
  <c r="L49" i="1"/>
  <c r="L50" i="1"/>
  <c r="L51" i="1"/>
  <c r="L52" i="1"/>
  <c r="L53" i="1"/>
  <c r="L54" i="1"/>
  <c r="L55" i="1"/>
  <c r="L56" i="1"/>
  <c r="L57" i="1"/>
  <c r="L58" i="1"/>
  <c r="L59" i="1"/>
  <c r="L60" i="1"/>
  <c r="U60" i="1" s="1"/>
  <c r="L61" i="1"/>
  <c r="L62" i="1"/>
  <c r="L63" i="1"/>
  <c r="L64" i="1"/>
  <c r="U64" i="1" s="1"/>
  <c r="L65" i="1"/>
  <c r="L66" i="1"/>
  <c r="L67" i="1"/>
  <c r="L68" i="1"/>
  <c r="L69" i="1"/>
  <c r="L70" i="1"/>
  <c r="L71" i="1"/>
  <c r="L72" i="1"/>
  <c r="L73" i="1"/>
  <c r="L74" i="1"/>
  <c r="L75" i="1"/>
  <c r="L76" i="1"/>
  <c r="U76" i="1" s="1"/>
  <c r="L77" i="1"/>
  <c r="L78" i="1"/>
  <c r="L79" i="1"/>
  <c r="L80" i="1"/>
  <c r="U80" i="1" s="1"/>
  <c r="L81" i="1"/>
  <c r="L82" i="1"/>
  <c r="L83" i="1"/>
  <c r="L84" i="1"/>
  <c r="L85" i="1"/>
  <c r="L86" i="1"/>
  <c r="L87" i="1"/>
  <c r="L88" i="1"/>
  <c r="L89" i="1"/>
  <c r="L90" i="1"/>
  <c r="L91" i="1"/>
  <c r="L92" i="1"/>
  <c r="U92" i="1" s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K17" i="1"/>
  <c r="U17" i="1" s="1"/>
  <c r="K18" i="1"/>
  <c r="U18" i="1" s="1"/>
  <c r="K19" i="1"/>
  <c r="U19" i="1" s="1"/>
  <c r="K20" i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K28" i="1"/>
  <c r="K29" i="1"/>
  <c r="U29" i="1" s="1"/>
  <c r="K30" i="1"/>
  <c r="U30" i="1" s="1"/>
  <c r="K31" i="1"/>
  <c r="U31" i="1" s="1"/>
  <c r="K32" i="1"/>
  <c r="K33" i="1"/>
  <c r="K34" i="1"/>
  <c r="U34" i="1" s="1"/>
  <c r="K35" i="1"/>
  <c r="U35" i="1" s="1"/>
  <c r="K36" i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K45" i="1"/>
  <c r="U45" i="1" s="1"/>
  <c r="K46" i="1"/>
  <c r="U46" i="1" s="1"/>
  <c r="K47" i="1"/>
  <c r="U47" i="1" s="1"/>
  <c r="K48" i="1"/>
  <c r="K49" i="1"/>
  <c r="K50" i="1"/>
  <c r="U50" i="1" s="1"/>
  <c r="K51" i="1"/>
  <c r="U51" i="1" s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K60" i="1"/>
  <c r="K61" i="1"/>
  <c r="U61" i="1" s="1"/>
  <c r="K62" i="1"/>
  <c r="U62" i="1" s="1"/>
  <c r="K63" i="1"/>
  <c r="U63" i="1" s="1"/>
  <c r="K64" i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K76" i="1"/>
  <c r="K77" i="1"/>
  <c r="U77" i="1" s="1"/>
  <c r="K78" i="1"/>
  <c r="U78" i="1" s="1"/>
  <c r="K79" i="1"/>
  <c r="U79" i="1" s="1"/>
  <c r="K80" i="1"/>
  <c r="K81" i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89" i="1"/>
  <c r="U89" i="1" s="1"/>
  <c r="K90" i="1"/>
  <c r="U90" i="1" s="1"/>
  <c r="K91" i="1"/>
  <c r="K92" i="1"/>
  <c r="K7" i="1"/>
  <c r="U7" i="1" s="1"/>
  <c r="S8" i="1"/>
  <c r="V8" i="1" s="1"/>
  <c r="S9" i="1"/>
  <c r="S10" i="1"/>
  <c r="V10" i="1" s="1"/>
  <c r="S11" i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S22" i="1"/>
  <c r="V22" i="1" s="1"/>
  <c r="S23" i="1"/>
  <c r="V23" i="1" s="1"/>
  <c r="S24" i="1"/>
  <c r="V24" i="1" s="1"/>
  <c r="S25" i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V36" i="1" s="1"/>
  <c r="S37" i="1"/>
  <c r="S38" i="1"/>
  <c r="S39" i="1"/>
  <c r="V39" i="1" s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S54" i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S82" i="1"/>
  <c r="V82" i="1" s="1"/>
  <c r="S83" i="1"/>
  <c r="V83" i="1" s="1"/>
  <c r="S84" i="1"/>
  <c r="V84" i="1" s="1"/>
  <c r="S85" i="1"/>
  <c r="S86" i="1"/>
  <c r="S87" i="1"/>
  <c r="V87" i="1" s="1"/>
  <c r="S88" i="1"/>
  <c r="V88" i="1" s="1"/>
  <c r="S89" i="1"/>
  <c r="V89" i="1" s="1"/>
  <c r="S90" i="1"/>
  <c r="S91" i="1"/>
  <c r="V91" i="1" s="1"/>
  <c r="S92" i="1"/>
  <c r="V92" i="1" s="1"/>
  <c r="S7" i="1"/>
  <c r="V7" i="1" s="1"/>
  <c r="J9" i="1"/>
  <c r="J10" i="1"/>
  <c r="J13" i="1"/>
  <c r="J14" i="1"/>
  <c r="J17" i="1"/>
  <c r="J18" i="1"/>
  <c r="J21" i="1"/>
  <c r="J22" i="1"/>
  <c r="J25" i="1"/>
  <c r="J26" i="1"/>
  <c r="J29" i="1"/>
  <c r="J30" i="1"/>
  <c r="J33" i="1"/>
  <c r="J34" i="1"/>
  <c r="J37" i="1"/>
  <c r="J38" i="1"/>
  <c r="J41" i="1"/>
  <c r="J42" i="1"/>
  <c r="J45" i="1"/>
  <c r="J46" i="1"/>
  <c r="J49" i="1"/>
  <c r="J50" i="1"/>
  <c r="J53" i="1"/>
  <c r="J54" i="1"/>
  <c r="J57" i="1"/>
  <c r="J58" i="1"/>
  <c r="J61" i="1"/>
  <c r="J62" i="1"/>
  <c r="J65" i="1"/>
  <c r="J66" i="1"/>
  <c r="J69" i="1"/>
  <c r="J70" i="1"/>
  <c r="J73" i="1"/>
  <c r="J74" i="1"/>
  <c r="J77" i="1"/>
  <c r="J78" i="1"/>
  <c r="J81" i="1"/>
  <c r="J82" i="1"/>
  <c r="J85" i="1"/>
  <c r="J86" i="1"/>
  <c r="J89" i="1"/>
  <c r="J90" i="1"/>
  <c r="J7" i="1"/>
  <c r="I8" i="1"/>
  <c r="J8" i="1" s="1"/>
  <c r="I9" i="1"/>
  <c r="I10" i="1"/>
  <c r="I11" i="1"/>
  <c r="J11" i="1" s="1"/>
  <c r="I12" i="1"/>
  <c r="J12" i="1" s="1"/>
  <c r="I13" i="1"/>
  <c r="I14" i="1"/>
  <c r="I15" i="1"/>
  <c r="J15" i="1" s="1"/>
  <c r="I16" i="1"/>
  <c r="J16" i="1" s="1"/>
  <c r="I17" i="1"/>
  <c r="I18" i="1"/>
  <c r="I19" i="1"/>
  <c r="J19" i="1" s="1"/>
  <c r="I20" i="1"/>
  <c r="J20" i="1" s="1"/>
  <c r="I21" i="1"/>
  <c r="I22" i="1"/>
  <c r="I23" i="1"/>
  <c r="J23" i="1" s="1"/>
  <c r="I24" i="1"/>
  <c r="J24" i="1" s="1"/>
  <c r="I25" i="1"/>
  <c r="I26" i="1"/>
  <c r="I27" i="1"/>
  <c r="J27" i="1" s="1"/>
  <c r="I28" i="1"/>
  <c r="J28" i="1" s="1"/>
  <c r="I29" i="1"/>
  <c r="I30" i="1"/>
  <c r="I31" i="1"/>
  <c r="J31" i="1" s="1"/>
  <c r="I32" i="1"/>
  <c r="J32" i="1" s="1"/>
  <c r="I33" i="1"/>
  <c r="I34" i="1"/>
  <c r="I35" i="1"/>
  <c r="J35" i="1" s="1"/>
  <c r="I36" i="1"/>
  <c r="J36" i="1" s="1"/>
  <c r="I37" i="1"/>
  <c r="I38" i="1"/>
  <c r="I39" i="1"/>
  <c r="J39" i="1" s="1"/>
  <c r="I40" i="1"/>
  <c r="J40" i="1" s="1"/>
  <c r="I41" i="1"/>
  <c r="I42" i="1"/>
  <c r="I43" i="1"/>
  <c r="J43" i="1" s="1"/>
  <c r="I44" i="1"/>
  <c r="J44" i="1" s="1"/>
  <c r="I45" i="1"/>
  <c r="I46" i="1"/>
  <c r="I47" i="1"/>
  <c r="J47" i="1" s="1"/>
  <c r="I48" i="1"/>
  <c r="J48" i="1" s="1"/>
  <c r="I49" i="1"/>
  <c r="I50" i="1"/>
  <c r="I51" i="1"/>
  <c r="J51" i="1" s="1"/>
  <c r="I52" i="1"/>
  <c r="J52" i="1" s="1"/>
  <c r="I53" i="1"/>
  <c r="I54" i="1"/>
  <c r="I55" i="1"/>
  <c r="J55" i="1" s="1"/>
  <c r="I56" i="1"/>
  <c r="J56" i="1" s="1"/>
  <c r="I57" i="1"/>
  <c r="I58" i="1"/>
  <c r="I59" i="1"/>
  <c r="J59" i="1" s="1"/>
  <c r="I60" i="1"/>
  <c r="J60" i="1" s="1"/>
  <c r="I61" i="1"/>
  <c r="I62" i="1"/>
  <c r="I63" i="1"/>
  <c r="J63" i="1" s="1"/>
  <c r="I64" i="1"/>
  <c r="J64" i="1" s="1"/>
  <c r="I65" i="1"/>
  <c r="I66" i="1"/>
  <c r="I67" i="1"/>
  <c r="J67" i="1" s="1"/>
  <c r="I68" i="1"/>
  <c r="J68" i="1" s="1"/>
  <c r="I69" i="1"/>
  <c r="I70" i="1"/>
  <c r="I71" i="1"/>
  <c r="J71" i="1" s="1"/>
  <c r="I72" i="1"/>
  <c r="J72" i="1" s="1"/>
  <c r="I73" i="1"/>
  <c r="I74" i="1"/>
  <c r="I75" i="1"/>
  <c r="J75" i="1" s="1"/>
  <c r="I76" i="1"/>
  <c r="J76" i="1" s="1"/>
  <c r="I77" i="1"/>
  <c r="I78" i="1"/>
  <c r="I79" i="1"/>
  <c r="J79" i="1" s="1"/>
  <c r="I80" i="1"/>
  <c r="J80" i="1" s="1"/>
  <c r="I81" i="1"/>
  <c r="I82" i="1"/>
  <c r="I83" i="1"/>
  <c r="J83" i="1" s="1"/>
  <c r="I84" i="1"/>
  <c r="J84" i="1" s="1"/>
  <c r="I85" i="1"/>
  <c r="I86" i="1"/>
  <c r="I87" i="1"/>
  <c r="J87" i="1" s="1"/>
  <c r="I88" i="1"/>
  <c r="J88" i="1" s="1"/>
  <c r="I89" i="1"/>
  <c r="I90" i="1"/>
  <c r="I91" i="1"/>
  <c r="J91" i="1" s="1"/>
  <c r="I92" i="1"/>
  <c r="J92" i="1" s="1"/>
  <c r="I7" i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F6" i="1"/>
  <c r="E6" i="1"/>
  <c r="G8" i="1"/>
  <c r="G9" i="1"/>
  <c r="AF9" i="1" s="1"/>
  <c r="G10" i="1"/>
  <c r="G11" i="1"/>
  <c r="AE11" i="1" s="1"/>
  <c r="G12" i="1"/>
  <c r="G13" i="1"/>
  <c r="AF13" i="1" s="1"/>
  <c r="G14" i="1"/>
  <c r="G15" i="1"/>
  <c r="AE15" i="1" s="1"/>
  <c r="G16" i="1"/>
  <c r="G17" i="1"/>
  <c r="AF17" i="1" s="1"/>
  <c r="G18" i="1"/>
  <c r="G19" i="1"/>
  <c r="AE19" i="1" s="1"/>
  <c r="G20" i="1"/>
  <c r="G21" i="1"/>
  <c r="AF21" i="1" s="1"/>
  <c r="G22" i="1"/>
  <c r="G23" i="1"/>
  <c r="AE23" i="1" s="1"/>
  <c r="G24" i="1"/>
  <c r="G25" i="1"/>
  <c r="AF25" i="1" s="1"/>
  <c r="G26" i="1"/>
  <c r="G27" i="1"/>
  <c r="AE27" i="1" s="1"/>
  <c r="G28" i="1"/>
  <c r="G29" i="1"/>
  <c r="AF29" i="1" s="1"/>
  <c r="G30" i="1"/>
  <c r="G31" i="1"/>
  <c r="AE31" i="1" s="1"/>
  <c r="G32" i="1"/>
  <c r="G33" i="1"/>
  <c r="AF33" i="1" s="1"/>
  <c r="G34" i="1"/>
  <c r="G35" i="1"/>
  <c r="AE35" i="1" s="1"/>
  <c r="G36" i="1"/>
  <c r="G37" i="1"/>
  <c r="AF37" i="1" s="1"/>
  <c r="G38" i="1"/>
  <c r="G39" i="1"/>
  <c r="AE39" i="1" s="1"/>
  <c r="G40" i="1"/>
  <c r="G41" i="1"/>
  <c r="AF41" i="1" s="1"/>
  <c r="G42" i="1"/>
  <c r="G43" i="1"/>
  <c r="AE43" i="1" s="1"/>
  <c r="G44" i="1"/>
  <c r="G45" i="1"/>
  <c r="AF45" i="1" s="1"/>
  <c r="G46" i="1"/>
  <c r="G47" i="1"/>
  <c r="AE47" i="1" s="1"/>
  <c r="G48" i="1"/>
  <c r="G49" i="1"/>
  <c r="AF49" i="1" s="1"/>
  <c r="G50" i="1"/>
  <c r="G51" i="1"/>
  <c r="AE51" i="1" s="1"/>
  <c r="G52" i="1"/>
  <c r="G53" i="1"/>
  <c r="AF53" i="1" s="1"/>
  <c r="G54" i="1"/>
  <c r="G55" i="1"/>
  <c r="AE55" i="1" s="1"/>
  <c r="G56" i="1"/>
  <c r="G57" i="1"/>
  <c r="AF57" i="1" s="1"/>
  <c r="G58" i="1"/>
  <c r="G59" i="1"/>
  <c r="AE59" i="1" s="1"/>
  <c r="G60" i="1"/>
  <c r="G61" i="1"/>
  <c r="AF61" i="1" s="1"/>
  <c r="G62" i="1"/>
  <c r="G63" i="1"/>
  <c r="AE63" i="1" s="1"/>
  <c r="G64" i="1"/>
  <c r="G65" i="1"/>
  <c r="AF65" i="1" s="1"/>
  <c r="G66" i="1"/>
  <c r="G67" i="1"/>
  <c r="AE67" i="1" s="1"/>
  <c r="G68" i="1"/>
  <c r="G69" i="1"/>
  <c r="AF69" i="1" s="1"/>
  <c r="G70" i="1"/>
  <c r="G71" i="1"/>
  <c r="AE71" i="1" s="1"/>
  <c r="G72" i="1"/>
  <c r="G73" i="1"/>
  <c r="AF73" i="1" s="1"/>
  <c r="G74" i="1"/>
  <c r="G75" i="1"/>
  <c r="AE75" i="1" s="1"/>
  <c r="G76" i="1"/>
  <c r="G77" i="1"/>
  <c r="AF77" i="1" s="1"/>
  <c r="G78" i="1"/>
  <c r="G79" i="1"/>
  <c r="AE79" i="1" s="1"/>
  <c r="G80" i="1"/>
  <c r="G81" i="1"/>
  <c r="AF81" i="1" s="1"/>
  <c r="G82" i="1"/>
  <c r="G83" i="1"/>
  <c r="AE83" i="1" s="1"/>
  <c r="G84" i="1"/>
  <c r="G85" i="1"/>
  <c r="AF85" i="1" s="1"/>
  <c r="G86" i="1"/>
  <c r="G87" i="1"/>
  <c r="AE87" i="1" s="1"/>
  <c r="G88" i="1"/>
  <c r="G89" i="1"/>
  <c r="AF89" i="1" s="1"/>
  <c r="G90" i="1"/>
  <c r="G91" i="1"/>
  <c r="AE91" i="1" s="1"/>
  <c r="G92" i="1"/>
  <c r="G7" i="1"/>
  <c r="AF7" i="1" s="1"/>
  <c r="U71" i="1" l="1"/>
  <c r="U91" i="1"/>
  <c r="U75" i="1"/>
  <c r="U59" i="1"/>
  <c r="U43" i="1"/>
  <c r="U15" i="1"/>
  <c r="T6" i="1"/>
  <c r="U55" i="1"/>
  <c r="U83" i="1"/>
  <c r="U36" i="1"/>
  <c r="J6" i="1"/>
  <c r="AF88" i="1"/>
  <c r="AE88" i="1"/>
  <c r="AF72" i="1"/>
  <c r="AE72" i="1"/>
  <c r="N6" i="1"/>
  <c r="AA6" i="1"/>
  <c r="AE7" i="1"/>
  <c r="AE77" i="1"/>
  <c r="AE61" i="1"/>
  <c r="AE45" i="1"/>
  <c r="AE29" i="1"/>
  <c r="AE13" i="1"/>
  <c r="AF83" i="1"/>
  <c r="AF67" i="1"/>
  <c r="AF51" i="1"/>
  <c r="AF35" i="1"/>
  <c r="AF19" i="1"/>
  <c r="AE81" i="1"/>
  <c r="AE65" i="1"/>
  <c r="AE49" i="1"/>
  <c r="AE33" i="1"/>
  <c r="AE17" i="1"/>
  <c r="AF84" i="1"/>
  <c r="AE84" i="1"/>
  <c r="AF76" i="1"/>
  <c r="AE76" i="1"/>
  <c r="AF64" i="1"/>
  <c r="AE64" i="1"/>
  <c r="AF56" i="1"/>
  <c r="AE56" i="1"/>
  <c r="AF48" i="1"/>
  <c r="AE48" i="1"/>
  <c r="AF40" i="1"/>
  <c r="AE40" i="1"/>
  <c r="AF32" i="1"/>
  <c r="AE32" i="1"/>
  <c r="AF24" i="1"/>
  <c r="AE24" i="1"/>
  <c r="AF16" i="1"/>
  <c r="AE16" i="1"/>
  <c r="AF12" i="1"/>
  <c r="AE12" i="1"/>
  <c r="AF8" i="1"/>
  <c r="AE8" i="1"/>
  <c r="AE89" i="1"/>
  <c r="AE73" i="1"/>
  <c r="AE57" i="1"/>
  <c r="AE41" i="1"/>
  <c r="AE25" i="1"/>
  <c r="AE9" i="1"/>
  <c r="AF79" i="1"/>
  <c r="AF63" i="1"/>
  <c r="AF47" i="1"/>
  <c r="AF31" i="1"/>
  <c r="AF15" i="1"/>
  <c r="AF92" i="1"/>
  <c r="AE92" i="1"/>
  <c r="AF80" i="1"/>
  <c r="AE80" i="1"/>
  <c r="AF68" i="1"/>
  <c r="AE68" i="1"/>
  <c r="AF60" i="1"/>
  <c r="AE60" i="1"/>
  <c r="AF52" i="1"/>
  <c r="AE52" i="1"/>
  <c r="AF44" i="1"/>
  <c r="AE44" i="1"/>
  <c r="AF36" i="1"/>
  <c r="AE36" i="1"/>
  <c r="AF28" i="1"/>
  <c r="AE28" i="1"/>
  <c r="AF20" i="1"/>
  <c r="AE20" i="1"/>
  <c r="AE90" i="1"/>
  <c r="AF90" i="1"/>
  <c r="AE86" i="1"/>
  <c r="AF86" i="1"/>
  <c r="AE82" i="1"/>
  <c r="AF82" i="1"/>
  <c r="AE78" i="1"/>
  <c r="AF78" i="1"/>
  <c r="AE74" i="1"/>
  <c r="AF74" i="1"/>
  <c r="AE70" i="1"/>
  <c r="AF70" i="1"/>
  <c r="AE66" i="1"/>
  <c r="AF66" i="1"/>
  <c r="AE62" i="1"/>
  <c r="AF62" i="1"/>
  <c r="AE58" i="1"/>
  <c r="AF58" i="1"/>
  <c r="AE54" i="1"/>
  <c r="AF54" i="1"/>
  <c r="AE50" i="1"/>
  <c r="AF50" i="1"/>
  <c r="AE46" i="1"/>
  <c r="AF46" i="1"/>
  <c r="AE42" i="1"/>
  <c r="AF42" i="1"/>
  <c r="AE38" i="1"/>
  <c r="AF38" i="1"/>
  <c r="AE34" i="1"/>
  <c r="AF34" i="1"/>
  <c r="AE30" i="1"/>
  <c r="AF30" i="1"/>
  <c r="AE26" i="1"/>
  <c r="AF26" i="1"/>
  <c r="AE22" i="1"/>
  <c r="AF22" i="1"/>
  <c r="AE18" i="1"/>
  <c r="AF18" i="1"/>
  <c r="AE14" i="1"/>
  <c r="AF14" i="1"/>
  <c r="AE10" i="1"/>
  <c r="AF10" i="1"/>
  <c r="AE85" i="1"/>
  <c r="AE69" i="1"/>
  <c r="AE53" i="1"/>
  <c r="AE37" i="1"/>
  <c r="AE21" i="1"/>
  <c r="AF91" i="1"/>
  <c r="AF75" i="1"/>
  <c r="AF59" i="1"/>
  <c r="AF43" i="1"/>
  <c r="AF27" i="1"/>
  <c r="AF11" i="1"/>
  <c r="Z6" i="1"/>
  <c r="S6" i="1"/>
  <c r="U27" i="1"/>
  <c r="AB6" i="1"/>
  <c r="Y6" i="1"/>
  <c r="M6" i="1"/>
  <c r="L6" i="1"/>
  <c r="K6" i="1"/>
  <c r="I6" i="1"/>
  <c r="AE6" i="1" l="1"/>
  <c r="AF6" i="1"/>
</calcChain>
</file>

<file path=xl/sharedStrings.xml><?xml version="1.0" encoding="utf-8"?>
<sst xmlns="http://schemas.openxmlformats.org/spreadsheetml/2006/main" count="220" uniqueCount="121">
  <si>
    <t>Период: 09.07.2024 - 16.07.2024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</si>
  <si>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</si>
  <si>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</si>
  <si>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</si>
  <si>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</si>
  <si>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</si>
  <si>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</si>
  <si>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</si>
  <si>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</si>
  <si>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</si>
  <si>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</si>
  <si>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</si>
  <si>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</si>
  <si>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</si>
  <si>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</si>
  <si>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</si>
  <si>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</si>
  <si>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</si>
  <si>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</si>
  <si>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</si>
  <si>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</si>
  <si>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</si>
  <si>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</si>
  <si>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</si>
  <si>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</si>
  <si>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</si>
  <si>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</si>
  <si>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</si>
  <si>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</si>
  <si>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</si>
  <si>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</si>
  <si>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</si>
  <si>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</si>
  <si>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</si>
  <si>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</si>
  <si>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</si>
  <si>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</si>
  <si>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</si>
  <si>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</si>
  <si>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</si>
  <si>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</si>
  <si>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</si>
  <si>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</si>
  <si>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</si>
  <si>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</si>
  <si>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</si>
  <si>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</si>
  <si>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</si>
  <si>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</si>
  <si>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</si>
  <si>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</si>
  <si>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</si>
  <si>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</si>
  <si>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</si>
  <si>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</si>
  <si>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</si>
  <si>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</si>
  <si>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</si>
  <si>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</si>
  <si>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</si>
  <si>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</si>
  <si>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</si>
  <si>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</si>
  <si>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</si>
  <si>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</si>
  <si>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</si>
  <si>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</si>
  <si>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</si>
  <si>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</si>
  <si>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</si>
  <si>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</si>
  <si>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</si>
  <si>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</si>
  <si>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</si>
  <si>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</si>
  <si>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</si>
  <si>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</si>
  <si>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</si>
  <si>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</si>
  <si>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</si>
  <si>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</si>
  <si>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</si>
  <si>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</si>
  <si>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</si>
  <si>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</si>
  <si>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</si>
  <si>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</si>
  <si>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</si>
  <si>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6770 ИСПАНСКИЕ сос ц/о мгс 0.41кг 6шт.  ОСТАНКИНО</t>
  </si>
  <si>
    <t>6788 СЕРВЕЛАТ КРЕМЛЕВСКИЙ в/к в/у  ОСТАНКИНО</t>
  </si>
  <si>
    <t>6790 СЕРВЕЛАТ ЕВРОПЕЙСКИЙ в/к в/у  ОСТАНКИНО</t>
  </si>
  <si>
    <t>6841 ДОМАШНЯЯ Папа может вар н/о мгс 1*3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</si>
  <si>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</si>
  <si>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</si>
  <si>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</si>
  <si>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</si>
  <si>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</si>
  <si>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</si>
  <si>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</si>
  <si>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</si>
  <si>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</si>
  <si>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</si>
  <si>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</si>
  <si>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</si>
  <si>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</si>
  <si>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</si>
  <si>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</si>
  <si>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</si>
  <si>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</si>
  <si>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16,07,</t>
  </si>
  <si>
    <t>17,07,</t>
  </si>
  <si>
    <t>18,07,</t>
  </si>
  <si>
    <t>19,07,</t>
  </si>
  <si>
    <t>21,07,</t>
  </si>
  <si>
    <t>22,07г</t>
  </si>
  <si>
    <t>28,06,</t>
  </si>
  <si>
    <t>05,07,</t>
  </si>
  <si>
    <t>12,07,</t>
  </si>
  <si>
    <t>21,07.</t>
  </si>
  <si>
    <t>1,5т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</si>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</sst>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7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05.07.2024 - 12.07.2024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12,07,</v>
          </cell>
          <cell r="L5" t="str">
            <v>14,07,</v>
          </cell>
          <cell r="M5" t="str">
            <v>16,07,</v>
          </cell>
          <cell r="N5" t="str">
            <v>16,07г</v>
          </cell>
          <cell r="O5" t="str">
            <v>кор</v>
          </cell>
          <cell r="Q5" t="str">
            <v>17,07,</v>
          </cell>
          <cell r="R5">
            <v>18.07</v>
          </cell>
          <cell r="T5" t="str">
            <v>19,07,</v>
          </cell>
          <cell r="Y5" t="str">
            <v>21,06,</v>
          </cell>
          <cell r="Z5" t="str">
            <v>28,06,</v>
          </cell>
          <cell r="AA5" t="str">
            <v>05,07,</v>
          </cell>
          <cell r="AB5" t="str">
            <v>13,07,</v>
          </cell>
        </row>
        <row r="6">
          <cell r="E6">
            <v>100725.85199999997</v>
          </cell>
          <cell r="F6">
            <v>69948.676000000007</v>
          </cell>
          <cell r="I6">
            <v>102894.10800000001</v>
          </cell>
          <cell r="J6">
            <v>-2168.2559999999985</v>
          </cell>
          <cell r="K6">
            <v>13748</v>
          </cell>
          <cell r="L6">
            <v>7806</v>
          </cell>
          <cell r="M6">
            <v>5811</v>
          </cell>
          <cell r="N6">
            <v>39853</v>
          </cell>
          <cell r="O6">
            <v>-3700</v>
          </cell>
          <cell r="P6">
            <v>0</v>
          </cell>
          <cell r="Q6">
            <v>3910</v>
          </cell>
          <cell r="R6">
            <v>17590</v>
          </cell>
          <cell r="S6">
            <v>20145.170399999995</v>
          </cell>
          <cell r="T6">
            <v>16234</v>
          </cell>
          <cell r="W6">
            <v>0</v>
          </cell>
          <cell r="X6">
            <v>0</v>
          </cell>
          <cell r="Y6">
            <v>18506.247599999999</v>
          </cell>
          <cell r="Z6">
            <v>19983.670399999995</v>
          </cell>
          <cell r="AA6">
            <v>20819.009799999996</v>
          </cell>
          <cell r="AB6">
            <v>16993.924999999999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107</v>
          </cell>
          <cell r="D7">
            <v>568</v>
          </cell>
          <cell r="E7">
            <v>456</v>
          </cell>
          <cell r="F7">
            <v>216</v>
          </cell>
          <cell r="G7">
            <v>0.4</v>
          </cell>
          <cell r="H7">
            <v>60</v>
          </cell>
          <cell r="I7">
            <v>460</v>
          </cell>
          <cell r="J7">
            <v>-4</v>
          </cell>
          <cell r="K7">
            <v>40</v>
          </cell>
          <cell r="L7">
            <v>0</v>
          </cell>
          <cell r="M7">
            <v>120</v>
          </cell>
          <cell r="N7">
            <v>200</v>
          </cell>
          <cell r="Q7">
            <v>40</v>
          </cell>
          <cell r="R7">
            <v>80</v>
          </cell>
          <cell r="S7">
            <v>91.2</v>
          </cell>
          <cell r="T7">
            <v>80</v>
          </cell>
          <cell r="U7">
            <v>8.5087719298245617</v>
          </cell>
          <cell r="V7">
            <v>2.3684210526315788</v>
          </cell>
          <cell r="Y7">
            <v>67.2</v>
          </cell>
          <cell r="Z7">
            <v>70.8</v>
          </cell>
          <cell r="AA7">
            <v>78.2</v>
          </cell>
          <cell r="AB7">
            <v>32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1466.5630000000001</v>
          </cell>
          <cell r="D8">
            <v>3117.2950000000001</v>
          </cell>
          <cell r="E8">
            <v>2248.2040000000002</v>
          </cell>
          <cell r="F8">
            <v>1604.1990000000001</v>
          </cell>
          <cell r="G8">
            <v>1</v>
          </cell>
          <cell r="H8">
            <v>45</v>
          </cell>
          <cell r="I8">
            <v>2210.1</v>
          </cell>
          <cell r="J8">
            <v>38.104000000000269</v>
          </cell>
          <cell r="K8">
            <v>481</v>
          </cell>
          <cell r="L8">
            <v>0</v>
          </cell>
          <cell r="M8">
            <v>0</v>
          </cell>
          <cell r="N8">
            <v>1000</v>
          </cell>
          <cell r="O8">
            <v>-300</v>
          </cell>
          <cell r="Q8">
            <v>50</v>
          </cell>
          <cell r="R8">
            <v>350</v>
          </cell>
          <cell r="S8">
            <v>449.64080000000001</v>
          </cell>
          <cell r="T8">
            <v>600</v>
          </cell>
          <cell r="U8">
            <v>8.418272985903414</v>
          </cell>
          <cell r="V8">
            <v>3.5677345116368442</v>
          </cell>
          <cell r="Y8">
            <v>413.90780000000007</v>
          </cell>
          <cell r="Z8">
            <v>543.44979999999998</v>
          </cell>
          <cell r="AA8">
            <v>452.0702</v>
          </cell>
          <cell r="AB8">
            <v>466.327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744.83</v>
          </cell>
          <cell r="D9">
            <v>3876.451</v>
          </cell>
          <cell r="E9">
            <v>2410.1770000000001</v>
          </cell>
          <cell r="F9">
            <v>1777.989</v>
          </cell>
          <cell r="G9">
            <v>1</v>
          </cell>
          <cell r="H9">
            <v>60</v>
          </cell>
          <cell r="I9">
            <v>2380.5</v>
          </cell>
          <cell r="J9">
            <v>29.677000000000135</v>
          </cell>
          <cell r="K9">
            <v>782</v>
          </cell>
          <cell r="L9">
            <v>0</v>
          </cell>
          <cell r="M9">
            <v>0</v>
          </cell>
          <cell r="N9">
            <v>1000</v>
          </cell>
          <cell r="O9">
            <v>-300</v>
          </cell>
          <cell r="R9">
            <v>200</v>
          </cell>
          <cell r="S9">
            <v>482.03540000000004</v>
          </cell>
          <cell r="T9">
            <v>634</v>
          </cell>
          <cell r="U9">
            <v>8.4931293427827086</v>
          </cell>
          <cell r="V9">
            <v>3.6885029605709452</v>
          </cell>
          <cell r="Y9">
            <v>424.30919999999998</v>
          </cell>
          <cell r="Z9">
            <v>480.93619999999999</v>
          </cell>
          <cell r="AA9">
            <v>508.23680000000002</v>
          </cell>
          <cell r="AB9">
            <v>452.14699999999999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95.512</v>
          </cell>
          <cell r="D10">
            <v>33.209000000000003</v>
          </cell>
          <cell r="E10">
            <v>78.546999999999997</v>
          </cell>
          <cell r="F10">
            <v>49.673000000000002</v>
          </cell>
          <cell r="G10">
            <v>1</v>
          </cell>
          <cell r="H10">
            <v>120</v>
          </cell>
          <cell r="I10">
            <v>78</v>
          </cell>
          <cell r="J10">
            <v>0.54699999999999704</v>
          </cell>
          <cell r="K10">
            <v>0</v>
          </cell>
          <cell r="L10">
            <v>30</v>
          </cell>
          <cell r="M10">
            <v>0</v>
          </cell>
          <cell r="N10">
            <v>100</v>
          </cell>
          <cell r="S10">
            <v>15.709399999999999</v>
          </cell>
          <cell r="U10">
            <v>11.437292321794596</v>
          </cell>
          <cell r="V10">
            <v>3.1619921830241768</v>
          </cell>
          <cell r="Y10">
            <v>9.6992000000000012</v>
          </cell>
          <cell r="Z10">
            <v>16.375399999999999</v>
          </cell>
          <cell r="AA10">
            <v>9.8073999999999995</v>
          </cell>
          <cell r="AB10">
            <v>23.433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53.011000000000003</v>
          </cell>
          <cell r="D11">
            <v>182.81100000000001</v>
          </cell>
          <cell r="E11">
            <v>156.47499999999999</v>
          </cell>
          <cell r="F11">
            <v>77.994</v>
          </cell>
          <cell r="G11">
            <v>1</v>
          </cell>
          <cell r="H11">
            <v>60</v>
          </cell>
          <cell r="I11">
            <v>151.88</v>
          </cell>
          <cell r="J11">
            <v>4.5949999999999989</v>
          </cell>
          <cell r="K11">
            <v>20</v>
          </cell>
          <cell r="L11">
            <v>0</v>
          </cell>
          <cell r="M11">
            <v>30</v>
          </cell>
          <cell r="N11">
            <v>80</v>
          </cell>
          <cell r="Q11">
            <v>20</v>
          </cell>
          <cell r="R11">
            <v>30</v>
          </cell>
          <cell r="S11">
            <v>31.294999999999998</v>
          </cell>
          <cell r="T11">
            <v>20</v>
          </cell>
          <cell r="U11">
            <v>8.8830164563029257</v>
          </cell>
          <cell r="V11">
            <v>2.4922192043457421</v>
          </cell>
          <cell r="Y11">
            <v>25.902200000000001</v>
          </cell>
          <cell r="Z11">
            <v>27.783800000000003</v>
          </cell>
          <cell r="AA11">
            <v>27.067200000000003</v>
          </cell>
          <cell r="AB11">
            <v>22.38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231.87299999999999</v>
          </cell>
          <cell r="D12">
            <v>885.36900000000003</v>
          </cell>
          <cell r="E12">
            <v>692.226</v>
          </cell>
          <cell r="F12">
            <v>368.11</v>
          </cell>
          <cell r="G12">
            <v>1</v>
          </cell>
          <cell r="H12">
            <v>60</v>
          </cell>
          <cell r="I12">
            <v>677.25</v>
          </cell>
          <cell r="J12">
            <v>14.975999999999999</v>
          </cell>
          <cell r="K12">
            <v>100</v>
          </cell>
          <cell r="L12">
            <v>0</v>
          </cell>
          <cell r="M12">
            <v>90</v>
          </cell>
          <cell r="N12">
            <v>350</v>
          </cell>
          <cell r="Q12">
            <v>50</v>
          </cell>
          <cell r="R12">
            <v>150</v>
          </cell>
          <cell r="S12">
            <v>138.4452</v>
          </cell>
          <cell r="T12">
            <v>100</v>
          </cell>
          <cell r="U12">
            <v>8.726268588582343</v>
          </cell>
          <cell r="V12">
            <v>2.6588859707667729</v>
          </cell>
          <cell r="Y12">
            <v>110.75879999999999</v>
          </cell>
          <cell r="Z12">
            <v>123.04780000000001</v>
          </cell>
          <cell r="AA12">
            <v>118.5386</v>
          </cell>
          <cell r="AB12">
            <v>111.777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316</v>
          </cell>
          <cell r="D13">
            <v>794</v>
          </cell>
          <cell r="E13">
            <v>535</v>
          </cell>
          <cell r="F13">
            <v>568</v>
          </cell>
          <cell r="G13">
            <v>0.25</v>
          </cell>
          <cell r="H13">
            <v>120</v>
          </cell>
          <cell r="I13">
            <v>557</v>
          </cell>
          <cell r="J13">
            <v>-22</v>
          </cell>
          <cell r="K13">
            <v>0</v>
          </cell>
          <cell r="L13">
            <v>0</v>
          </cell>
          <cell r="M13">
            <v>0</v>
          </cell>
          <cell r="N13">
            <v>600</v>
          </cell>
          <cell r="S13">
            <v>107</v>
          </cell>
          <cell r="U13">
            <v>10.915887850467289</v>
          </cell>
          <cell r="V13">
            <v>5.3084112149532707</v>
          </cell>
          <cell r="Y13">
            <v>103.2</v>
          </cell>
          <cell r="Z13">
            <v>115</v>
          </cell>
          <cell r="AA13">
            <v>112.2</v>
          </cell>
          <cell r="AB13">
            <v>83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43.677999999999997</v>
          </cell>
          <cell r="D14">
            <v>120.425</v>
          </cell>
          <cell r="E14">
            <v>82.703000000000003</v>
          </cell>
          <cell r="F14">
            <v>57.344999999999999</v>
          </cell>
          <cell r="G14">
            <v>1</v>
          </cell>
          <cell r="H14">
            <v>30</v>
          </cell>
          <cell r="I14">
            <v>111.8</v>
          </cell>
          <cell r="J14">
            <v>-29.096999999999994</v>
          </cell>
          <cell r="K14">
            <v>20</v>
          </cell>
          <cell r="L14">
            <v>0</v>
          </cell>
          <cell r="M14">
            <v>30</v>
          </cell>
          <cell r="N14">
            <v>20</v>
          </cell>
          <cell r="R14">
            <v>20</v>
          </cell>
          <cell r="S14">
            <v>16.540600000000001</v>
          </cell>
          <cell r="U14">
            <v>8.9080807225856375</v>
          </cell>
          <cell r="V14">
            <v>3.4669238117117875</v>
          </cell>
          <cell r="Y14">
            <v>13.4742</v>
          </cell>
          <cell r="Z14">
            <v>16.2102</v>
          </cell>
          <cell r="AA14">
            <v>15.616</v>
          </cell>
          <cell r="AB14">
            <v>9.0030000000000001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144.83799999999999</v>
          </cell>
          <cell r="D15">
            <v>725.18899999999996</v>
          </cell>
          <cell r="E15">
            <v>447.65800000000002</v>
          </cell>
          <cell r="F15">
            <v>345.56</v>
          </cell>
          <cell r="G15">
            <v>1</v>
          </cell>
          <cell r="H15">
            <v>45</v>
          </cell>
          <cell r="I15">
            <v>448.1</v>
          </cell>
          <cell r="J15">
            <v>-0.44200000000000728</v>
          </cell>
          <cell r="K15">
            <v>100</v>
          </cell>
          <cell r="L15">
            <v>0</v>
          </cell>
          <cell r="M15">
            <v>0</v>
          </cell>
          <cell r="N15">
            <v>150</v>
          </cell>
          <cell r="Q15">
            <v>30</v>
          </cell>
          <cell r="R15">
            <v>100</v>
          </cell>
          <cell r="S15">
            <v>89.531599999999997</v>
          </cell>
          <cell r="T15">
            <v>70</v>
          </cell>
          <cell r="U15">
            <v>8.8858012143198604</v>
          </cell>
          <cell r="V15">
            <v>3.85964285235604</v>
          </cell>
          <cell r="Y15">
            <v>96.556600000000003</v>
          </cell>
          <cell r="Z15">
            <v>92.266999999999996</v>
          </cell>
          <cell r="AA15">
            <v>100.50660000000001</v>
          </cell>
          <cell r="AB15">
            <v>99.938999999999993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437</v>
          </cell>
          <cell r="D16">
            <v>1631</v>
          </cell>
          <cell r="E16">
            <v>1316</v>
          </cell>
          <cell r="F16">
            <v>726</v>
          </cell>
          <cell r="G16">
            <v>0.25</v>
          </cell>
          <cell r="H16">
            <v>120</v>
          </cell>
          <cell r="I16">
            <v>1334</v>
          </cell>
          <cell r="J16">
            <v>-18</v>
          </cell>
          <cell r="K16">
            <v>0</v>
          </cell>
          <cell r="L16">
            <v>400</v>
          </cell>
          <cell r="M16">
            <v>120</v>
          </cell>
          <cell r="N16">
            <v>1000</v>
          </cell>
          <cell r="S16">
            <v>263.2</v>
          </cell>
          <cell r="T16">
            <v>200</v>
          </cell>
          <cell r="U16">
            <v>9.2933130699088142</v>
          </cell>
          <cell r="V16">
            <v>2.7583586626139818</v>
          </cell>
          <cell r="Y16">
            <v>237.4</v>
          </cell>
          <cell r="Z16">
            <v>202.4</v>
          </cell>
          <cell r="AA16">
            <v>219</v>
          </cell>
          <cell r="AB16">
            <v>141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320.971</v>
          </cell>
          <cell r="D17">
            <v>1991.7809999999999</v>
          </cell>
          <cell r="E17">
            <v>1123.9490000000001</v>
          </cell>
          <cell r="F17">
            <v>940.07</v>
          </cell>
          <cell r="G17">
            <v>1</v>
          </cell>
          <cell r="H17">
            <v>45</v>
          </cell>
          <cell r="I17">
            <v>1111.508</v>
          </cell>
          <cell r="J17">
            <v>12.441000000000031</v>
          </cell>
          <cell r="K17">
            <v>138</v>
          </cell>
          <cell r="L17">
            <v>0</v>
          </cell>
          <cell r="M17">
            <v>0</v>
          </cell>
          <cell r="N17">
            <v>600</v>
          </cell>
          <cell r="R17">
            <v>100</v>
          </cell>
          <cell r="S17">
            <v>224.78980000000001</v>
          </cell>
          <cell r="T17">
            <v>200</v>
          </cell>
          <cell r="U17">
            <v>8.799643044301833</v>
          </cell>
          <cell r="V17">
            <v>4.1819958023006381</v>
          </cell>
          <cell r="Y17">
            <v>262.95780000000002</v>
          </cell>
          <cell r="Z17">
            <v>227.78460000000001</v>
          </cell>
          <cell r="AA17">
            <v>241.5514</v>
          </cell>
          <cell r="AB17">
            <v>216.05699999999999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707</v>
          </cell>
          <cell r="D18">
            <v>5813</v>
          </cell>
          <cell r="E18">
            <v>3826</v>
          </cell>
          <cell r="F18">
            <v>2620</v>
          </cell>
          <cell r="G18">
            <v>0.12</v>
          </cell>
          <cell r="H18">
            <v>60</v>
          </cell>
          <cell r="I18">
            <v>3890</v>
          </cell>
          <cell r="J18">
            <v>-64</v>
          </cell>
          <cell r="K18">
            <v>400</v>
          </cell>
          <cell r="L18">
            <v>600</v>
          </cell>
          <cell r="M18">
            <v>0</v>
          </cell>
          <cell r="N18">
            <v>1600</v>
          </cell>
          <cell r="Q18">
            <v>120</v>
          </cell>
          <cell r="R18">
            <v>600</v>
          </cell>
          <cell r="S18">
            <v>765.2</v>
          </cell>
          <cell r="T18">
            <v>580</v>
          </cell>
          <cell r="U18">
            <v>8.5206481965499208</v>
          </cell>
          <cell r="V18">
            <v>3.4239414532148458</v>
          </cell>
          <cell r="Y18">
            <v>656.8</v>
          </cell>
          <cell r="Z18">
            <v>661.6</v>
          </cell>
          <cell r="AA18">
            <v>761.2</v>
          </cell>
          <cell r="AB18">
            <v>632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81.888000000000005</v>
          </cell>
          <cell r="D19">
            <v>459.88200000000001</v>
          </cell>
          <cell r="E19">
            <v>228.184</v>
          </cell>
          <cell r="F19">
            <v>311.62099999999998</v>
          </cell>
          <cell r="G19">
            <v>1</v>
          </cell>
          <cell r="H19" t="e">
            <v>#N/A</v>
          </cell>
          <cell r="I19">
            <v>231</v>
          </cell>
          <cell r="J19">
            <v>-2.8160000000000025</v>
          </cell>
          <cell r="K19">
            <v>30</v>
          </cell>
          <cell r="L19">
            <v>0</v>
          </cell>
          <cell r="M19">
            <v>0</v>
          </cell>
          <cell r="N19">
            <v>40</v>
          </cell>
          <cell r="S19">
            <v>45.636800000000001</v>
          </cell>
          <cell r="T19">
            <v>20</v>
          </cell>
          <cell r="U19">
            <v>8.8003760123409176</v>
          </cell>
          <cell r="V19">
            <v>6.8282833152192959</v>
          </cell>
          <cell r="Y19">
            <v>43.082599999999999</v>
          </cell>
          <cell r="Z19">
            <v>57.265000000000001</v>
          </cell>
          <cell r="AA19">
            <v>61.8</v>
          </cell>
          <cell r="AB19">
            <v>43.988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394</v>
          </cell>
          <cell r="D20">
            <v>1812</v>
          </cell>
          <cell r="E20">
            <v>1122</v>
          </cell>
          <cell r="F20">
            <v>1050</v>
          </cell>
          <cell r="G20">
            <v>0.25</v>
          </cell>
          <cell r="H20">
            <v>120</v>
          </cell>
          <cell r="I20">
            <v>1148</v>
          </cell>
          <cell r="J20">
            <v>-26</v>
          </cell>
          <cell r="K20">
            <v>0</v>
          </cell>
          <cell r="L20">
            <v>0</v>
          </cell>
          <cell r="M20">
            <v>0</v>
          </cell>
          <cell r="N20">
            <v>1000</v>
          </cell>
          <cell r="S20">
            <v>224.4</v>
          </cell>
          <cell r="U20">
            <v>9.1354723707664878</v>
          </cell>
          <cell r="V20">
            <v>4.6791443850267376</v>
          </cell>
          <cell r="Y20">
            <v>221.4</v>
          </cell>
          <cell r="Z20">
            <v>209</v>
          </cell>
          <cell r="AA20">
            <v>232.6</v>
          </cell>
          <cell r="AB20">
            <v>150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32.540999999999997</v>
          </cell>
          <cell r="D21">
            <v>210.43899999999999</v>
          </cell>
          <cell r="E21">
            <v>59.752000000000002</v>
          </cell>
          <cell r="F21">
            <v>174.89400000000001</v>
          </cell>
          <cell r="G21">
            <v>1</v>
          </cell>
          <cell r="H21">
            <v>120</v>
          </cell>
          <cell r="I21">
            <v>60.5</v>
          </cell>
          <cell r="J21">
            <v>-0.74799999999999756</v>
          </cell>
          <cell r="K21">
            <v>0</v>
          </cell>
          <cell r="L21">
            <v>0</v>
          </cell>
          <cell r="M21">
            <v>0</v>
          </cell>
          <cell r="N21">
            <v>50</v>
          </cell>
          <cell r="S21">
            <v>11.9504</v>
          </cell>
          <cell r="U21">
            <v>18.818951666889813</v>
          </cell>
          <cell r="V21">
            <v>14.634991297362431</v>
          </cell>
          <cell r="Y21">
            <v>8.0102000000000011</v>
          </cell>
          <cell r="Z21">
            <v>14.254</v>
          </cell>
          <cell r="AA21">
            <v>21.489799999999999</v>
          </cell>
          <cell r="AB21">
            <v>9.6029999999999998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90.585999999999999</v>
          </cell>
          <cell r="D22">
            <v>276.971</v>
          </cell>
          <cell r="E22">
            <v>173.94499999999999</v>
          </cell>
          <cell r="F22">
            <v>189.511</v>
          </cell>
          <cell r="G22">
            <v>1</v>
          </cell>
          <cell r="H22">
            <v>45</v>
          </cell>
          <cell r="I22">
            <v>174.1</v>
          </cell>
          <cell r="J22">
            <v>-0.15500000000000114</v>
          </cell>
          <cell r="K22">
            <v>23</v>
          </cell>
          <cell r="L22">
            <v>0</v>
          </cell>
          <cell r="M22">
            <v>0</v>
          </cell>
          <cell r="N22">
            <v>60</v>
          </cell>
          <cell r="S22">
            <v>34.789000000000001</v>
          </cell>
          <cell r="T22">
            <v>30</v>
          </cell>
          <cell r="U22">
            <v>8.695593434706371</v>
          </cell>
          <cell r="V22">
            <v>5.4474402828480262</v>
          </cell>
          <cell r="Y22">
            <v>29.377800000000001</v>
          </cell>
          <cell r="Z22">
            <v>36.698799999999999</v>
          </cell>
          <cell r="AA22">
            <v>40.442</v>
          </cell>
          <cell r="AB22">
            <v>34.170999999999999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138.42699999999999</v>
          </cell>
          <cell r="D23">
            <v>657.19399999999996</v>
          </cell>
          <cell r="E23">
            <v>514.91300000000001</v>
          </cell>
          <cell r="F23">
            <v>178.51</v>
          </cell>
          <cell r="G23">
            <v>1</v>
          </cell>
          <cell r="H23">
            <v>60</v>
          </cell>
          <cell r="I23">
            <v>496</v>
          </cell>
          <cell r="J23">
            <v>18.913000000000011</v>
          </cell>
          <cell r="K23">
            <v>0</v>
          </cell>
          <cell r="L23">
            <v>50</v>
          </cell>
          <cell r="M23">
            <v>90</v>
          </cell>
          <cell r="N23">
            <v>350</v>
          </cell>
          <cell r="Q23">
            <v>50</v>
          </cell>
          <cell r="R23">
            <v>100</v>
          </cell>
          <cell r="S23">
            <v>102.98260000000001</v>
          </cell>
          <cell r="T23">
            <v>100</v>
          </cell>
          <cell r="U23">
            <v>8.91907953382416</v>
          </cell>
          <cell r="V23">
            <v>1.7333996228489084</v>
          </cell>
          <cell r="Y23">
            <v>83.275800000000004</v>
          </cell>
          <cell r="Z23">
            <v>80.991</v>
          </cell>
          <cell r="AA23">
            <v>91.190799999999996</v>
          </cell>
          <cell r="AB23">
            <v>62.47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194</v>
          </cell>
          <cell r="D24">
            <v>1912</v>
          </cell>
          <cell r="E24">
            <v>1203</v>
          </cell>
          <cell r="F24">
            <v>882</v>
          </cell>
          <cell r="G24">
            <v>0.22</v>
          </cell>
          <cell r="H24">
            <v>120</v>
          </cell>
          <cell r="I24">
            <v>1225</v>
          </cell>
          <cell r="J24">
            <v>-22</v>
          </cell>
          <cell r="K24">
            <v>200</v>
          </cell>
          <cell r="L24">
            <v>0</v>
          </cell>
          <cell r="M24">
            <v>0</v>
          </cell>
          <cell r="N24">
            <v>600</v>
          </cell>
          <cell r="R24">
            <v>200</v>
          </cell>
          <cell r="S24">
            <v>240.6</v>
          </cell>
          <cell r="T24">
            <v>200</v>
          </cell>
          <cell r="U24">
            <v>8.653366583541148</v>
          </cell>
          <cell r="V24">
            <v>3.6658354114713219</v>
          </cell>
          <cell r="Y24">
            <v>234.4</v>
          </cell>
          <cell r="Z24">
            <v>208.8</v>
          </cell>
          <cell r="AA24">
            <v>242.2</v>
          </cell>
          <cell r="AB24">
            <v>170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601</v>
          </cell>
          <cell r="D25">
            <v>1136</v>
          </cell>
          <cell r="E25">
            <v>1528</v>
          </cell>
          <cell r="F25">
            <v>191</v>
          </cell>
          <cell r="G25">
            <v>0.4</v>
          </cell>
          <cell r="H25">
            <v>60</v>
          </cell>
          <cell r="I25">
            <v>1646</v>
          </cell>
          <cell r="J25">
            <v>-118</v>
          </cell>
          <cell r="K25">
            <v>0</v>
          </cell>
          <cell r="L25">
            <v>0</v>
          </cell>
          <cell r="M25">
            <v>400</v>
          </cell>
          <cell r="N25">
            <v>800</v>
          </cell>
          <cell r="Q25">
            <v>600</v>
          </cell>
          <cell r="R25">
            <v>400</v>
          </cell>
          <cell r="S25">
            <v>305.60000000000002</v>
          </cell>
          <cell r="T25">
            <v>400</v>
          </cell>
          <cell r="U25">
            <v>9.1328534031413611</v>
          </cell>
          <cell r="V25">
            <v>0.625</v>
          </cell>
          <cell r="Y25">
            <v>215.6</v>
          </cell>
          <cell r="Z25">
            <v>260</v>
          </cell>
          <cell r="AA25">
            <v>282.8</v>
          </cell>
          <cell r="AB25">
            <v>153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609</v>
          </cell>
          <cell r="D26">
            <v>671</v>
          </cell>
          <cell r="E26">
            <v>560</v>
          </cell>
          <cell r="F26">
            <v>651</v>
          </cell>
          <cell r="G26">
            <v>0</v>
          </cell>
          <cell r="H26" t="e">
            <v>#N/A</v>
          </cell>
          <cell r="I26">
            <v>631</v>
          </cell>
          <cell r="J26">
            <v>-71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112</v>
          </cell>
          <cell r="U26">
            <v>5.8125</v>
          </cell>
          <cell r="V26">
            <v>5.8125</v>
          </cell>
          <cell r="Y26">
            <v>0</v>
          </cell>
          <cell r="Z26">
            <v>0</v>
          </cell>
          <cell r="AA26">
            <v>3</v>
          </cell>
          <cell r="AB26">
            <v>161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1517.797</v>
          </cell>
          <cell r="D27">
            <v>3571.152</v>
          </cell>
          <cell r="E27">
            <v>2779</v>
          </cell>
          <cell r="F27">
            <v>2594</v>
          </cell>
          <cell r="G27">
            <v>1</v>
          </cell>
          <cell r="H27">
            <v>45</v>
          </cell>
          <cell r="I27">
            <v>2504.1</v>
          </cell>
          <cell r="J27">
            <v>274.90000000000009</v>
          </cell>
          <cell r="K27">
            <v>730</v>
          </cell>
          <cell r="L27">
            <v>0</v>
          </cell>
          <cell r="M27">
            <v>0</v>
          </cell>
          <cell r="N27">
            <v>500</v>
          </cell>
          <cell r="O27">
            <v>-500</v>
          </cell>
          <cell r="R27">
            <v>500</v>
          </cell>
          <cell r="S27">
            <v>555.79999999999995</v>
          </cell>
          <cell r="T27">
            <v>800</v>
          </cell>
          <cell r="U27">
            <v>8.3195394026628282</v>
          </cell>
          <cell r="V27">
            <v>4.6671464555595543</v>
          </cell>
          <cell r="Y27">
            <v>692</v>
          </cell>
          <cell r="Z27">
            <v>521.6</v>
          </cell>
          <cell r="AA27">
            <v>742.6</v>
          </cell>
          <cell r="AB27">
            <v>781.54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324</v>
          </cell>
          <cell r="D28">
            <v>633</v>
          </cell>
          <cell r="E28">
            <v>479</v>
          </cell>
          <cell r="F28">
            <v>478</v>
          </cell>
          <cell r="G28">
            <v>0.3</v>
          </cell>
          <cell r="H28" t="e">
            <v>#N/A</v>
          </cell>
          <cell r="I28">
            <v>497</v>
          </cell>
          <cell r="J28">
            <v>-18</v>
          </cell>
          <cell r="K28">
            <v>100</v>
          </cell>
          <cell r="L28">
            <v>0</v>
          </cell>
          <cell r="M28">
            <v>0</v>
          </cell>
          <cell r="N28">
            <v>120</v>
          </cell>
          <cell r="R28">
            <v>360</v>
          </cell>
          <cell r="S28">
            <v>95.8</v>
          </cell>
          <cell r="T28">
            <v>360</v>
          </cell>
          <cell r="U28">
            <v>14.801670146137788</v>
          </cell>
          <cell r="V28">
            <v>4.989561586638831</v>
          </cell>
          <cell r="Y28">
            <v>134.19999999999999</v>
          </cell>
          <cell r="Z28">
            <v>131.19999999999999</v>
          </cell>
          <cell r="AA28">
            <v>6.4</v>
          </cell>
          <cell r="AB28">
            <v>192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315</v>
          </cell>
          <cell r="D29">
            <v>327</v>
          </cell>
          <cell r="E29">
            <v>546</v>
          </cell>
          <cell r="F29">
            <v>85</v>
          </cell>
          <cell r="G29">
            <v>0.09</v>
          </cell>
          <cell r="H29">
            <v>45</v>
          </cell>
          <cell r="I29">
            <v>557</v>
          </cell>
          <cell r="J29">
            <v>-11</v>
          </cell>
          <cell r="K29">
            <v>80</v>
          </cell>
          <cell r="L29">
            <v>140</v>
          </cell>
          <cell r="M29">
            <v>120</v>
          </cell>
          <cell r="N29">
            <v>180</v>
          </cell>
          <cell r="Q29">
            <v>150</v>
          </cell>
          <cell r="R29">
            <v>100</v>
          </cell>
          <cell r="S29">
            <v>109.2</v>
          </cell>
          <cell r="T29">
            <v>100</v>
          </cell>
          <cell r="U29">
            <v>8.7454212454212445</v>
          </cell>
          <cell r="V29">
            <v>0.7783882783882784</v>
          </cell>
          <cell r="Y29">
            <v>85.8</v>
          </cell>
          <cell r="Z29">
            <v>98.8</v>
          </cell>
          <cell r="AA29">
            <v>74.400000000000006</v>
          </cell>
          <cell r="AB29">
            <v>96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20</v>
          </cell>
          <cell r="D30">
            <v>447</v>
          </cell>
          <cell r="E30">
            <v>359</v>
          </cell>
          <cell r="F30">
            <v>97</v>
          </cell>
          <cell r="G30">
            <v>0.4</v>
          </cell>
          <cell r="H30">
            <v>60</v>
          </cell>
          <cell r="I30">
            <v>378</v>
          </cell>
          <cell r="J30">
            <v>-19</v>
          </cell>
          <cell r="K30">
            <v>40</v>
          </cell>
          <cell r="L30">
            <v>40</v>
          </cell>
          <cell r="M30">
            <v>80</v>
          </cell>
          <cell r="N30">
            <v>160</v>
          </cell>
          <cell r="Q30">
            <v>80</v>
          </cell>
          <cell r="R30">
            <v>80</v>
          </cell>
          <cell r="S30">
            <v>71.8</v>
          </cell>
          <cell r="T30">
            <v>40</v>
          </cell>
          <cell r="U30">
            <v>8.5933147632311986</v>
          </cell>
          <cell r="V30">
            <v>1.350974930362117</v>
          </cell>
          <cell r="Y30">
            <v>43.6</v>
          </cell>
          <cell r="Z30">
            <v>45.4</v>
          </cell>
          <cell r="AA30">
            <v>56.4</v>
          </cell>
          <cell r="AB30">
            <v>13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47</v>
          </cell>
          <cell r="D31">
            <v>832</v>
          </cell>
          <cell r="E31">
            <v>475</v>
          </cell>
          <cell r="F31">
            <v>402</v>
          </cell>
          <cell r="G31">
            <v>0.4</v>
          </cell>
          <cell r="H31">
            <v>60</v>
          </cell>
          <cell r="I31">
            <v>519</v>
          </cell>
          <cell r="J31">
            <v>-44</v>
          </cell>
          <cell r="K31">
            <v>40</v>
          </cell>
          <cell r="L31">
            <v>0</v>
          </cell>
          <cell r="M31">
            <v>40</v>
          </cell>
          <cell r="N31">
            <v>160</v>
          </cell>
          <cell r="R31">
            <v>120</v>
          </cell>
          <cell r="S31">
            <v>95</v>
          </cell>
          <cell r="T31">
            <v>80</v>
          </cell>
          <cell r="U31">
            <v>8.8631578947368421</v>
          </cell>
          <cell r="V31">
            <v>4.2315789473684209</v>
          </cell>
          <cell r="Y31">
            <v>75</v>
          </cell>
          <cell r="Z31">
            <v>80</v>
          </cell>
          <cell r="AA31">
            <v>101.2</v>
          </cell>
          <cell r="AB31">
            <v>63</v>
          </cell>
          <cell r="AC31" t="str">
            <v>м135з</v>
          </cell>
          <cell r="AD31" t="e">
            <v>#N/A</v>
          </cell>
        </row>
        <row r="32">
          <cell r="A32" t="str">
            <v>6281 СВИНИНА ДЕЛИКАТ. к/в мл/к в/у 0.3кг 45с  ОСТАНКИНО</v>
          </cell>
          <cell r="B32" t="str">
            <v>шт</v>
          </cell>
          <cell r="C32">
            <v>28</v>
          </cell>
          <cell r="D32">
            <v>30</v>
          </cell>
          <cell r="E32">
            <v>1</v>
          </cell>
          <cell r="F32">
            <v>27</v>
          </cell>
          <cell r="G32">
            <v>0</v>
          </cell>
          <cell r="H32">
            <v>45</v>
          </cell>
          <cell r="I32">
            <v>50</v>
          </cell>
          <cell r="J32">
            <v>-49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0.2</v>
          </cell>
          <cell r="U32">
            <v>135</v>
          </cell>
          <cell r="V32">
            <v>135</v>
          </cell>
          <cell r="Y32">
            <v>134.19999999999999</v>
          </cell>
          <cell r="Z32">
            <v>131.19999999999999</v>
          </cell>
          <cell r="AA32">
            <v>102.8</v>
          </cell>
          <cell r="AB32">
            <v>-2</v>
          </cell>
          <cell r="AC32">
            <v>0</v>
          </cell>
          <cell r="AD32">
            <v>0</v>
          </cell>
        </row>
        <row r="33">
          <cell r="A33" t="str">
            <v>6297 ФИЛЕЙНЫЕ сос ц/о в/у 1/270 12шт_45с  ОСТАНКИНО</v>
          </cell>
          <cell r="B33" t="str">
            <v>шт</v>
          </cell>
          <cell r="C33">
            <v>697</v>
          </cell>
          <cell r="D33">
            <v>1401</v>
          </cell>
          <cell r="E33">
            <v>798</v>
          </cell>
          <cell r="F33">
            <v>20</v>
          </cell>
          <cell r="G33">
            <v>0</v>
          </cell>
          <cell r="H33">
            <v>45</v>
          </cell>
          <cell r="I33">
            <v>992</v>
          </cell>
          <cell r="J33">
            <v>-194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159.6</v>
          </cell>
          <cell r="U33">
            <v>0.12531328320802004</v>
          </cell>
          <cell r="V33">
            <v>0.12531328320802004</v>
          </cell>
          <cell r="Y33">
            <v>482.6</v>
          </cell>
          <cell r="Z33">
            <v>519.79999999999995</v>
          </cell>
          <cell r="AA33">
            <v>507.8</v>
          </cell>
          <cell r="AB33">
            <v>-11</v>
          </cell>
          <cell r="AC33" t="str">
            <v>выв</v>
          </cell>
          <cell r="AD33" t="e">
            <v>#N/A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459.87400000000002</v>
          </cell>
          <cell r="D34">
            <v>518.101</v>
          </cell>
          <cell r="E34">
            <v>552.81200000000001</v>
          </cell>
          <cell r="F34">
            <v>413.98200000000003</v>
          </cell>
          <cell r="G34">
            <v>1</v>
          </cell>
          <cell r="H34">
            <v>45</v>
          </cell>
          <cell r="I34">
            <v>540.9</v>
          </cell>
          <cell r="J34">
            <v>11.912000000000035</v>
          </cell>
          <cell r="K34">
            <v>60</v>
          </cell>
          <cell r="L34">
            <v>50</v>
          </cell>
          <cell r="M34">
            <v>100</v>
          </cell>
          <cell r="N34">
            <v>270</v>
          </cell>
          <cell r="S34">
            <v>110.5624</v>
          </cell>
          <cell r="T34">
            <v>50</v>
          </cell>
          <cell r="U34">
            <v>8.5380020694196226</v>
          </cell>
          <cell r="V34">
            <v>3.7443289943054787</v>
          </cell>
          <cell r="Y34">
            <v>103.52500000000001</v>
          </cell>
          <cell r="Z34">
            <v>155.6944</v>
          </cell>
          <cell r="AA34">
            <v>113.3158</v>
          </cell>
          <cell r="AB34">
            <v>126.499</v>
          </cell>
          <cell r="AC34">
            <v>0</v>
          </cell>
          <cell r="AD34" t="str">
            <v>костик</v>
          </cell>
        </row>
        <row r="35">
          <cell r="A35" t="str">
            <v>6325 ДОКТОРСКАЯ ПРЕМИУМ вар п/о 0.4кг 8шт.  ОСТАНКИНО</v>
          </cell>
          <cell r="B35" t="str">
            <v>шт</v>
          </cell>
          <cell r="C35">
            <v>230</v>
          </cell>
          <cell r="D35">
            <v>1588</v>
          </cell>
          <cell r="E35">
            <v>1030</v>
          </cell>
          <cell r="F35">
            <v>770</v>
          </cell>
          <cell r="G35">
            <v>0.4</v>
          </cell>
          <cell r="H35">
            <v>60</v>
          </cell>
          <cell r="I35">
            <v>1056</v>
          </cell>
          <cell r="J35">
            <v>-26</v>
          </cell>
          <cell r="K35">
            <v>120</v>
          </cell>
          <cell r="L35">
            <v>0</v>
          </cell>
          <cell r="M35">
            <v>120</v>
          </cell>
          <cell r="N35">
            <v>480</v>
          </cell>
          <cell r="R35">
            <v>120</v>
          </cell>
          <cell r="S35">
            <v>206</v>
          </cell>
          <cell r="T35">
            <v>140</v>
          </cell>
          <cell r="U35">
            <v>8.4951456310679614</v>
          </cell>
          <cell r="V35">
            <v>3.737864077669903</v>
          </cell>
          <cell r="Y35">
            <v>159.19999999999999</v>
          </cell>
          <cell r="Z35">
            <v>194.4</v>
          </cell>
          <cell r="AA35">
            <v>212</v>
          </cell>
          <cell r="AB35">
            <v>183</v>
          </cell>
          <cell r="AC35" t="str">
            <v>м43з</v>
          </cell>
          <cell r="AD35" t="e">
            <v>#N/A</v>
          </cell>
        </row>
        <row r="36">
          <cell r="A36" t="str">
            <v>6333 МЯСНАЯ Папа может вар п/о 0.4кг 8шт.  ОСТАНКИНО</v>
          </cell>
          <cell r="B36" t="str">
            <v>шт</v>
          </cell>
          <cell r="C36">
            <v>2113</v>
          </cell>
          <cell r="D36">
            <v>11583</v>
          </cell>
          <cell r="E36">
            <v>6623</v>
          </cell>
          <cell r="F36">
            <v>5649</v>
          </cell>
          <cell r="G36">
            <v>0.4</v>
          </cell>
          <cell r="H36">
            <v>60</v>
          </cell>
          <cell r="I36">
            <v>7035</v>
          </cell>
          <cell r="J36">
            <v>-412</v>
          </cell>
          <cell r="K36">
            <v>1400</v>
          </cell>
          <cell r="L36">
            <v>0</v>
          </cell>
          <cell r="M36">
            <v>0</v>
          </cell>
          <cell r="N36">
            <v>2600</v>
          </cell>
          <cell r="O36">
            <v>-600</v>
          </cell>
          <cell r="R36">
            <v>1000</v>
          </cell>
          <cell r="S36">
            <v>1324.6</v>
          </cell>
          <cell r="T36">
            <v>1000</v>
          </cell>
          <cell r="U36">
            <v>8.3413860788162477</v>
          </cell>
          <cell r="V36">
            <v>4.2646836780914992</v>
          </cell>
          <cell r="Y36">
            <v>1408</v>
          </cell>
          <cell r="Z36">
            <v>1381.4</v>
          </cell>
          <cell r="AA36">
            <v>1455.2</v>
          </cell>
          <cell r="AB36">
            <v>1369</v>
          </cell>
          <cell r="AC36" t="str">
            <v>кор</v>
          </cell>
          <cell r="AD36">
            <v>0</v>
          </cell>
        </row>
        <row r="37">
          <cell r="A37" t="str">
            <v>6340 ДОМАШНИЙ РЕЦЕПТ Коровино 0.5кг 8шт.  ОСТАНКИНО</v>
          </cell>
          <cell r="B37" t="str">
            <v>шт</v>
          </cell>
          <cell r="D37">
            <v>2248</v>
          </cell>
          <cell r="E37">
            <v>1138</v>
          </cell>
          <cell r="F37">
            <v>1094</v>
          </cell>
          <cell r="G37">
            <v>0.5</v>
          </cell>
          <cell r="H37" t="e">
            <v>#N/A</v>
          </cell>
          <cell r="I37">
            <v>1144</v>
          </cell>
          <cell r="J37">
            <v>-6</v>
          </cell>
          <cell r="K37">
            <v>388</v>
          </cell>
          <cell r="L37">
            <v>0</v>
          </cell>
          <cell r="M37">
            <v>0</v>
          </cell>
          <cell r="N37">
            <v>0</v>
          </cell>
          <cell r="Q37">
            <v>80</v>
          </cell>
          <cell r="R37">
            <v>200</v>
          </cell>
          <cell r="S37">
            <v>227.6</v>
          </cell>
          <cell r="T37">
            <v>200</v>
          </cell>
          <cell r="U37">
            <v>8.6203866432337435</v>
          </cell>
          <cell r="V37">
            <v>4.8066783831282951</v>
          </cell>
          <cell r="Y37">
            <v>181.6</v>
          </cell>
          <cell r="Z37">
            <v>188.4</v>
          </cell>
          <cell r="AA37">
            <v>262.2</v>
          </cell>
          <cell r="AB37">
            <v>235</v>
          </cell>
          <cell r="AC37" t="e">
            <v>#N/A</v>
          </cell>
          <cell r="AD37" t="e">
            <v>#N/A</v>
          </cell>
        </row>
        <row r="38">
          <cell r="A38" t="str">
            <v>6341 ДОМАШНИЙ РЕЦЕПТ СО ШПИКОМ Коровино 0.5кг  ОСТАНКИНО</v>
          </cell>
          <cell r="B38" t="str">
            <v>шт</v>
          </cell>
          <cell r="D38">
            <v>314</v>
          </cell>
          <cell r="E38">
            <v>56</v>
          </cell>
          <cell r="F38">
            <v>256</v>
          </cell>
          <cell r="G38">
            <v>0.5</v>
          </cell>
          <cell r="H38" t="e">
            <v>#N/A</v>
          </cell>
          <cell r="I38">
            <v>58</v>
          </cell>
          <cell r="J38">
            <v>-2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S38">
            <v>11.2</v>
          </cell>
          <cell r="U38">
            <v>22.857142857142858</v>
          </cell>
          <cell r="V38">
            <v>22.857142857142858</v>
          </cell>
          <cell r="Y38">
            <v>41</v>
          </cell>
          <cell r="Z38">
            <v>33.799999999999997</v>
          </cell>
          <cell r="AA38">
            <v>38.799999999999997</v>
          </cell>
          <cell r="AB38">
            <v>5</v>
          </cell>
          <cell r="AC38" t="e">
            <v>#N/A</v>
          </cell>
          <cell r="AD38" t="e">
            <v>#N/A</v>
          </cell>
        </row>
        <row r="39">
          <cell r="A39" t="str">
            <v>6353 ЭКСТРА Папа может вар п/о 0.4кг 8шт.  ОСТАНКИНО</v>
          </cell>
          <cell r="B39" t="str">
            <v>шт</v>
          </cell>
          <cell r="C39">
            <v>30</v>
          </cell>
          <cell r="D39">
            <v>5083</v>
          </cell>
          <cell r="E39">
            <v>2791</v>
          </cell>
          <cell r="F39">
            <v>1664</v>
          </cell>
          <cell r="G39">
            <v>0.4</v>
          </cell>
          <cell r="H39">
            <v>60</v>
          </cell>
          <cell r="I39">
            <v>3120</v>
          </cell>
          <cell r="J39">
            <v>-329</v>
          </cell>
          <cell r="K39">
            <v>312</v>
          </cell>
          <cell r="L39">
            <v>0</v>
          </cell>
          <cell r="M39">
            <v>120</v>
          </cell>
          <cell r="N39">
            <v>1600</v>
          </cell>
          <cell r="R39">
            <v>800</v>
          </cell>
          <cell r="S39">
            <v>558.20000000000005</v>
          </cell>
          <cell r="T39">
            <v>127</v>
          </cell>
          <cell r="U39">
            <v>8.281977785739878</v>
          </cell>
          <cell r="V39">
            <v>2.9810103905410243</v>
          </cell>
          <cell r="Y39">
            <v>479</v>
          </cell>
          <cell r="Z39">
            <v>422</v>
          </cell>
          <cell r="AA39">
            <v>611.20000000000005</v>
          </cell>
          <cell r="AB39">
            <v>425</v>
          </cell>
          <cell r="AC39" t="str">
            <v>м1400з</v>
          </cell>
          <cell r="AD39" t="str">
            <v>м470з</v>
          </cell>
        </row>
        <row r="40">
          <cell r="A40" t="str">
            <v>6392 ФИЛЕЙНАЯ Папа может вар п/о 0.4кг. ОСТАНКИНО</v>
          </cell>
          <cell r="B40" t="str">
            <v>шт</v>
          </cell>
          <cell r="C40">
            <v>2108</v>
          </cell>
          <cell r="D40">
            <v>9913</v>
          </cell>
          <cell r="E40">
            <v>6766</v>
          </cell>
          <cell r="F40">
            <v>3796</v>
          </cell>
          <cell r="G40">
            <v>0.4</v>
          </cell>
          <cell r="H40">
            <v>60</v>
          </cell>
          <cell r="I40">
            <v>7020</v>
          </cell>
          <cell r="J40">
            <v>-254</v>
          </cell>
          <cell r="K40">
            <v>1200</v>
          </cell>
          <cell r="L40">
            <v>680</v>
          </cell>
          <cell r="M40">
            <v>600</v>
          </cell>
          <cell r="N40">
            <v>3800</v>
          </cell>
          <cell r="O40">
            <v>-600</v>
          </cell>
          <cell r="R40">
            <v>1000</v>
          </cell>
          <cell r="S40">
            <v>1353.2</v>
          </cell>
          <cell r="T40">
            <v>800</v>
          </cell>
          <cell r="U40">
            <v>8.3328406739580245</v>
          </cell>
          <cell r="V40">
            <v>2.8052024830032516</v>
          </cell>
          <cell r="Y40">
            <v>1090.4000000000001</v>
          </cell>
          <cell r="Z40">
            <v>1117.4000000000001</v>
          </cell>
          <cell r="AA40">
            <v>1264.2</v>
          </cell>
          <cell r="AB40">
            <v>1164</v>
          </cell>
          <cell r="AC40" t="str">
            <v>кор</v>
          </cell>
          <cell r="AD40" t="e">
            <v>#N/A</v>
          </cell>
        </row>
        <row r="41">
          <cell r="A41" t="str">
            <v>6426 КЛАССИЧЕСКАЯ ПМ вар п/о 0.3кг 8шт.  ОСТАНКИНО</v>
          </cell>
          <cell r="B41" t="str">
            <v>шт</v>
          </cell>
          <cell r="C41">
            <v>311</v>
          </cell>
          <cell r="D41">
            <v>1204</v>
          </cell>
          <cell r="E41">
            <v>1370</v>
          </cell>
          <cell r="F41">
            <v>33</v>
          </cell>
          <cell r="G41">
            <v>0.3</v>
          </cell>
          <cell r="H41">
            <v>60</v>
          </cell>
          <cell r="I41">
            <v>1960</v>
          </cell>
          <cell r="J41">
            <v>-590</v>
          </cell>
          <cell r="K41">
            <v>80</v>
          </cell>
          <cell r="L41">
            <v>800</v>
          </cell>
          <cell r="M41">
            <v>0</v>
          </cell>
          <cell r="N41">
            <v>600</v>
          </cell>
          <cell r="Q41">
            <v>400</v>
          </cell>
          <cell r="R41">
            <v>400</v>
          </cell>
          <cell r="S41">
            <v>274</v>
          </cell>
          <cell r="T41">
            <v>400</v>
          </cell>
          <cell r="U41">
            <v>9.9014598540145986</v>
          </cell>
          <cell r="V41">
            <v>0.12043795620437957</v>
          </cell>
          <cell r="Y41">
            <v>432.8</v>
          </cell>
          <cell r="Z41">
            <v>272.8</v>
          </cell>
          <cell r="AA41">
            <v>425</v>
          </cell>
          <cell r="AB41">
            <v>109</v>
          </cell>
          <cell r="AC41" t="str">
            <v>м600з</v>
          </cell>
          <cell r="AD41" t="str">
            <v>зк</v>
          </cell>
        </row>
        <row r="42">
          <cell r="A42" t="str">
            <v>6453 ЭКСТРА Папа может с/к с/н в/у 1/100 14шт.   ОСТАНКИНО</v>
          </cell>
          <cell r="B42" t="str">
            <v>шт</v>
          </cell>
          <cell r="C42">
            <v>504</v>
          </cell>
          <cell r="D42">
            <v>4512</v>
          </cell>
          <cell r="E42">
            <v>2178</v>
          </cell>
          <cell r="F42">
            <v>1952</v>
          </cell>
          <cell r="G42">
            <v>0.1</v>
          </cell>
          <cell r="H42">
            <v>60</v>
          </cell>
          <cell r="I42">
            <v>2223</v>
          </cell>
          <cell r="J42">
            <v>-45</v>
          </cell>
          <cell r="K42">
            <v>0</v>
          </cell>
          <cell r="L42">
            <v>280</v>
          </cell>
          <cell r="M42">
            <v>140</v>
          </cell>
          <cell r="N42">
            <v>840</v>
          </cell>
          <cell r="R42">
            <v>700</v>
          </cell>
          <cell r="S42">
            <v>435.6</v>
          </cell>
          <cell r="T42">
            <v>148</v>
          </cell>
          <cell r="U42">
            <v>9.3204775022956845</v>
          </cell>
          <cell r="V42">
            <v>4.4811753902662987</v>
          </cell>
          <cell r="Y42">
            <v>342.8</v>
          </cell>
          <cell r="Z42">
            <v>406</v>
          </cell>
          <cell r="AA42">
            <v>474</v>
          </cell>
          <cell r="AB42">
            <v>376</v>
          </cell>
          <cell r="AC42">
            <v>0</v>
          </cell>
          <cell r="AD42" t="e">
            <v>#N/A</v>
          </cell>
        </row>
        <row r="43">
          <cell r="A43" t="str">
            <v>6454 АРОМАТНАЯ с/к с/н в/у 1/100 14шт.  ОСТАНКИНО</v>
          </cell>
          <cell r="B43" t="str">
            <v>шт</v>
          </cell>
          <cell r="C43">
            <v>34</v>
          </cell>
          <cell r="D43">
            <v>2851</v>
          </cell>
          <cell r="E43">
            <v>1376</v>
          </cell>
          <cell r="F43">
            <v>999</v>
          </cell>
          <cell r="G43">
            <v>0.1</v>
          </cell>
          <cell r="H43">
            <v>60</v>
          </cell>
          <cell r="I43">
            <v>2571</v>
          </cell>
          <cell r="J43">
            <v>-1195</v>
          </cell>
          <cell r="K43">
            <v>420</v>
          </cell>
          <cell r="L43">
            <v>206</v>
          </cell>
          <cell r="M43">
            <v>234</v>
          </cell>
          <cell r="N43">
            <v>467</v>
          </cell>
          <cell r="R43">
            <v>700</v>
          </cell>
          <cell r="S43">
            <v>275.2</v>
          </cell>
          <cell r="T43">
            <v>240</v>
          </cell>
          <cell r="U43">
            <v>11.867732558139535</v>
          </cell>
          <cell r="V43">
            <v>3.6300872093023258</v>
          </cell>
          <cell r="Y43">
            <v>347.4</v>
          </cell>
          <cell r="Z43">
            <v>315.2</v>
          </cell>
          <cell r="AA43">
            <v>329.8</v>
          </cell>
          <cell r="AB43">
            <v>471</v>
          </cell>
          <cell r="AC43" t="str">
            <v>м164з</v>
          </cell>
          <cell r="AD43">
            <v>0</v>
          </cell>
        </row>
        <row r="44">
          <cell r="A44" t="str">
            <v>6470 ВЕТЧ.МРАМОРНАЯ в/у_45с  ОСТАНКИНО</v>
          </cell>
          <cell r="B44" t="str">
            <v>кг</v>
          </cell>
          <cell r="C44">
            <v>58.161000000000001</v>
          </cell>
          <cell r="E44">
            <v>12.07</v>
          </cell>
          <cell r="F44">
            <v>46.091000000000001</v>
          </cell>
          <cell r="G44">
            <v>1</v>
          </cell>
          <cell r="H44">
            <v>45</v>
          </cell>
          <cell r="I44">
            <v>14.2</v>
          </cell>
          <cell r="J44">
            <v>-2.129999999999999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2.4140000000000001</v>
          </cell>
          <cell r="U44">
            <v>19.093206296603146</v>
          </cell>
          <cell r="V44">
            <v>19.093206296603146</v>
          </cell>
          <cell r="Y44">
            <v>3.1095999999999999</v>
          </cell>
          <cell r="Z44">
            <v>6.5742000000000003</v>
          </cell>
          <cell r="AA44">
            <v>4.0880000000000001</v>
          </cell>
          <cell r="AB44">
            <v>1.22</v>
          </cell>
          <cell r="AC44" t="str">
            <v>костик</v>
          </cell>
          <cell r="AD44" t="e">
            <v>#N/A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97.54</v>
          </cell>
          <cell r="D45">
            <v>1099.78</v>
          </cell>
          <cell r="E45">
            <v>603.28300000000002</v>
          </cell>
          <cell r="F45">
            <v>583.03399999999999</v>
          </cell>
          <cell r="G45">
            <v>1</v>
          </cell>
          <cell r="H45">
            <v>45</v>
          </cell>
          <cell r="I45">
            <v>615.5</v>
          </cell>
          <cell r="J45">
            <v>-12.216999999999985</v>
          </cell>
          <cell r="K45">
            <v>100</v>
          </cell>
          <cell r="L45">
            <v>0</v>
          </cell>
          <cell r="M45">
            <v>0</v>
          </cell>
          <cell r="N45">
            <v>300</v>
          </cell>
          <cell r="S45">
            <v>120.6566</v>
          </cell>
          <cell r="T45">
            <v>50</v>
          </cell>
          <cell r="U45">
            <v>8.5617695177885018</v>
          </cell>
          <cell r="V45">
            <v>4.8321766069987051</v>
          </cell>
          <cell r="Y45">
            <v>118.0936</v>
          </cell>
          <cell r="Z45">
            <v>122.7902</v>
          </cell>
          <cell r="AA45">
            <v>140.61279999999999</v>
          </cell>
          <cell r="AB45">
            <v>112.22</v>
          </cell>
          <cell r="AC45">
            <v>0</v>
          </cell>
          <cell r="AD45" t="e">
            <v>#N/A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94</v>
          </cell>
          <cell r="D46">
            <v>854</v>
          </cell>
          <cell r="E46">
            <v>305</v>
          </cell>
          <cell r="F46">
            <v>623</v>
          </cell>
          <cell r="G46">
            <v>0.4</v>
          </cell>
          <cell r="H46">
            <v>45</v>
          </cell>
          <cell r="I46">
            <v>321</v>
          </cell>
          <cell r="J46">
            <v>-16</v>
          </cell>
          <cell r="K46">
            <v>80</v>
          </cell>
          <cell r="L46">
            <v>0</v>
          </cell>
          <cell r="M46">
            <v>0</v>
          </cell>
          <cell r="N46">
            <v>0</v>
          </cell>
          <cell r="S46">
            <v>61</v>
          </cell>
          <cell r="U46">
            <v>11.524590163934427</v>
          </cell>
          <cell r="V46">
            <v>10.21311475409836</v>
          </cell>
          <cell r="Y46">
            <v>115.6</v>
          </cell>
          <cell r="Z46">
            <v>101.6</v>
          </cell>
          <cell r="AA46">
            <v>124</v>
          </cell>
          <cell r="AB46">
            <v>12</v>
          </cell>
          <cell r="AC46" t="e">
            <v>#N/A</v>
          </cell>
          <cell r="AD46" t="e">
            <v>#N/A</v>
          </cell>
        </row>
        <row r="47">
          <cell r="A47" t="str">
            <v>6586 МРАМОРНАЯ И БАЛЫКОВАЯ в/к с/н мгс 1/90 ОСТАНКИНО</v>
          </cell>
          <cell r="B47" t="str">
            <v>шт</v>
          </cell>
          <cell r="C47">
            <v>38</v>
          </cell>
          <cell r="D47">
            <v>451</v>
          </cell>
          <cell r="E47">
            <v>348</v>
          </cell>
          <cell r="F47">
            <v>130</v>
          </cell>
          <cell r="G47">
            <v>0.09</v>
          </cell>
          <cell r="H47">
            <v>45</v>
          </cell>
          <cell r="I47">
            <v>359</v>
          </cell>
          <cell r="J47">
            <v>-11</v>
          </cell>
          <cell r="K47">
            <v>40</v>
          </cell>
          <cell r="L47">
            <v>0</v>
          </cell>
          <cell r="M47">
            <v>17</v>
          </cell>
          <cell r="N47">
            <v>42</v>
          </cell>
          <cell r="Q47">
            <v>150</v>
          </cell>
          <cell r="R47">
            <v>150</v>
          </cell>
          <cell r="S47">
            <v>69.599999999999994</v>
          </cell>
          <cell r="T47">
            <v>80</v>
          </cell>
          <cell r="U47">
            <v>8.75</v>
          </cell>
          <cell r="V47">
            <v>1.8678160919540232</v>
          </cell>
          <cell r="Y47">
            <v>58.2</v>
          </cell>
          <cell r="Z47">
            <v>52.4</v>
          </cell>
          <cell r="AA47">
            <v>59.2</v>
          </cell>
          <cell r="AB47">
            <v>27</v>
          </cell>
          <cell r="AC47">
            <v>0</v>
          </cell>
          <cell r="AD47" t="e">
            <v>#N/A</v>
          </cell>
        </row>
        <row r="48">
          <cell r="A48" t="str">
            <v>6602 БАВАРСКИЕ ПМ сос ц/о мгс 0,35кг 8шт.  ОСТАНКИНО</v>
          </cell>
          <cell r="B48" t="str">
            <v>шт</v>
          </cell>
          <cell r="C48">
            <v>200</v>
          </cell>
          <cell r="D48">
            <v>378</v>
          </cell>
          <cell r="E48">
            <v>349</v>
          </cell>
          <cell r="F48">
            <v>216</v>
          </cell>
          <cell r="G48">
            <v>0.35</v>
          </cell>
          <cell r="H48">
            <v>45</v>
          </cell>
          <cell r="I48">
            <v>362</v>
          </cell>
          <cell r="J48">
            <v>-13</v>
          </cell>
          <cell r="K48">
            <v>40</v>
          </cell>
          <cell r="L48">
            <v>40</v>
          </cell>
          <cell r="M48">
            <v>80</v>
          </cell>
          <cell r="N48">
            <v>120</v>
          </cell>
          <cell r="R48">
            <v>40</v>
          </cell>
          <cell r="S48">
            <v>69.8</v>
          </cell>
          <cell r="T48">
            <v>80</v>
          </cell>
          <cell r="U48">
            <v>8.8252148997134672</v>
          </cell>
          <cell r="V48">
            <v>3.0945558739255015</v>
          </cell>
          <cell r="Y48">
            <v>63.2</v>
          </cell>
          <cell r="Z48">
            <v>76.599999999999994</v>
          </cell>
          <cell r="AA48">
            <v>64.599999999999994</v>
          </cell>
          <cell r="AB48">
            <v>27</v>
          </cell>
          <cell r="AC48" t="str">
            <v>увел</v>
          </cell>
          <cell r="AD48" t="e">
            <v>#N/A</v>
          </cell>
        </row>
        <row r="49">
          <cell r="A49" t="str">
            <v>6661 СОЧНЫЙ ГРИЛЬ ПМ сос п/о мгс 1.5*4_Маяк  ОСТАНКИНО</v>
          </cell>
          <cell r="B49" t="str">
            <v>кг</v>
          </cell>
          <cell r="C49">
            <v>55.923000000000002</v>
          </cell>
          <cell r="D49">
            <v>87.905000000000001</v>
          </cell>
          <cell r="E49">
            <v>78.587000000000003</v>
          </cell>
          <cell r="F49">
            <v>49.887999999999998</v>
          </cell>
          <cell r="G49">
            <v>1</v>
          </cell>
          <cell r="H49">
            <v>45</v>
          </cell>
          <cell r="I49">
            <v>90.1</v>
          </cell>
          <cell r="J49">
            <v>-11.512999999999991</v>
          </cell>
          <cell r="K49">
            <v>20</v>
          </cell>
          <cell r="L49">
            <v>0</v>
          </cell>
          <cell r="M49">
            <v>0</v>
          </cell>
          <cell r="N49">
            <v>40</v>
          </cell>
          <cell r="R49">
            <v>20</v>
          </cell>
          <cell r="S49">
            <v>15.717400000000001</v>
          </cell>
          <cell r="T49">
            <v>10</v>
          </cell>
          <cell r="U49">
            <v>8.9001997785893341</v>
          </cell>
          <cell r="V49">
            <v>3.1740618677389385</v>
          </cell>
          <cell r="Y49">
            <v>18.475200000000001</v>
          </cell>
          <cell r="Z49">
            <v>21.6494</v>
          </cell>
          <cell r="AA49">
            <v>18.721</v>
          </cell>
          <cell r="AB49">
            <v>3.597</v>
          </cell>
          <cell r="AC49">
            <v>0</v>
          </cell>
          <cell r="AD49" t="e">
            <v>#N/A</v>
          </cell>
        </row>
        <row r="50">
          <cell r="A50" t="str">
            <v>6666 БОЯНСКАЯ Папа может п/к в/у 0,28кг 8 шт. ОСТАНКИНО</v>
          </cell>
          <cell r="B50" t="str">
            <v>шт</v>
          </cell>
          <cell r="C50">
            <v>603</v>
          </cell>
          <cell r="D50">
            <v>2419</v>
          </cell>
          <cell r="E50">
            <v>1648</v>
          </cell>
          <cell r="F50">
            <v>1333</v>
          </cell>
          <cell r="G50">
            <v>0.28000000000000003</v>
          </cell>
          <cell r="H50">
            <v>45</v>
          </cell>
          <cell r="I50">
            <v>1691</v>
          </cell>
          <cell r="J50">
            <v>-43</v>
          </cell>
          <cell r="K50">
            <v>200</v>
          </cell>
          <cell r="L50">
            <v>80</v>
          </cell>
          <cell r="M50">
            <v>80</v>
          </cell>
          <cell r="N50">
            <v>600</v>
          </cell>
          <cell r="R50">
            <v>400</v>
          </cell>
          <cell r="S50">
            <v>329.6</v>
          </cell>
          <cell r="T50">
            <v>200</v>
          </cell>
          <cell r="U50">
            <v>8.777305825242717</v>
          </cell>
          <cell r="V50">
            <v>4.0442961165048539</v>
          </cell>
          <cell r="Y50">
            <v>314</v>
          </cell>
          <cell r="Z50">
            <v>335</v>
          </cell>
          <cell r="AA50">
            <v>340.6</v>
          </cell>
          <cell r="AB50">
            <v>288</v>
          </cell>
          <cell r="AC50">
            <v>0</v>
          </cell>
          <cell r="AD50" t="e">
            <v>#N/A</v>
          </cell>
        </row>
        <row r="51">
          <cell r="A51" t="str">
            <v>6683 СЕРВЕЛАТ ЗЕРНИСТЫЙ ПМ в/к в/у 0,35кг  ОСТАНКИНО</v>
          </cell>
          <cell r="B51" t="str">
            <v>шт</v>
          </cell>
          <cell r="C51">
            <v>861</v>
          </cell>
          <cell r="D51">
            <v>5517</v>
          </cell>
          <cell r="E51">
            <v>3421</v>
          </cell>
          <cell r="F51">
            <v>2862</v>
          </cell>
          <cell r="G51">
            <v>0.35</v>
          </cell>
          <cell r="H51">
            <v>45</v>
          </cell>
          <cell r="I51">
            <v>3504</v>
          </cell>
          <cell r="J51">
            <v>-83</v>
          </cell>
          <cell r="K51">
            <v>400</v>
          </cell>
          <cell r="L51">
            <v>400</v>
          </cell>
          <cell r="M51">
            <v>0</v>
          </cell>
          <cell r="N51">
            <v>720</v>
          </cell>
          <cell r="O51">
            <v>-200</v>
          </cell>
          <cell r="Q51">
            <v>200</v>
          </cell>
          <cell r="R51">
            <v>800</v>
          </cell>
          <cell r="S51">
            <v>684.2</v>
          </cell>
          <cell r="T51">
            <v>600</v>
          </cell>
          <cell r="U51">
            <v>8.4507453960830166</v>
          </cell>
          <cell r="V51">
            <v>4.1829874305758548</v>
          </cell>
          <cell r="Y51">
            <v>602.79999999999995</v>
          </cell>
          <cell r="Z51">
            <v>635.20000000000005</v>
          </cell>
          <cell r="AA51">
            <v>665</v>
          </cell>
          <cell r="AB51">
            <v>464</v>
          </cell>
          <cell r="AC51" t="str">
            <v>пл600</v>
          </cell>
          <cell r="AD51" t="e">
            <v>#N/A</v>
          </cell>
        </row>
        <row r="52">
          <cell r="A52" t="str">
            <v>6684 СЕРВЕЛАТ КАРЕЛЬСКИЙ ПМ в/к в/у 0.28кг  ОСТАНКИНО</v>
          </cell>
          <cell r="B52" t="str">
            <v>шт</v>
          </cell>
          <cell r="C52">
            <v>588</v>
          </cell>
          <cell r="D52">
            <v>5333</v>
          </cell>
          <cell r="E52">
            <v>3549</v>
          </cell>
          <cell r="F52">
            <v>2303</v>
          </cell>
          <cell r="G52">
            <v>0.28000000000000003</v>
          </cell>
          <cell r="H52">
            <v>45</v>
          </cell>
          <cell r="I52">
            <v>3604</v>
          </cell>
          <cell r="J52">
            <v>-55</v>
          </cell>
          <cell r="K52">
            <v>400</v>
          </cell>
          <cell r="L52">
            <v>0</v>
          </cell>
          <cell r="M52">
            <v>600</v>
          </cell>
          <cell r="N52">
            <v>1400</v>
          </cell>
          <cell r="R52">
            <v>800</v>
          </cell>
          <cell r="S52">
            <v>709.8</v>
          </cell>
          <cell r="T52">
            <v>600</v>
          </cell>
          <cell r="U52">
            <v>8.5981966751197518</v>
          </cell>
          <cell r="V52">
            <v>3.2445759368836296</v>
          </cell>
          <cell r="Y52">
            <v>693.2</v>
          </cell>
          <cell r="Z52">
            <v>630.20000000000005</v>
          </cell>
          <cell r="AA52">
            <v>676.8</v>
          </cell>
          <cell r="AB52">
            <v>547</v>
          </cell>
          <cell r="AC52" t="str">
            <v>м335з</v>
          </cell>
          <cell r="AD52" t="str">
            <v>м303з</v>
          </cell>
        </row>
        <row r="53">
          <cell r="A53" t="str">
            <v>6689 СЕРВЕЛАТ ОХОТНИЧИЙ ПМ в/к в/у 0,35кг 8шт  ОСТАНКИНО</v>
          </cell>
          <cell r="B53" t="str">
            <v>шт</v>
          </cell>
          <cell r="C53">
            <v>1387</v>
          </cell>
          <cell r="D53">
            <v>8178</v>
          </cell>
          <cell r="E53">
            <v>5181</v>
          </cell>
          <cell r="F53">
            <v>4300</v>
          </cell>
          <cell r="G53">
            <v>0.35</v>
          </cell>
          <cell r="H53">
            <v>45</v>
          </cell>
          <cell r="I53">
            <v>5469</v>
          </cell>
          <cell r="J53">
            <v>-288</v>
          </cell>
          <cell r="K53">
            <v>600</v>
          </cell>
          <cell r="L53">
            <v>0</v>
          </cell>
          <cell r="M53">
            <v>120</v>
          </cell>
          <cell r="N53">
            <v>2200</v>
          </cell>
          <cell r="O53">
            <v>-200</v>
          </cell>
          <cell r="R53">
            <v>800</v>
          </cell>
          <cell r="S53">
            <v>1036.2</v>
          </cell>
          <cell r="T53">
            <v>1000</v>
          </cell>
          <cell r="U53">
            <v>8.5118702953097856</v>
          </cell>
          <cell r="V53">
            <v>4.1497780351283531</v>
          </cell>
          <cell r="Y53">
            <v>772.2</v>
          </cell>
          <cell r="Z53">
            <v>1016</v>
          </cell>
          <cell r="AA53">
            <v>1041</v>
          </cell>
          <cell r="AB53">
            <v>860</v>
          </cell>
          <cell r="AC53" t="str">
            <v>пл600</v>
          </cell>
          <cell r="AD53">
            <v>0</v>
          </cell>
        </row>
        <row r="54">
          <cell r="A54" t="str">
            <v>6697 СЕРВЕЛАТ ФИНСКИЙ ПМ в/к в/у 0,35кг 8шт.  ОСТАНКИНО</v>
          </cell>
          <cell r="B54" t="str">
            <v>шт</v>
          </cell>
          <cell r="C54">
            <v>2578</v>
          </cell>
          <cell r="D54">
            <v>8843</v>
          </cell>
          <cell r="E54">
            <v>6593</v>
          </cell>
          <cell r="F54">
            <v>4696</v>
          </cell>
          <cell r="G54">
            <v>0.35</v>
          </cell>
          <cell r="H54">
            <v>45</v>
          </cell>
          <cell r="I54">
            <v>6907</v>
          </cell>
          <cell r="J54">
            <v>-314</v>
          </cell>
          <cell r="K54">
            <v>800</v>
          </cell>
          <cell r="L54">
            <v>400</v>
          </cell>
          <cell r="M54">
            <v>200</v>
          </cell>
          <cell r="N54">
            <v>2600</v>
          </cell>
          <cell r="O54">
            <v>-400</v>
          </cell>
          <cell r="R54">
            <v>1600</v>
          </cell>
          <cell r="S54">
            <v>1318.6</v>
          </cell>
          <cell r="T54">
            <v>1200</v>
          </cell>
          <cell r="U54">
            <v>8.4149855907780982</v>
          </cell>
          <cell r="V54">
            <v>3.5613529500985899</v>
          </cell>
          <cell r="Y54">
            <v>1278.4000000000001</v>
          </cell>
          <cell r="Z54">
            <v>1349.4</v>
          </cell>
          <cell r="AA54">
            <v>1257</v>
          </cell>
          <cell r="AB54">
            <v>1319</v>
          </cell>
          <cell r="AC54" t="str">
            <v>пл600</v>
          </cell>
          <cell r="AD54">
            <v>0</v>
          </cell>
        </row>
        <row r="55">
          <cell r="A55" t="str">
            <v>6713 СОЧНЫЙ ГРИЛЬ ПМ сос п/о мгс 0.41кг 8шт.  ОСТАНКИНО</v>
          </cell>
          <cell r="B55" t="str">
            <v>шт</v>
          </cell>
          <cell r="C55">
            <v>1114</v>
          </cell>
          <cell r="D55">
            <v>2683</v>
          </cell>
          <cell r="E55">
            <v>2500</v>
          </cell>
          <cell r="F55">
            <v>1269</v>
          </cell>
          <cell r="G55">
            <v>0.41</v>
          </cell>
          <cell r="H55">
            <v>45</v>
          </cell>
          <cell r="I55">
            <v>2525</v>
          </cell>
          <cell r="J55">
            <v>-25</v>
          </cell>
          <cell r="K55">
            <v>400</v>
          </cell>
          <cell r="L55">
            <v>400</v>
          </cell>
          <cell r="M55">
            <v>280</v>
          </cell>
          <cell r="N55">
            <v>1000</v>
          </cell>
          <cell r="R55">
            <v>600</v>
          </cell>
          <cell r="S55">
            <v>500</v>
          </cell>
          <cell r="T55">
            <v>400</v>
          </cell>
          <cell r="U55">
            <v>8.6980000000000004</v>
          </cell>
          <cell r="V55">
            <v>2.5379999999999998</v>
          </cell>
          <cell r="Y55">
            <v>451.8</v>
          </cell>
          <cell r="Z55">
            <v>506.2</v>
          </cell>
          <cell r="AA55">
            <v>450.6</v>
          </cell>
          <cell r="AB55">
            <v>278</v>
          </cell>
          <cell r="AC55">
            <v>0</v>
          </cell>
          <cell r="AD55">
            <v>0</v>
          </cell>
        </row>
        <row r="56">
          <cell r="A56" t="str">
            <v>6722 СОЧНЫЕ ПМ сос п/о мгс 0,41кг 10шт.  ОСТАНКИНО</v>
          </cell>
          <cell r="B56" t="str">
            <v>шт</v>
          </cell>
          <cell r="C56">
            <v>1823</v>
          </cell>
          <cell r="D56">
            <v>979</v>
          </cell>
          <cell r="E56">
            <v>2744</v>
          </cell>
          <cell r="F56">
            <v>15</v>
          </cell>
          <cell r="G56">
            <v>0</v>
          </cell>
          <cell r="H56">
            <v>45</v>
          </cell>
          <cell r="I56">
            <v>2188</v>
          </cell>
          <cell r="J56">
            <v>556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548.79999999999995</v>
          </cell>
          <cell r="U56">
            <v>2.7332361516034989E-2</v>
          </cell>
          <cell r="V56">
            <v>2.7332361516034989E-2</v>
          </cell>
          <cell r="Y56">
            <v>0</v>
          </cell>
          <cell r="Z56">
            <v>847.6</v>
          </cell>
          <cell r="AA56">
            <v>670</v>
          </cell>
          <cell r="AB56">
            <v>31</v>
          </cell>
          <cell r="AC56" t="e">
            <v>#N/A</v>
          </cell>
          <cell r="AD56" t="e">
            <v>#N/A</v>
          </cell>
        </row>
        <row r="57">
          <cell r="A57" t="str">
            <v>6726 СЛИВОЧНЫЕ ПМ сос п/о мгс 0.41кг 10шт.  ОСТАНКИНО</v>
          </cell>
          <cell r="B57" t="str">
            <v>шт</v>
          </cell>
          <cell r="C57">
            <v>364</v>
          </cell>
          <cell r="D57">
            <v>7462</v>
          </cell>
          <cell r="E57">
            <v>5115</v>
          </cell>
          <cell r="F57">
            <v>2638</v>
          </cell>
          <cell r="G57">
            <v>0.41</v>
          </cell>
          <cell r="H57">
            <v>45</v>
          </cell>
          <cell r="I57">
            <v>5291</v>
          </cell>
          <cell r="J57">
            <v>-176</v>
          </cell>
          <cell r="K57">
            <v>500</v>
          </cell>
          <cell r="L57">
            <v>1300</v>
          </cell>
          <cell r="M57">
            <v>500</v>
          </cell>
          <cell r="N57">
            <v>2000</v>
          </cell>
          <cell r="O57">
            <v>-200</v>
          </cell>
          <cell r="R57">
            <v>900</v>
          </cell>
          <cell r="S57">
            <v>1023</v>
          </cell>
          <cell r="T57">
            <v>900</v>
          </cell>
          <cell r="U57">
            <v>8.3460410557184748</v>
          </cell>
          <cell r="V57">
            <v>2.5786901270772238</v>
          </cell>
          <cell r="Y57">
            <v>717.2</v>
          </cell>
          <cell r="Z57">
            <v>755.4</v>
          </cell>
          <cell r="AA57">
            <v>912</v>
          </cell>
          <cell r="AB57">
            <v>680</v>
          </cell>
          <cell r="AC57">
            <v>0</v>
          </cell>
          <cell r="AD57">
            <v>0</v>
          </cell>
        </row>
        <row r="58">
          <cell r="A58" t="str">
            <v>6747 РУССКАЯ ПРЕМИУМ ПМ вар ф/о в/у  ОСТАНКИНО</v>
          </cell>
          <cell r="B58" t="str">
            <v>кг</v>
          </cell>
          <cell r="C58">
            <v>40.61</v>
          </cell>
          <cell r="D58">
            <v>123.26</v>
          </cell>
          <cell r="E58">
            <v>40.765000000000001</v>
          </cell>
          <cell r="F58">
            <v>123.105</v>
          </cell>
          <cell r="G58">
            <v>1</v>
          </cell>
          <cell r="H58">
            <v>30</v>
          </cell>
          <cell r="I58">
            <v>46.5</v>
          </cell>
          <cell r="J58">
            <v>-5.7349999999999994</v>
          </cell>
          <cell r="K58">
            <v>20</v>
          </cell>
          <cell r="L58">
            <v>0</v>
          </cell>
          <cell r="M58">
            <v>0</v>
          </cell>
          <cell r="N58">
            <v>0</v>
          </cell>
          <cell r="S58">
            <v>8.1530000000000005</v>
          </cell>
          <cell r="U58">
            <v>17.552434686618422</v>
          </cell>
          <cell r="V58">
            <v>15.09934993254017</v>
          </cell>
          <cell r="Y58">
            <v>10.391</v>
          </cell>
          <cell r="Z58">
            <v>12.620999999999999</v>
          </cell>
          <cell r="AA58">
            <v>10.552</v>
          </cell>
          <cell r="AB58">
            <v>7.4749999999999996</v>
          </cell>
          <cell r="AC58" t="str">
            <v>костик</v>
          </cell>
          <cell r="AD58">
            <v>0</v>
          </cell>
        </row>
        <row r="59">
          <cell r="A59" t="str">
            <v>6759 МОЛОЧНЫЕ ГОСТ сос ц/о мгс 0.4кг 7шт.  ОСТАНКИНО</v>
          </cell>
          <cell r="B59" t="str">
            <v>шт</v>
          </cell>
          <cell r="C59">
            <v>60</v>
          </cell>
          <cell r="D59">
            <v>40</v>
          </cell>
          <cell r="E59">
            <v>87</v>
          </cell>
          <cell r="F59">
            <v>11</v>
          </cell>
          <cell r="G59">
            <v>0.4</v>
          </cell>
          <cell r="H59" t="e">
            <v>#N/A</v>
          </cell>
          <cell r="I59">
            <v>90</v>
          </cell>
          <cell r="J59">
            <v>-3</v>
          </cell>
          <cell r="K59">
            <v>0</v>
          </cell>
          <cell r="L59">
            <v>0</v>
          </cell>
          <cell r="M59">
            <v>40</v>
          </cell>
          <cell r="N59">
            <v>40</v>
          </cell>
          <cell r="Q59">
            <v>40</v>
          </cell>
          <cell r="S59">
            <v>17.399999999999999</v>
          </cell>
          <cell r="T59">
            <v>40</v>
          </cell>
          <cell r="U59">
            <v>9.8275862068965534</v>
          </cell>
          <cell r="V59">
            <v>0.63218390804597702</v>
          </cell>
          <cell r="Y59">
            <v>9.8000000000000007</v>
          </cell>
          <cell r="Z59">
            <v>13</v>
          </cell>
          <cell r="AA59">
            <v>10</v>
          </cell>
          <cell r="AB59">
            <v>10</v>
          </cell>
          <cell r="AC59" t="str">
            <v>костик</v>
          </cell>
          <cell r="AD59" t="e">
            <v>#N/A</v>
          </cell>
        </row>
        <row r="60">
          <cell r="A60" t="str">
            <v>6761 МОЛОЧНЫЕ ГОСТ сос ц/о мгс 1*4  ОСТАНКИНО</v>
          </cell>
          <cell r="B60" t="str">
            <v>кг</v>
          </cell>
          <cell r="C60">
            <v>9.8260000000000005</v>
          </cell>
          <cell r="D60">
            <v>20.562999999999999</v>
          </cell>
          <cell r="E60">
            <v>16.059000000000001</v>
          </cell>
          <cell r="F60">
            <v>14.33</v>
          </cell>
          <cell r="G60">
            <v>1</v>
          </cell>
          <cell r="H60" t="e">
            <v>#N/A</v>
          </cell>
          <cell r="I60">
            <v>15</v>
          </cell>
          <cell r="J60">
            <v>1.0590000000000011</v>
          </cell>
          <cell r="K60">
            <v>10</v>
          </cell>
          <cell r="L60">
            <v>0</v>
          </cell>
          <cell r="M60">
            <v>0</v>
          </cell>
          <cell r="N60">
            <v>0</v>
          </cell>
          <cell r="S60">
            <v>3.2118000000000002</v>
          </cell>
          <cell r="T60">
            <v>10</v>
          </cell>
          <cell r="U60">
            <v>10.688710380472008</v>
          </cell>
          <cell r="V60">
            <v>4.4616725823525742</v>
          </cell>
          <cell r="Y60">
            <v>4.0293999999999999</v>
          </cell>
          <cell r="Z60">
            <v>1.6745999999999999</v>
          </cell>
          <cell r="AA60">
            <v>6.3856000000000002</v>
          </cell>
          <cell r="AB60">
            <v>0.39300000000000002</v>
          </cell>
          <cell r="AC60" t="str">
            <v>костик</v>
          </cell>
          <cell r="AD60" t="e">
            <v>#N/A</v>
          </cell>
        </row>
        <row r="61">
          <cell r="A61" t="str">
            <v>6762 СЛИВОЧНЫЕ сос ц/о мгс 0.41кг 8шт.  ОСТАНКИНО</v>
          </cell>
          <cell r="B61" t="str">
            <v>шт</v>
          </cell>
          <cell r="C61">
            <v>47</v>
          </cell>
          <cell r="D61">
            <v>166</v>
          </cell>
          <cell r="E61">
            <v>130</v>
          </cell>
          <cell r="F61">
            <v>72</v>
          </cell>
          <cell r="G61">
            <v>0.41</v>
          </cell>
          <cell r="H61" t="e">
            <v>#N/A</v>
          </cell>
          <cell r="I61">
            <v>137</v>
          </cell>
          <cell r="J61">
            <v>-7</v>
          </cell>
          <cell r="K61">
            <v>0</v>
          </cell>
          <cell r="L61">
            <v>40</v>
          </cell>
          <cell r="M61">
            <v>0</v>
          </cell>
          <cell r="N61">
            <v>40</v>
          </cell>
          <cell r="Q61">
            <v>40</v>
          </cell>
          <cell r="S61">
            <v>26</v>
          </cell>
          <cell r="T61">
            <v>40</v>
          </cell>
          <cell r="U61">
            <v>8.9230769230769234</v>
          </cell>
          <cell r="V61">
            <v>2.7692307692307692</v>
          </cell>
          <cell r="Y61">
            <v>17</v>
          </cell>
          <cell r="Z61">
            <v>23.4</v>
          </cell>
          <cell r="AA61">
            <v>23.8</v>
          </cell>
          <cell r="AB61">
            <v>21</v>
          </cell>
          <cell r="AC61" t="e">
            <v>#N/A</v>
          </cell>
          <cell r="AD61" t="e">
            <v>#N/A</v>
          </cell>
        </row>
        <row r="62">
          <cell r="A62" t="str">
            <v>6764 СЛИВОЧНЫЕ сос ц/о мгс 1*4  ОСТАНКИНО</v>
          </cell>
          <cell r="B62" t="str">
            <v>кг</v>
          </cell>
          <cell r="C62">
            <v>23.797000000000001</v>
          </cell>
          <cell r="D62">
            <v>20.923999999999999</v>
          </cell>
          <cell r="E62">
            <v>12.768000000000001</v>
          </cell>
          <cell r="F62">
            <v>31.952999999999999</v>
          </cell>
          <cell r="G62">
            <v>1</v>
          </cell>
          <cell r="H62" t="e">
            <v>#N/A</v>
          </cell>
          <cell r="I62">
            <v>12</v>
          </cell>
          <cell r="J62">
            <v>0.76800000000000068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2.5536000000000003</v>
          </cell>
          <cell r="U62">
            <v>12.512922932330826</v>
          </cell>
          <cell r="V62">
            <v>12.512922932330826</v>
          </cell>
          <cell r="Y62">
            <v>5.1026000000000007</v>
          </cell>
          <cell r="Z62">
            <v>6.1756000000000002</v>
          </cell>
          <cell r="AA62">
            <v>3.8715999999999999</v>
          </cell>
          <cell r="AB62">
            <v>2.7E-2</v>
          </cell>
          <cell r="AC62" t="e">
            <v>#N/A</v>
          </cell>
          <cell r="AD62" t="e">
            <v>#N/A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80</v>
          </cell>
          <cell r="D63">
            <v>1245</v>
          </cell>
          <cell r="E63">
            <v>742</v>
          </cell>
          <cell r="F63">
            <v>563</v>
          </cell>
          <cell r="G63">
            <v>0.36</v>
          </cell>
          <cell r="H63" t="e">
            <v>#N/A</v>
          </cell>
          <cell r="I63">
            <v>763</v>
          </cell>
          <cell r="J63">
            <v>-21</v>
          </cell>
          <cell r="K63">
            <v>120</v>
          </cell>
          <cell r="L63">
            <v>60</v>
          </cell>
          <cell r="M63">
            <v>40</v>
          </cell>
          <cell r="N63">
            <v>240</v>
          </cell>
          <cell r="R63">
            <v>120</v>
          </cell>
          <cell r="S63">
            <v>148.4</v>
          </cell>
          <cell r="T63">
            <v>120</v>
          </cell>
          <cell r="U63">
            <v>8.5107816711590285</v>
          </cell>
          <cell r="V63">
            <v>3.7938005390835579</v>
          </cell>
          <cell r="Y63">
            <v>138.19999999999999</v>
          </cell>
          <cell r="Z63">
            <v>127.2</v>
          </cell>
          <cell r="AA63">
            <v>156</v>
          </cell>
          <cell r="AB63">
            <v>110</v>
          </cell>
          <cell r="AC63" t="str">
            <v>костик</v>
          </cell>
          <cell r="AD63" t="e">
            <v>#N/A</v>
          </cell>
        </row>
        <row r="64">
          <cell r="A64" t="str">
            <v>6767 РУБЛЕНЫЕ сос ц/о мгс 1*4  ОСТАНКИНО</v>
          </cell>
          <cell r="B64" t="str">
            <v>кг</v>
          </cell>
          <cell r="C64">
            <v>50.945</v>
          </cell>
          <cell r="D64">
            <v>47.911999999999999</v>
          </cell>
          <cell r="E64">
            <v>53.024000000000001</v>
          </cell>
          <cell r="F64">
            <v>45.832999999999998</v>
          </cell>
          <cell r="G64">
            <v>1</v>
          </cell>
          <cell r="H64" t="e">
            <v>#N/A</v>
          </cell>
          <cell r="I64">
            <v>51</v>
          </cell>
          <cell r="J64">
            <v>2.0240000000000009</v>
          </cell>
          <cell r="K64">
            <v>10</v>
          </cell>
          <cell r="L64">
            <v>0</v>
          </cell>
          <cell r="M64">
            <v>0</v>
          </cell>
          <cell r="N64">
            <v>20</v>
          </cell>
          <cell r="R64">
            <v>10</v>
          </cell>
          <cell r="S64">
            <v>10.604800000000001</v>
          </cell>
          <cell r="T64">
            <v>10</v>
          </cell>
          <cell r="U64">
            <v>9.0367569402534684</v>
          </cell>
          <cell r="V64">
            <v>4.3219108328304161</v>
          </cell>
          <cell r="Y64">
            <v>17.5806</v>
          </cell>
          <cell r="Z64">
            <v>17.9602</v>
          </cell>
          <cell r="AA64">
            <v>13.391200000000001</v>
          </cell>
          <cell r="AB64">
            <v>5.6660000000000004</v>
          </cell>
          <cell r="AC64" t="e">
            <v>#N/A</v>
          </cell>
          <cell r="AD64" t="e">
            <v>#N/A</v>
          </cell>
        </row>
        <row r="65">
          <cell r="A65" t="str">
            <v>6768 С СЫРОМ сос ц/о мгс 0.41кг 6шт.  ОСТАНКИНО</v>
          </cell>
          <cell r="B65" t="str">
            <v>шт</v>
          </cell>
          <cell r="C65">
            <v>82</v>
          </cell>
          <cell r="D65">
            <v>135</v>
          </cell>
          <cell r="E65">
            <v>186</v>
          </cell>
          <cell r="F65">
            <v>25</v>
          </cell>
          <cell r="G65">
            <v>0.41</v>
          </cell>
          <cell r="H65" t="e">
            <v>#N/A</v>
          </cell>
          <cell r="I65">
            <v>192</v>
          </cell>
          <cell r="J65">
            <v>-6</v>
          </cell>
          <cell r="K65">
            <v>40</v>
          </cell>
          <cell r="L65">
            <v>30</v>
          </cell>
          <cell r="M65">
            <v>60</v>
          </cell>
          <cell r="N65">
            <v>60</v>
          </cell>
          <cell r="Q65">
            <v>30</v>
          </cell>
          <cell r="R65">
            <v>60</v>
          </cell>
          <cell r="S65">
            <v>37.200000000000003</v>
          </cell>
          <cell r="T65">
            <v>30</v>
          </cell>
          <cell r="U65">
            <v>9.0053763440860202</v>
          </cell>
          <cell r="V65">
            <v>0.67204301075268813</v>
          </cell>
          <cell r="Y65">
            <v>0</v>
          </cell>
          <cell r="Z65">
            <v>0</v>
          </cell>
          <cell r="AA65">
            <v>7.6</v>
          </cell>
          <cell r="AB65">
            <v>48</v>
          </cell>
          <cell r="AC65" t="str">
            <v>костик</v>
          </cell>
          <cell r="AD65" t="e">
            <v>#N/A</v>
          </cell>
        </row>
        <row r="66">
          <cell r="A66" t="str">
            <v>6770 ИСПАНСКИЕ сос ц/о мгс 0.41кг 6шт.  ОСТАНКИНО</v>
          </cell>
          <cell r="B66" t="str">
            <v>шт</v>
          </cell>
          <cell r="C66">
            <v>81</v>
          </cell>
          <cell r="D66">
            <v>130</v>
          </cell>
          <cell r="E66">
            <v>134</v>
          </cell>
          <cell r="F66">
            <v>75</v>
          </cell>
          <cell r="G66">
            <v>0.41</v>
          </cell>
          <cell r="H66" t="e">
            <v>#N/A</v>
          </cell>
          <cell r="I66">
            <v>136</v>
          </cell>
          <cell r="J66">
            <v>-2</v>
          </cell>
          <cell r="K66">
            <v>40</v>
          </cell>
          <cell r="L66">
            <v>30</v>
          </cell>
          <cell r="M66">
            <v>0</v>
          </cell>
          <cell r="N66">
            <v>30</v>
          </cell>
          <cell r="Q66">
            <v>30</v>
          </cell>
          <cell r="R66">
            <v>30</v>
          </cell>
          <cell r="S66">
            <v>26.8</v>
          </cell>
          <cell r="U66">
            <v>8.7686567164179099</v>
          </cell>
          <cell r="V66">
            <v>2.7985074626865671</v>
          </cell>
          <cell r="Y66">
            <v>0</v>
          </cell>
          <cell r="Z66">
            <v>0</v>
          </cell>
          <cell r="AA66">
            <v>7.8</v>
          </cell>
          <cell r="AB66">
            <v>36</v>
          </cell>
          <cell r="AC66" t="str">
            <v>костик</v>
          </cell>
          <cell r="AD66" t="e">
            <v>#N/A</v>
          </cell>
        </row>
        <row r="67">
          <cell r="A67" t="str">
            <v>6773 САЛЯМИ Папа может п/к в/у 0,28кг 8шт.  ОСТАНКИНО</v>
          </cell>
          <cell r="B67" t="str">
            <v>шт</v>
          </cell>
          <cell r="C67">
            <v>139</v>
          </cell>
          <cell r="D67">
            <v>858</v>
          </cell>
          <cell r="E67">
            <v>635</v>
          </cell>
          <cell r="F67">
            <v>350</v>
          </cell>
          <cell r="G67">
            <v>0.28000000000000003</v>
          </cell>
          <cell r="H67" t="e">
            <v>#N/A</v>
          </cell>
          <cell r="I67">
            <v>647</v>
          </cell>
          <cell r="J67">
            <v>-12</v>
          </cell>
          <cell r="K67">
            <v>80</v>
          </cell>
          <cell r="L67">
            <v>200</v>
          </cell>
          <cell r="M67">
            <v>40</v>
          </cell>
          <cell r="N67">
            <v>160</v>
          </cell>
          <cell r="Q67">
            <v>40</v>
          </cell>
          <cell r="R67">
            <v>120</v>
          </cell>
          <cell r="S67">
            <v>127</v>
          </cell>
          <cell r="T67">
            <v>120</v>
          </cell>
          <cell r="U67">
            <v>8.7401574803149611</v>
          </cell>
          <cell r="V67">
            <v>2.7559055118110236</v>
          </cell>
          <cell r="Y67">
            <v>102.8</v>
          </cell>
          <cell r="Z67">
            <v>105.8</v>
          </cell>
          <cell r="AA67">
            <v>115.8</v>
          </cell>
          <cell r="AB67">
            <v>103</v>
          </cell>
          <cell r="AC67" t="str">
            <v>м10з</v>
          </cell>
          <cell r="AD67" t="e">
            <v>#N/A</v>
          </cell>
        </row>
        <row r="68">
          <cell r="A68" t="str">
            <v>6777 МЯСНЫЕ С ГОВЯДИНОЙ ПМ сос п/о мгс 0.4кг  ОСТАНКИНО</v>
          </cell>
          <cell r="B68" t="str">
            <v>шт</v>
          </cell>
          <cell r="C68">
            <v>914</v>
          </cell>
          <cell r="D68">
            <v>2080</v>
          </cell>
          <cell r="E68">
            <v>1624</v>
          </cell>
          <cell r="F68">
            <v>1336</v>
          </cell>
          <cell r="G68">
            <v>0.4</v>
          </cell>
          <cell r="H68" t="e">
            <v>#N/A</v>
          </cell>
          <cell r="I68">
            <v>1634</v>
          </cell>
          <cell r="J68">
            <v>-10</v>
          </cell>
          <cell r="K68">
            <v>240</v>
          </cell>
          <cell r="L68">
            <v>280</v>
          </cell>
          <cell r="M68">
            <v>0</v>
          </cell>
          <cell r="N68">
            <v>40</v>
          </cell>
          <cell r="Q68">
            <v>320</v>
          </cell>
          <cell r="R68">
            <v>240</v>
          </cell>
          <cell r="S68">
            <v>324.8</v>
          </cell>
          <cell r="T68">
            <v>35</v>
          </cell>
          <cell r="U68">
            <v>7.6693349753694582</v>
          </cell>
          <cell r="V68">
            <v>4.1133004926108372</v>
          </cell>
          <cell r="Y68">
            <v>287.2</v>
          </cell>
          <cell r="Z68">
            <v>384.8</v>
          </cell>
          <cell r="AA68">
            <v>356</v>
          </cell>
          <cell r="AB68">
            <v>308</v>
          </cell>
          <cell r="AC68" t="str">
            <v>м122з</v>
          </cell>
          <cell r="AD68" t="e">
            <v>#N/A</v>
          </cell>
        </row>
        <row r="69">
          <cell r="A69" t="str">
            <v>6785 ВЕНСКАЯ САЛЯМИ п/к в/у 0.33кг 8шт.  ОСТАНКИНО</v>
          </cell>
          <cell r="B69" t="str">
            <v>шт</v>
          </cell>
          <cell r="C69">
            <v>86</v>
          </cell>
          <cell r="D69">
            <v>734</v>
          </cell>
          <cell r="E69">
            <v>246</v>
          </cell>
          <cell r="F69">
            <v>564</v>
          </cell>
          <cell r="G69">
            <v>0.33</v>
          </cell>
          <cell r="H69" t="e">
            <v>#N/A</v>
          </cell>
          <cell r="I69">
            <v>256</v>
          </cell>
          <cell r="J69">
            <v>-10</v>
          </cell>
          <cell r="K69">
            <v>120</v>
          </cell>
          <cell r="L69">
            <v>160</v>
          </cell>
          <cell r="M69">
            <v>0</v>
          </cell>
          <cell r="N69">
            <v>0</v>
          </cell>
          <cell r="S69">
            <v>49.2</v>
          </cell>
          <cell r="U69">
            <v>17.154471544715445</v>
          </cell>
          <cell r="V69">
            <v>11.463414634146341</v>
          </cell>
          <cell r="Y69">
            <v>72</v>
          </cell>
          <cell r="Z69">
            <v>84.8</v>
          </cell>
          <cell r="AA69">
            <v>101.2</v>
          </cell>
          <cell r="AB69">
            <v>0</v>
          </cell>
          <cell r="AC69">
            <v>0</v>
          </cell>
          <cell r="AD69" t="e">
            <v>#N/A</v>
          </cell>
        </row>
        <row r="70">
          <cell r="A70" t="str">
            <v>6786 ВЕНСКАЯ САЛЯМИ п/к в/у  ОСТАНКИНО</v>
          </cell>
          <cell r="B70" t="str">
            <v>кг</v>
          </cell>
          <cell r="C70">
            <v>23.841000000000001</v>
          </cell>
          <cell r="D70">
            <v>11.247</v>
          </cell>
          <cell r="E70">
            <v>1.9910000000000001</v>
          </cell>
          <cell r="F70">
            <v>32.436999999999998</v>
          </cell>
          <cell r="G70">
            <v>1</v>
          </cell>
          <cell r="H70" t="e">
            <v>#N/A</v>
          </cell>
          <cell r="I70">
            <v>2.64</v>
          </cell>
          <cell r="J70">
            <v>-0.64900000000000002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0.3982</v>
          </cell>
          <cell r="U70">
            <v>81.459065796082371</v>
          </cell>
          <cell r="V70">
            <v>81.459065796082371</v>
          </cell>
          <cell r="Y70">
            <v>0</v>
          </cell>
          <cell r="Z70">
            <v>0</v>
          </cell>
          <cell r="AA70">
            <v>1.5817999999999999</v>
          </cell>
          <cell r="AB70">
            <v>0</v>
          </cell>
          <cell r="AC70" t="e">
            <v>#N/A</v>
          </cell>
          <cell r="AD70" t="e">
            <v>#N/A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-9</v>
          </cell>
          <cell r="D71">
            <v>664</v>
          </cell>
          <cell r="E71">
            <v>314</v>
          </cell>
          <cell r="F71">
            <v>345</v>
          </cell>
          <cell r="G71">
            <v>0.33</v>
          </cell>
          <cell r="H71" t="e">
            <v>#N/A</v>
          </cell>
          <cell r="I71">
            <v>341</v>
          </cell>
          <cell r="J71">
            <v>-27</v>
          </cell>
          <cell r="K71">
            <v>40</v>
          </cell>
          <cell r="L71">
            <v>120</v>
          </cell>
          <cell r="M71">
            <v>0</v>
          </cell>
          <cell r="N71">
            <v>80</v>
          </cell>
          <cell r="S71">
            <v>62.8</v>
          </cell>
          <cell r="U71">
            <v>9.3152866242038215</v>
          </cell>
          <cell r="V71">
            <v>5.4936305732484083</v>
          </cell>
          <cell r="Y71">
            <v>42.6</v>
          </cell>
          <cell r="Z71">
            <v>50.6</v>
          </cell>
          <cell r="AA71">
            <v>72</v>
          </cell>
          <cell r="AB71">
            <v>56</v>
          </cell>
          <cell r="AC71" t="str">
            <v>костик</v>
          </cell>
          <cell r="AD71" t="e">
            <v>#N/A</v>
          </cell>
        </row>
        <row r="72">
          <cell r="A72" t="str">
            <v>6788 СЕРВЕЛАТ КРЕМЛЕВСКИЙ в/к в/у  ОСТАНКИНО</v>
          </cell>
          <cell r="B72" t="str">
            <v>кг</v>
          </cell>
          <cell r="C72">
            <v>21.053999999999998</v>
          </cell>
          <cell r="D72">
            <v>10.606999999999999</v>
          </cell>
          <cell r="E72">
            <v>5.3710000000000004</v>
          </cell>
          <cell r="F72">
            <v>21.29</v>
          </cell>
          <cell r="G72">
            <v>1</v>
          </cell>
          <cell r="H72" t="e">
            <v>#N/A</v>
          </cell>
          <cell r="I72">
            <v>9.64</v>
          </cell>
          <cell r="J72">
            <v>-4.2690000000000001</v>
          </cell>
          <cell r="K72">
            <v>0</v>
          </cell>
          <cell r="L72">
            <v>0</v>
          </cell>
          <cell r="M72">
            <v>10</v>
          </cell>
          <cell r="N72">
            <v>0</v>
          </cell>
          <cell r="S72">
            <v>1.0742</v>
          </cell>
          <cell r="U72">
            <v>29.128653881958666</v>
          </cell>
          <cell r="V72">
            <v>19.819400484081175</v>
          </cell>
          <cell r="Y72">
            <v>0</v>
          </cell>
          <cell r="Z72">
            <v>0</v>
          </cell>
          <cell r="AA72">
            <v>2.0788000000000002</v>
          </cell>
          <cell r="AB72">
            <v>0</v>
          </cell>
          <cell r="AC72" t="e">
            <v>#N/A</v>
          </cell>
          <cell r="AD72" t="e">
            <v>#N/A</v>
          </cell>
        </row>
        <row r="73">
          <cell r="A73" t="str">
            <v>6790 СЕРВЕЛАТ ЕВРОПЕЙСКИЙ в/к в/у  ОСТАНКИНО</v>
          </cell>
          <cell r="B73" t="str">
            <v>кг</v>
          </cell>
          <cell r="D73">
            <v>10.445</v>
          </cell>
          <cell r="E73">
            <v>0</v>
          </cell>
          <cell r="F73">
            <v>10.445</v>
          </cell>
          <cell r="G73">
            <v>1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  <cell r="U73" t="e">
            <v>#DIV/0!</v>
          </cell>
          <cell r="V73" t="e">
            <v>#DIV/0!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e">
            <v>#N/A</v>
          </cell>
          <cell r="AD73" t="e">
            <v>#N/A</v>
          </cell>
        </row>
        <row r="74">
          <cell r="A74" t="str">
            <v>6791 СЕРВЕЛАТ ПРЕМИУМ в/к в/у 0,33кг 8шт.  ОСТАНКИНО</v>
          </cell>
          <cell r="B74" t="str">
            <v>шт</v>
          </cell>
          <cell r="D74">
            <v>48</v>
          </cell>
          <cell r="E74">
            <v>47</v>
          </cell>
          <cell r="F74">
            <v>1</v>
          </cell>
          <cell r="G74">
            <v>0.33</v>
          </cell>
          <cell r="H74" t="e">
            <v>#N/A</v>
          </cell>
          <cell r="I74">
            <v>58</v>
          </cell>
          <cell r="J74">
            <v>-11</v>
          </cell>
          <cell r="K74">
            <v>0</v>
          </cell>
          <cell r="L74">
            <v>40</v>
          </cell>
          <cell r="M74">
            <v>0</v>
          </cell>
          <cell r="N74">
            <v>24</v>
          </cell>
          <cell r="Q74">
            <v>40</v>
          </cell>
          <cell r="S74">
            <v>9.4</v>
          </cell>
          <cell r="U74">
            <v>11.170212765957446</v>
          </cell>
          <cell r="V74">
            <v>0.10638297872340426</v>
          </cell>
          <cell r="Y74">
            <v>0</v>
          </cell>
          <cell r="Z74">
            <v>0</v>
          </cell>
          <cell r="AA74">
            <v>0</v>
          </cell>
          <cell r="AB74">
            <v>2</v>
          </cell>
          <cell r="AC74" t="e">
            <v>#N/A</v>
          </cell>
          <cell r="AD74" t="e">
            <v>#N/A</v>
          </cell>
        </row>
        <row r="75">
          <cell r="A75" t="str">
            <v>6793 БАЛЫКОВАЯ в/к в/у 0,33кг 8шт.  ОСТАНКИНО</v>
          </cell>
          <cell r="B75" t="str">
            <v>шт</v>
          </cell>
          <cell r="D75">
            <v>253</v>
          </cell>
          <cell r="E75">
            <v>243</v>
          </cell>
          <cell r="F75">
            <v>5</v>
          </cell>
          <cell r="G75">
            <v>0.33</v>
          </cell>
          <cell r="H75" t="e">
            <v>#N/A</v>
          </cell>
          <cell r="I75">
            <v>300</v>
          </cell>
          <cell r="J75">
            <v>-57</v>
          </cell>
          <cell r="K75">
            <v>0</v>
          </cell>
          <cell r="L75">
            <v>320</v>
          </cell>
          <cell r="M75">
            <v>0</v>
          </cell>
          <cell r="N75">
            <v>400</v>
          </cell>
          <cell r="Q75">
            <v>280</v>
          </cell>
          <cell r="R75">
            <v>280</v>
          </cell>
          <cell r="S75">
            <v>48.6</v>
          </cell>
          <cell r="T75">
            <v>200</v>
          </cell>
          <cell r="U75">
            <v>30.555555555555554</v>
          </cell>
          <cell r="V75">
            <v>0.102880658436214</v>
          </cell>
          <cell r="Y75">
            <v>0</v>
          </cell>
          <cell r="Z75">
            <v>0</v>
          </cell>
          <cell r="AA75">
            <v>0</v>
          </cell>
          <cell r="AB75">
            <v>75</v>
          </cell>
          <cell r="AC75" t="e">
            <v>#N/A</v>
          </cell>
          <cell r="AD75" t="e">
            <v>#N/A</v>
          </cell>
        </row>
        <row r="76">
          <cell r="A76" t="str">
            <v>6795 ОСТАНКИНСКАЯ в/к в/у 0,33кг 8шт.  ОСТАНКИНО</v>
          </cell>
          <cell r="B76" t="str">
            <v>шт</v>
          </cell>
          <cell r="C76">
            <v>11</v>
          </cell>
          <cell r="D76">
            <v>165</v>
          </cell>
          <cell r="E76">
            <v>143</v>
          </cell>
          <cell r="F76">
            <v>29</v>
          </cell>
          <cell r="G76">
            <v>0.33</v>
          </cell>
          <cell r="H76" t="e">
            <v>#N/A</v>
          </cell>
          <cell r="I76">
            <v>234</v>
          </cell>
          <cell r="J76">
            <v>-91</v>
          </cell>
          <cell r="K76">
            <v>0</v>
          </cell>
          <cell r="L76">
            <v>40</v>
          </cell>
          <cell r="M76">
            <v>40</v>
          </cell>
          <cell r="N76">
            <v>40</v>
          </cell>
          <cell r="Q76">
            <v>40</v>
          </cell>
          <cell r="R76">
            <v>40</v>
          </cell>
          <cell r="S76">
            <v>28.6</v>
          </cell>
          <cell r="T76">
            <v>40</v>
          </cell>
          <cell r="U76">
            <v>9.405594405594405</v>
          </cell>
          <cell r="V76">
            <v>1.013986013986014</v>
          </cell>
          <cell r="Y76">
            <v>11</v>
          </cell>
          <cell r="Z76">
            <v>9</v>
          </cell>
          <cell r="AA76">
            <v>7.6</v>
          </cell>
          <cell r="AB76">
            <v>9</v>
          </cell>
          <cell r="AC76" t="str">
            <v>костик</v>
          </cell>
          <cell r="AD76" t="e">
            <v>#N/A</v>
          </cell>
        </row>
        <row r="77">
          <cell r="A77" t="str">
            <v>6807 СЕРВЕЛАТ ЕВРОПЕЙСКИЙ в/к в/у 0,33кг 8шт.  ОСТАНКИНО</v>
          </cell>
          <cell r="B77" t="str">
            <v>шт</v>
          </cell>
          <cell r="C77">
            <v>6</v>
          </cell>
          <cell r="D77">
            <v>456</v>
          </cell>
          <cell r="E77">
            <v>235</v>
          </cell>
          <cell r="F77">
            <v>218</v>
          </cell>
          <cell r="G77">
            <v>0.33</v>
          </cell>
          <cell r="H77" t="e">
            <v>#N/A</v>
          </cell>
          <cell r="I77">
            <v>256</v>
          </cell>
          <cell r="J77">
            <v>-21</v>
          </cell>
          <cell r="K77">
            <v>0</v>
          </cell>
          <cell r="L77">
            <v>0</v>
          </cell>
          <cell r="M77">
            <v>0</v>
          </cell>
          <cell r="N77">
            <v>40</v>
          </cell>
          <cell r="Q77">
            <v>80</v>
          </cell>
          <cell r="R77">
            <v>40</v>
          </cell>
          <cell r="S77">
            <v>47</v>
          </cell>
          <cell r="T77">
            <v>40</v>
          </cell>
          <cell r="U77">
            <v>8.8936170212765955</v>
          </cell>
          <cell r="V77">
            <v>4.6382978723404253</v>
          </cell>
          <cell r="Y77">
            <v>38.799999999999997</v>
          </cell>
          <cell r="Z77">
            <v>31.4</v>
          </cell>
          <cell r="AA77">
            <v>52.2</v>
          </cell>
          <cell r="AB77">
            <v>64</v>
          </cell>
          <cell r="AC77" t="str">
            <v>костик</v>
          </cell>
          <cell r="AD77" t="e">
            <v>#N/A</v>
          </cell>
        </row>
        <row r="78">
          <cell r="A78" t="str">
            <v>6829 МОЛОЧНЫЕ КЛАССИЧЕСКИЕ сос п/о мгс 2*4_С  ОСТАНКИНО</v>
          </cell>
          <cell r="B78" t="str">
            <v>кг</v>
          </cell>
          <cell r="C78">
            <v>411.697</v>
          </cell>
          <cell r="D78">
            <v>901.30499999999995</v>
          </cell>
          <cell r="E78">
            <v>701.85900000000004</v>
          </cell>
          <cell r="F78">
            <v>602.71500000000003</v>
          </cell>
          <cell r="G78">
            <v>1</v>
          </cell>
          <cell r="H78" t="e">
            <v>#N/A</v>
          </cell>
          <cell r="I78">
            <v>667.4</v>
          </cell>
          <cell r="J78">
            <v>34.45900000000006</v>
          </cell>
          <cell r="K78">
            <v>120</v>
          </cell>
          <cell r="L78">
            <v>100</v>
          </cell>
          <cell r="M78">
            <v>0</v>
          </cell>
          <cell r="N78">
            <v>150</v>
          </cell>
          <cell r="R78">
            <v>100</v>
          </cell>
          <cell r="S78">
            <v>140.37180000000001</v>
          </cell>
          <cell r="T78">
            <v>120</v>
          </cell>
          <cell r="U78">
            <v>8.4968277104090717</v>
          </cell>
          <cell r="V78">
            <v>4.2937042910328147</v>
          </cell>
          <cell r="Y78">
            <v>140.39920000000001</v>
          </cell>
          <cell r="Z78">
            <v>175.51159999999999</v>
          </cell>
          <cell r="AA78">
            <v>155.15460000000002</v>
          </cell>
          <cell r="AB78">
            <v>142.803</v>
          </cell>
          <cell r="AC78" t="e">
            <v>#N/A</v>
          </cell>
          <cell r="AD78" t="e">
            <v>#N/A</v>
          </cell>
        </row>
        <row r="79">
          <cell r="A79" t="str">
            <v>6834 ПОСОЛЬСКАЯ ПМ с/к с/н в/у 1/100 10шт.  ОСТАНКИНО</v>
          </cell>
          <cell r="B79" t="str">
            <v>шт</v>
          </cell>
          <cell r="C79">
            <v>278</v>
          </cell>
          <cell r="D79">
            <v>1397</v>
          </cell>
          <cell r="E79">
            <v>580</v>
          </cell>
          <cell r="F79">
            <v>942</v>
          </cell>
          <cell r="G79">
            <v>0.1</v>
          </cell>
          <cell r="H79" t="e">
            <v>#N/A</v>
          </cell>
          <cell r="I79">
            <v>725</v>
          </cell>
          <cell r="J79">
            <v>-145</v>
          </cell>
          <cell r="K79">
            <v>0</v>
          </cell>
          <cell r="L79">
            <v>300</v>
          </cell>
          <cell r="M79">
            <v>0</v>
          </cell>
          <cell r="N79">
            <v>200</v>
          </cell>
          <cell r="S79">
            <v>116</v>
          </cell>
          <cell r="T79">
            <v>200</v>
          </cell>
          <cell r="U79">
            <v>14.155172413793103</v>
          </cell>
          <cell r="V79">
            <v>8.1206896551724146</v>
          </cell>
          <cell r="Y79">
            <v>138.4</v>
          </cell>
          <cell r="Z79">
            <v>130</v>
          </cell>
          <cell r="AA79">
            <v>150.4</v>
          </cell>
          <cell r="AB79">
            <v>166</v>
          </cell>
          <cell r="AC79" t="e">
            <v>#N/A</v>
          </cell>
          <cell r="AD79" t="e">
            <v>#N/A</v>
          </cell>
        </row>
        <row r="80">
          <cell r="A80" t="str">
            <v>6841 ДОМАШНЯЯ Папа может вар н/о мгс 1*3  ОСТАНКИНО</v>
          </cell>
          <cell r="B80" t="str">
            <v>кг</v>
          </cell>
          <cell r="C80">
            <v>84.317999999999998</v>
          </cell>
          <cell r="D80">
            <v>2.052</v>
          </cell>
          <cell r="E80">
            <v>37.924999999999997</v>
          </cell>
          <cell r="F80">
            <v>47.417999999999999</v>
          </cell>
          <cell r="G80">
            <v>0</v>
          </cell>
          <cell r="H80" t="e">
            <v>#N/A</v>
          </cell>
          <cell r="I80">
            <v>37.69</v>
          </cell>
          <cell r="J80">
            <v>0.23499999999999943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7.5849999999999991</v>
          </cell>
          <cell r="U80">
            <v>6.2515491100856959</v>
          </cell>
          <cell r="V80">
            <v>6.2515491100856959</v>
          </cell>
          <cell r="Y80">
            <v>0</v>
          </cell>
          <cell r="Z80">
            <v>0</v>
          </cell>
          <cell r="AA80">
            <v>6.3450000000000006</v>
          </cell>
          <cell r="AB80">
            <v>2.1150000000000002</v>
          </cell>
          <cell r="AC80" t="e">
            <v>#N/A</v>
          </cell>
          <cell r="AD80" t="e">
            <v>#N/A</v>
          </cell>
        </row>
        <row r="81">
          <cell r="A81" t="str">
            <v>6852 МОЛОЧНЫЕ ПРЕМИУМ ПМ сос п/о в/ у 1/350  ОСТАНКИНО</v>
          </cell>
          <cell r="B81" t="str">
            <v>шт</v>
          </cell>
          <cell r="C81">
            <v>1681</v>
          </cell>
          <cell r="D81">
            <v>3434</v>
          </cell>
          <cell r="E81">
            <v>2922</v>
          </cell>
          <cell r="F81">
            <v>1526</v>
          </cell>
          <cell r="G81">
            <v>0.35</v>
          </cell>
          <cell r="H81" t="e">
            <v>#N/A</v>
          </cell>
          <cell r="I81">
            <v>2992</v>
          </cell>
          <cell r="J81">
            <v>-70</v>
          </cell>
          <cell r="K81">
            <v>400</v>
          </cell>
          <cell r="L81">
            <v>0</v>
          </cell>
          <cell r="M81">
            <v>400</v>
          </cell>
          <cell r="N81">
            <v>1600</v>
          </cell>
          <cell r="R81">
            <v>600</v>
          </cell>
          <cell r="S81">
            <v>584.4</v>
          </cell>
          <cell r="T81">
            <v>600</v>
          </cell>
          <cell r="U81">
            <v>8.7713894592744701</v>
          </cell>
          <cell r="V81">
            <v>2.6112251882272419</v>
          </cell>
          <cell r="Y81">
            <v>263.39999999999998</v>
          </cell>
          <cell r="Z81">
            <v>365.6</v>
          </cell>
          <cell r="AA81">
            <v>518.79999999999995</v>
          </cell>
          <cell r="AB81">
            <v>488</v>
          </cell>
          <cell r="AC81" t="str">
            <v>увел</v>
          </cell>
          <cell r="AD81" t="str">
            <v>к500</v>
          </cell>
        </row>
        <row r="82">
          <cell r="A82" t="str">
            <v>6853 МОЛОЧНЫЕ ПРЕМИУМ ПМ сос п/о мгс 1*6  ОСТАНКИНО</v>
          </cell>
          <cell r="B82" t="str">
            <v>кг</v>
          </cell>
          <cell r="C82">
            <v>111.188</v>
          </cell>
          <cell r="D82">
            <v>234.21299999999999</v>
          </cell>
          <cell r="E82">
            <v>204.995</v>
          </cell>
          <cell r="F82">
            <v>138.33699999999999</v>
          </cell>
          <cell r="G82">
            <v>1</v>
          </cell>
          <cell r="H82" t="e">
            <v>#N/A</v>
          </cell>
          <cell r="I82">
            <v>194.5</v>
          </cell>
          <cell r="J82">
            <v>10.495000000000005</v>
          </cell>
          <cell r="K82">
            <v>34</v>
          </cell>
          <cell r="L82">
            <v>30</v>
          </cell>
          <cell r="M82">
            <v>0</v>
          </cell>
          <cell r="N82">
            <v>100</v>
          </cell>
          <cell r="S82">
            <v>40.999000000000002</v>
          </cell>
          <cell r="T82">
            <v>50</v>
          </cell>
          <cell r="U82">
            <v>8.5937949706090393</v>
          </cell>
          <cell r="V82">
            <v>3.3741554672065166</v>
          </cell>
          <cell r="Y82">
            <v>44.152799999999999</v>
          </cell>
          <cell r="Z82">
            <v>1.9428000000000001</v>
          </cell>
          <cell r="AA82">
            <v>36.313400000000001</v>
          </cell>
          <cell r="AB82">
            <v>30.609000000000002</v>
          </cell>
          <cell r="AC82" t="str">
            <v>костик</v>
          </cell>
          <cell r="AD82" t="str">
            <v>к40</v>
          </cell>
        </row>
        <row r="83">
          <cell r="A83" t="str">
            <v>6854 МОЛОЧНЫЕ ПРЕМИУМ ПМ сос п/о мгс 0.6кг  ОСТАНКИНО</v>
          </cell>
          <cell r="B83" t="str">
            <v>шт</v>
          </cell>
          <cell r="C83">
            <v>80</v>
          </cell>
          <cell r="D83">
            <v>823</v>
          </cell>
          <cell r="E83">
            <v>309</v>
          </cell>
          <cell r="F83">
            <v>523</v>
          </cell>
          <cell r="G83">
            <v>0.6</v>
          </cell>
          <cell r="H83" t="e">
            <v>#N/A</v>
          </cell>
          <cell r="I83">
            <v>381</v>
          </cell>
          <cell r="J83">
            <v>-72</v>
          </cell>
          <cell r="K83">
            <v>40</v>
          </cell>
          <cell r="L83">
            <v>60</v>
          </cell>
          <cell r="M83">
            <v>0</v>
          </cell>
          <cell r="N83">
            <v>60</v>
          </cell>
          <cell r="S83">
            <v>61.8</v>
          </cell>
          <cell r="U83">
            <v>11.051779935275082</v>
          </cell>
          <cell r="V83">
            <v>8.4627831715210355</v>
          </cell>
          <cell r="Y83">
            <v>73.2</v>
          </cell>
          <cell r="Z83">
            <v>85</v>
          </cell>
          <cell r="AA83">
            <v>96</v>
          </cell>
          <cell r="AB83">
            <v>55</v>
          </cell>
          <cell r="AC83" t="str">
            <v>костик</v>
          </cell>
          <cell r="AD83" t="e">
            <v>#N/A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C84">
            <v>-10.484</v>
          </cell>
          <cell r="D84">
            <v>1367.424</v>
          </cell>
          <cell r="E84">
            <v>824</v>
          </cell>
          <cell r="F84">
            <v>469</v>
          </cell>
          <cell r="G84">
            <v>1</v>
          </cell>
          <cell r="H84" t="e">
            <v>#N/A</v>
          </cell>
          <cell r="I84">
            <v>863.8</v>
          </cell>
          <cell r="J84">
            <v>-39.799999999999955</v>
          </cell>
          <cell r="K84">
            <v>150</v>
          </cell>
          <cell r="L84">
            <v>100</v>
          </cell>
          <cell r="M84">
            <v>0</v>
          </cell>
          <cell r="N84">
            <v>150</v>
          </cell>
          <cell r="Q84">
            <v>230</v>
          </cell>
          <cell r="R84">
            <v>160</v>
          </cell>
          <cell r="S84">
            <v>164.8</v>
          </cell>
          <cell r="T84">
            <v>150</v>
          </cell>
          <cell r="U84">
            <v>8.5497572815533971</v>
          </cell>
          <cell r="V84">
            <v>2.845873786407767</v>
          </cell>
          <cell r="Y84">
            <v>113.2</v>
          </cell>
          <cell r="Z84">
            <v>71</v>
          </cell>
          <cell r="AA84">
            <v>124.2</v>
          </cell>
          <cell r="AB84">
            <v>134.154</v>
          </cell>
          <cell r="AC84" t="e">
            <v>#N/A</v>
          </cell>
          <cell r="AD84" t="e">
            <v>#N/A</v>
          </cell>
        </row>
        <row r="85">
          <cell r="A85" t="str">
            <v>6862 ДОМАШНИЙ РЕЦЕПТ СО ШПИК. Коровино вар п/о  ОСТАНКИНО</v>
          </cell>
          <cell r="B85" t="str">
            <v>кг</v>
          </cell>
          <cell r="D85">
            <v>135.08699999999999</v>
          </cell>
          <cell r="E85">
            <v>70.435000000000002</v>
          </cell>
          <cell r="F85">
            <v>62.706000000000003</v>
          </cell>
          <cell r="G85">
            <v>1</v>
          </cell>
          <cell r="H85" t="e">
            <v>#N/A</v>
          </cell>
          <cell r="I85">
            <v>74.8</v>
          </cell>
          <cell r="J85">
            <v>-4.3649999999999949</v>
          </cell>
          <cell r="K85">
            <v>20</v>
          </cell>
          <cell r="L85">
            <v>0</v>
          </cell>
          <cell r="M85">
            <v>0</v>
          </cell>
          <cell r="N85">
            <v>30</v>
          </cell>
          <cell r="S85">
            <v>14.087</v>
          </cell>
          <cell r="T85">
            <v>10</v>
          </cell>
          <cell r="U85">
            <v>8.7105842265918945</v>
          </cell>
          <cell r="V85">
            <v>4.4513381131539722</v>
          </cell>
          <cell r="Y85">
            <v>14.1274</v>
          </cell>
          <cell r="Z85">
            <v>8.2382000000000009</v>
          </cell>
          <cell r="AA85">
            <v>16.4482</v>
          </cell>
          <cell r="AB85">
            <v>21.669</v>
          </cell>
          <cell r="AC85" t="e">
            <v>#N/A</v>
          </cell>
          <cell r="AD85" t="e">
            <v>#N/A</v>
          </cell>
        </row>
        <row r="86">
          <cell r="A86" t="str">
            <v>6865 ВЕТЧ.НЕЖНАЯ Коровино п/о  ОСТАНКИНО</v>
          </cell>
          <cell r="B86" t="str">
            <v>кг</v>
          </cell>
          <cell r="C86">
            <v>-6.17</v>
          </cell>
          <cell r="D86">
            <v>1046.5250000000001</v>
          </cell>
          <cell r="E86">
            <v>247.13499999999999</v>
          </cell>
          <cell r="F86">
            <v>677.39499999999998</v>
          </cell>
          <cell r="G86">
            <v>1</v>
          </cell>
          <cell r="H86" t="e">
            <v>#N/A</v>
          </cell>
          <cell r="I86">
            <v>246.8</v>
          </cell>
          <cell r="J86">
            <v>0.33499999999997954</v>
          </cell>
          <cell r="K86">
            <v>100</v>
          </cell>
          <cell r="L86">
            <v>0</v>
          </cell>
          <cell r="M86">
            <v>0</v>
          </cell>
          <cell r="N86">
            <v>0</v>
          </cell>
          <cell r="S86">
            <v>49.427</v>
          </cell>
          <cell r="U86">
            <v>15.728144536386994</v>
          </cell>
          <cell r="V86">
            <v>13.704958828170838</v>
          </cell>
          <cell r="Y86">
            <v>69.400000000000006</v>
          </cell>
          <cell r="Z86">
            <v>65.657000000000011</v>
          </cell>
          <cell r="AA86">
            <v>95.123000000000005</v>
          </cell>
          <cell r="AB86">
            <v>61.594999999999999</v>
          </cell>
          <cell r="AC86" t="e">
            <v>#N/A</v>
          </cell>
          <cell r="AD86" t="str">
            <v>зв90</v>
          </cell>
        </row>
        <row r="87">
          <cell r="A87" t="str">
            <v>6870 С ГОВЯДИНОЙ СН сос п/о мгс 1*6  ОСТАНКИНО</v>
          </cell>
          <cell r="B87" t="str">
            <v>кг</v>
          </cell>
          <cell r="D87">
            <v>409.37099999999998</v>
          </cell>
          <cell r="E87">
            <v>109.613</v>
          </cell>
          <cell r="F87">
            <v>299.75799999999998</v>
          </cell>
          <cell r="G87">
            <v>1</v>
          </cell>
          <cell r="H87" t="e">
            <v>#N/A</v>
          </cell>
          <cell r="I87">
            <v>101.8</v>
          </cell>
          <cell r="J87">
            <v>7.8130000000000024</v>
          </cell>
          <cell r="K87">
            <v>80</v>
          </cell>
          <cell r="L87">
            <v>0</v>
          </cell>
          <cell r="M87">
            <v>0</v>
          </cell>
          <cell r="N87">
            <v>0</v>
          </cell>
          <cell r="S87">
            <v>21.922599999999999</v>
          </cell>
          <cell r="U87">
            <v>17.322671580925618</v>
          </cell>
          <cell r="V87">
            <v>13.673469387755102</v>
          </cell>
          <cell r="Y87">
            <v>0</v>
          </cell>
          <cell r="Z87">
            <v>8.7444000000000006</v>
          </cell>
          <cell r="AA87">
            <v>14.4328</v>
          </cell>
          <cell r="AB87">
            <v>53.957999999999998</v>
          </cell>
          <cell r="AC87" t="str">
            <v>костик</v>
          </cell>
          <cell r="AD87" t="e">
            <v>#N/A</v>
          </cell>
        </row>
        <row r="88">
          <cell r="A88" t="str">
            <v>6903 СОЧНЫЕ ПМ сос п/о мгс 0.41кг_osu  ОСТАНКИНО</v>
          </cell>
          <cell r="B88" t="str">
            <v>шт</v>
          </cell>
          <cell r="C88">
            <v>2152</v>
          </cell>
          <cell r="D88">
            <v>8772</v>
          </cell>
          <cell r="E88">
            <v>8438</v>
          </cell>
          <cell r="F88">
            <v>5459</v>
          </cell>
          <cell r="G88">
            <v>0.41</v>
          </cell>
          <cell r="H88" t="e">
            <v>#N/A</v>
          </cell>
          <cell r="I88">
            <v>6327</v>
          </cell>
          <cell r="J88">
            <v>2111</v>
          </cell>
          <cell r="K88">
            <v>1200</v>
          </cell>
          <cell r="L88">
            <v>0</v>
          </cell>
          <cell r="M88">
            <v>750</v>
          </cell>
          <cell r="N88">
            <v>3800</v>
          </cell>
          <cell r="O88">
            <v>-400</v>
          </cell>
          <cell r="Q88">
            <v>600</v>
          </cell>
          <cell r="R88">
            <v>1150</v>
          </cell>
          <cell r="S88">
            <v>1687.6</v>
          </cell>
          <cell r="T88">
            <v>1500</v>
          </cell>
          <cell r="U88">
            <v>8.3307655842616732</v>
          </cell>
          <cell r="V88">
            <v>3.2347712728134632</v>
          </cell>
          <cell r="Y88">
            <v>1731</v>
          </cell>
          <cell r="Z88">
            <v>1853</v>
          </cell>
          <cell r="AA88">
            <v>1633.8</v>
          </cell>
          <cell r="AB88">
            <v>1424</v>
          </cell>
          <cell r="AC88" t="str">
            <v>м1600з</v>
          </cell>
          <cell r="AD88">
            <v>0</v>
          </cell>
        </row>
        <row r="89">
          <cell r="A89" t="str">
            <v>6919 БЕКОН с/к с/н в/у 1/180 10шт.  ОСТАНКИНО</v>
          </cell>
          <cell r="B89" t="str">
            <v>шт</v>
          </cell>
          <cell r="C89">
            <v>50</v>
          </cell>
          <cell r="D89">
            <v>731</v>
          </cell>
          <cell r="E89">
            <v>445</v>
          </cell>
          <cell r="F89">
            <v>291</v>
          </cell>
          <cell r="G89">
            <v>0.18</v>
          </cell>
          <cell r="H89" t="e">
            <v>#N/A</v>
          </cell>
          <cell r="I89">
            <v>487</v>
          </cell>
          <cell r="J89">
            <v>-42</v>
          </cell>
          <cell r="K89">
            <v>0</v>
          </cell>
          <cell r="L89">
            <v>0</v>
          </cell>
          <cell r="M89">
            <v>120</v>
          </cell>
          <cell r="N89">
            <v>150</v>
          </cell>
          <cell r="Q89">
            <v>120</v>
          </cell>
          <cell r="R89">
            <v>120</v>
          </cell>
          <cell r="S89">
            <v>89</v>
          </cell>
          <cell r="T89">
            <v>80</v>
          </cell>
          <cell r="U89">
            <v>9.8988764044943824</v>
          </cell>
          <cell r="V89">
            <v>3.2696629213483148</v>
          </cell>
          <cell r="Y89">
            <v>78</v>
          </cell>
          <cell r="Z89">
            <v>80.8</v>
          </cell>
          <cell r="AA89">
            <v>25.8</v>
          </cell>
          <cell r="AB89">
            <v>110</v>
          </cell>
          <cell r="AC89" t="str">
            <v>костик</v>
          </cell>
          <cell r="AD89" t="e">
            <v>#N/A</v>
          </cell>
        </row>
        <row r="90">
          <cell r="A90" t="str">
            <v>БОНУС Z-ОСОБАЯ Коровино вар п/о (5324)  ОСТАНКИНО</v>
          </cell>
          <cell r="B90" t="str">
            <v>кг</v>
          </cell>
          <cell r="C90">
            <v>1.206</v>
          </cell>
          <cell r="D90">
            <v>61.768000000000001</v>
          </cell>
          <cell r="E90">
            <v>33.418999999999997</v>
          </cell>
          <cell r="F90">
            <v>22.425999999999998</v>
          </cell>
          <cell r="G90">
            <v>0</v>
          </cell>
          <cell r="H90" t="e">
            <v>#N/A</v>
          </cell>
          <cell r="I90">
            <v>36</v>
          </cell>
          <cell r="J90">
            <v>-2.5810000000000031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6.6837999999999997</v>
          </cell>
          <cell r="U90">
            <v>3.3552769382686494</v>
          </cell>
          <cell r="V90">
            <v>3.3552769382686494</v>
          </cell>
          <cell r="Y90">
            <v>7.9249999999999998</v>
          </cell>
          <cell r="Z90">
            <v>4.3452000000000002</v>
          </cell>
          <cell r="AA90">
            <v>5.8904000000000005</v>
          </cell>
          <cell r="AB90">
            <v>13.545999999999999</v>
          </cell>
          <cell r="AC90">
            <v>0</v>
          </cell>
          <cell r="AD90" t="e">
            <v>#N/A</v>
          </cell>
        </row>
        <row r="91">
          <cell r="A91" t="str">
            <v>БОНУС Z-ОСОБАЯ Коровино вар п/о 0.5кг_СНГ (6305)  ОСТАНКИНО</v>
          </cell>
          <cell r="B91" t="str">
            <v>шт</v>
          </cell>
          <cell r="C91">
            <v>33</v>
          </cell>
          <cell r="D91">
            <v>65</v>
          </cell>
          <cell r="E91">
            <v>18</v>
          </cell>
          <cell r="F91">
            <v>47</v>
          </cell>
          <cell r="G91">
            <v>0</v>
          </cell>
          <cell r="H91" t="e">
            <v>#N/A</v>
          </cell>
          <cell r="I91">
            <v>32</v>
          </cell>
          <cell r="J91">
            <v>-14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3.6</v>
          </cell>
          <cell r="U91">
            <v>13.055555555555555</v>
          </cell>
          <cell r="V91">
            <v>13.055555555555555</v>
          </cell>
          <cell r="Y91">
            <v>5.4</v>
          </cell>
          <cell r="Z91">
            <v>7.8</v>
          </cell>
          <cell r="AA91">
            <v>3.8</v>
          </cell>
          <cell r="AB91">
            <v>0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425</v>
          </cell>
          <cell r="D92">
            <v>3</v>
          </cell>
          <cell r="E92">
            <v>141</v>
          </cell>
          <cell r="F92">
            <v>285</v>
          </cell>
          <cell r="G92">
            <v>0</v>
          </cell>
          <cell r="H92">
            <v>0</v>
          </cell>
          <cell r="I92">
            <v>143</v>
          </cell>
          <cell r="J92">
            <v>-2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28.2</v>
          </cell>
          <cell r="U92">
            <v>10.106382978723405</v>
          </cell>
          <cell r="V92">
            <v>10.106382978723405</v>
          </cell>
          <cell r="Y92">
            <v>234.8</v>
          </cell>
          <cell r="Z92">
            <v>249</v>
          </cell>
          <cell r="AA92">
            <v>93.4</v>
          </cell>
          <cell r="AB92">
            <v>50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529.06500000000005</v>
          </cell>
          <cell r="E93">
            <v>220.00800000000001</v>
          </cell>
          <cell r="F93">
            <v>309.05700000000002</v>
          </cell>
          <cell r="G93">
            <v>0</v>
          </cell>
          <cell r="H93">
            <v>0</v>
          </cell>
          <cell r="I93">
            <v>216</v>
          </cell>
          <cell r="J93">
            <v>4.0080000000000098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44.001600000000003</v>
          </cell>
          <cell r="U93">
            <v>7.0237673175520889</v>
          </cell>
          <cell r="V93">
            <v>7.0237673175520889</v>
          </cell>
          <cell r="Y93">
            <v>139.624</v>
          </cell>
          <cell r="Z93">
            <v>92.227999999999994</v>
          </cell>
          <cell r="AA93">
            <v>74.186999999999998</v>
          </cell>
          <cell r="AB93">
            <v>65.543999999999997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10.07.2024 - 16.07.2024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</v>
          </cell>
          <cell r="F7">
            <v>778.33100000000002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632.43700000000001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2128.2919999999999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204.78700000000001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408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1199</v>
          </cell>
          <cell r="F12">
            <v>3805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1362</v>
          </cell>
          <cell r="F13">
            <v>6149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3636</v>
          </cell>
          <cell r="F14">
            <v>9007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  <cell r="F15">
            <v>402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116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</v>
          </cell>
          <cell r="F17">
            <v>351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181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</v>
          </cell>
          <cell r="F20">
            <v>683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3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11</v>
          </cell>
          <cell r="F22">
            <v>1697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316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4</v>
          </cell>
          <cell r="F24">
            <v>1045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350</v>
          </cell>
          <cell r="F25">
            <v>612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93</v>
          </cell>
          <cell r="F26">
            <v>680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20</v>
          </cell>
          <cell r="F27">
            <v>918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4.8</v>
          </cell>
          <cell r="F28">
            <v>545.65300000000002</v>
          </cell>
        </row>
        <row r="29">
          <cell r="A29" t="str">
            <v xml:space="preserve"> 201  Ветчина Нежная ТМ Особый рецепт, (2,5кг), ПОКОМ</v>
          </cell>
          <cell r="D29">
            <v>47.5</v>
          </cell>
          <cell r="F29">
            <v>6529.2719999999999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6.1</v>
          </cell>
          <cell r="F30">
            <v>444.41899999999998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7.4</v>
          </cell>
          <cell r="F31">
            <v>633.09100000000001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F32">
            <v>310.02100000000002</v>
          </cell>
        </row>
        <row r="33">
          <cell r="A33" t="str">
            <v xml:space="preserve"> 225  Колбаса Дугушка со шпиком, ВЕС, ТМ Стародворье   ПОКОМ</v>
          </cell>
          <cell r="F33">
            <v>5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F34">
            <v>1.2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11</v>
          </cell>
          <cell r="F35">
            <v>675.38699999999994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2.6</v>
          </cell>
          <cell r="F36">
            <v>560.30999999999995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2.4</v>
          </cell>
          <cell r="F37">
            <v>318.76499999999999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7.3</v>
          </cell>
          <cell r="F38">
            <v>293.82</v>
          </cell>
        </row>
        <row r="39">
          <cell r="A39" t="str">
            <v xml:space="preserve"> 240  Колбаса Салями охотничья, ВЕС. ПОКОМ</v>
          </cell>
          <cell r="D39">
            <v>1.1299999999999999</v>
          </cell>
          <cell r="F39">
            <v>43.41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11.75</v>
          </cell>
          <cell r="F40">
            <v>725.82</v>
          </cell>
        </row>
        <row r="41">
          <cell r="A41" t="str">
            <v xml:space="preserve"> 247  Сардельки Нежные, ВЕС.  ПОКОМ</v>
          </cell>
          <cell r="D41">
            <v>3.9</v>
          </cell>
          <cell r="F41">
            <v>196.21</v>
          </cell>
        </row>
        <row r="42">
          <cell r="A42" t="str">
            <v xml:space="preserve"> 248  Сардельки Сочные ТМ Особый рецепт,   ПОКОМ</v>
          </cell>
          <cell r="D42">
            <v>3.9</v>
          </cell>
          <cell r="F42">
            <v>348.726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8.15</v>
          </cell>
          <cell r="F43">
            <v>1441.6769999999999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161.666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6.5</v>
          </cell>
          <cell r="F45">
            <v>277.27999999999997</v>
          </cell>
        </row>
        <row r="46">
          <cell r="A46" t="str">
            <v xml:space="preserve"> 263  Шпикачки Стародворские, ВЕС.  ПОКОМ</v>
          </cell>
          <cell r="D46">
            <v>1.3</v>
          </cell>
          <cell r="F46">
            <v>190.006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2.2000000000000002</v>
          </cell>
          <cell r="F47">
            <v>309.197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2.2000000000000002</v>
          </cell>
          <cell r="F48">
            <v>254.01599999999999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4.3</v>
          </cell>
          <cell r="F49">
            <v>291.108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3</v>
          </cell>
          <cell r="F50">
            <v>1684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1636</v>
          </cell>
          <cell r="F51">
            <v>5184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3632</v>
          </cell>
          <cell r="F52">
            <v>9848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278  Сосиски Сочинки с сочным окороком, МГС 0.4кг,   ПОКОМ</v>
          </cell>
          <cell r="F54">
            <v>2</v>
          </cell>
        </row>
        <row r="55">
          <cell r="A55" t="str">
            <v xml:space="preserve"> 283  Сосиски Сочинки, ВЕС, ТМ Стародворье ПОКОМ</v>
          </cell>
          <cell r="D55">
            <v>4.0999999999999996</v>
          </cell>
          <cell r="F55">
            <v>736.255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13</v>
          </cell>
          <cell r="F56">
            <v>750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20</v>
          </cell>
          <cell r="F57">
            <v>1583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2.1</v>
          </cell>
          <cell r="F58">
            <v>297.68799999999999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45</v>
          </cell>
          <cell r="F59">
            <v>2817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55</v>
          </cell>
          <cell r="F60">
            <v>4227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F61">
            <v>1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1.4</v>
          </cell>
          <cell r="F62">
            <v>125.65300000000001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3.5</v>
          </cell>
          <cell r="F63">
            <v>242.17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18</v>
          </cell>
          <cell r="F64">
            <v>1590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24</v>
          </cell>
          <cell r="F65">
            <v>2239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29</v>
          </cell>
          <cell r="F66">
            <v>1489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3.9</v>
          </cell>
          <cell r="F67">
            <v>517.81200000000001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5.2</v>
          </cell>
          <cell r="F68">
            <v>1089.0060000000001</v>
          </cell>
        </row>
        <row r="69">
          <cell r="A69" t="str">
            <v xml:space="preserve"> 316  Колбаса Нежная ТМ Зареченские ВЕС  ПОКОМ</v>
          </cell>
          <cell r="F69">
            <v>95.51</v>
          </cell>
        </row>
        <row r="70">
          <cell r="A70" t="str">
            <v xml:space="preserve"> 317 Колбаса Сервелат Рижский ТМ Зареченские, ВЕС  ПОКОМ</v>
          </cell>
          <cell r="F70">
            <v>0.5</v>
          </cell>
        </row>
        <row r="71">
          <cell r="A71" t="str">
            <v xml:space="preserve"> 318  Сосиски Датские ТМ Зареченские, ВЕС  ПОКОМ</v>
          </cell>
          <cell r="D71">
            <v>70.2</v>
          </cell>
          <cell r="F71">
            <v>3021.5949999999998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1667</v>
          </cell>
          <cell r="F72">
            <v>6424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1011</v>
          </cell>
          <cell r="F73">
            <v>4531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17</v>
          </cell>
          <cell r="F74">
            <v>1624</v>
          </cell>
        </row>
        <row r="75">
          <cell r="A75" t="str">
            <v xml:space="preserve"> 328  Сардельки Сочинки Стародворье ТМ  0,4 кг ПОКОМ</v>
          </cell>
          <cell r="D75">
            <v>2</v>
          </cell>
          <cell r="F75">
            <v>620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1</v>
          </cell>
          <cell r="F76">
            <v>560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6.7</v>
          </cell>
          <cell r="F77">
            <v>1440.4490000000001</v>
          </cell>
        </row>
        <row r="78">
          <cell r="A78" t="str">
            <v xml:space="preserve"> 335  Колбаса Сливушка ТМ Вязанка. ВЕС.  ПОКОМ </v>
          </cell>
          <cell r="D78">
            <v>3.9</v>
          </cell>
          <cell r="F78">
            <v>307.05399999999997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1980</v>
          </cell>
          <cell r="F79">
            <v>5433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17</v>
          </cell>
          <cell r="F80">
            <v>3032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5.6</v>
          </cell>
          <cell r="F81">
            <v>595.56899999999996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</v>
          </cell>
          <cell r="F82">
            <v>384.084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5.6</v>
          </cell>
          <cell r="F83">
            <v>840.43399999999997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7.2</v>
          </cell>
          <cell r="F84">
            <v>552.81799999999998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F85">
            <v>121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2</v>
          </cell>
          <cell r="F86">
            <v>271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F87">
            <v>501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265.36799999999999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10</v>
          </cell>
          <cell r="F89">
            <v>674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19</v>
          </cell>
          <cell r="F90">
            <v>952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32</v>
          </cell>
          <cell r="F91">
            <v>2135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21</v>
          </cell>
          <cell r="F92">
            <v>900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19</v>
          </cell>
          <cell r="F93">
            <v>959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10</v>
          </cell>
          <cell r="F94">
            <v>544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3</v>
          </cell>
          <cell r="F95">
            <v>655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3073</v>
          </cell>
          <cell r="F96">
            <v>8435</v>
          </cell>
        </row>
        <row r="97">
          <cell r="A97" t="str">
            <v xml:space="preserve"> 412  Сосиски Баварские ТМ Стародворье 0,35 кг ПОКОМ</v>
          </cell>
          <cell r="D97">
            <v>4319</v>
          </cell>
          <cell r="F97">
            <v>10984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2</v>
          </cell>
          <cell r="F98">
            <v>121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2</v>
          </cell>
          <cell r="F99">
            <v>153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25</v>
          </cell>
          <cell r="F100">
            <v>740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16</v>
          </cell>
          <cell r="F101">
            <v>486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35</v>
          </cell>
          <cell r="F102">
            <v>926</v>
          </cell>
        </row>
        <row r="103">
          <cell r="A103" t="str">
            <v xml:space="preserve"> 421  Сосиски Царедворские 0,33 кг ТМ Стародворье  ПОКОМ</v>
          </cell>
          <cell r="D103">
            <v>2</v>
          </cell>
          <cell r="F103">
            <v>762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356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283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545.00300000000004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4</v>
          </cell>
          <cell r="F107">
            <v>669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7</v>
          </cell>
          <cell r="F108">
            <v>476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7</v>
          </cell>
          <cell r="F109">
            <v>370.916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F110">
            <v>1.3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7</v>
          </cell>
          <cell r="F111">
            <v>232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1.3</v>
          </cell>
          <cell r="F112">
            <v>302.15899999999999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6</v>
          </cell>
          <cell r="F113">
            <v>180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D114">
            <v>3</v>
          </cell>
          <cell r="F114">
            <v>207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F115">
            <v>208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D116">
            <v>2</v>
          </cell>
          <cell r="F116">
            <v>545</v>
          </cell>
        </row>
        <row r="117">
          <cell r="A117" t="str">
            <v xml:space="preserve"> 448  Сосиски Сливушки по-венски ТМ Вязанка. 0,3 кг ПОКОМ</v>
          </cell>
          <cell r="F117">
            <v>171</v>
          </cell>
        </row>
        <row r="118">
          <cell r="A118" t="str">
            <v xml:space="preserve"> 449  Колбаса Дугушка Стародворская ВЕС ТС Дугушка ПОКОМ</v>
          </cell>
          <cell r="D118">
            <v>2.5499999999999998</v>
          </cell>
          <cell r="F118">
            <v>97.311000000000007</v>
          </cell>
        </row>
        <row r="119">
          <cell r="A119" t="str">
            <v xml:space="preserve"> 452  Колбаса Со шпиком ВЕС большой батон ТМ Особый рецепт  ПОКОМ</v>
          </cell>
          <cell r="D119">
            <v>40</v>
          </cell>
          <cell r="F119">
            <v>4367.4989999999998</v>
          </cell>
        </row>
        <row r="120">
          <cell r="A120" t="str">
            <v xml:space="preserve"> 453  Колбаса Докторская Филейная ВЕС большой батон ТМ Особый рецепт  ПОКОМ</v>
          </cell>
          <cell r="F120">
            <v>32.701000000000001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67.5</v>
          </cell>
          <cell r="F121">
            <v>10288.228999999999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35</v>
          </cell>
          <cell r="F122">
            <v>4210.6859999999997</v>
          </cell>
        </row>
        <row r="123">
          <cell r="A123" t="str">
            <v xml:space="preserve"> 459  Колбаса Докторская Филейная 0,5кг ТМ Особый рецепт  ПОКОМ</v>
          </cell>
          <cell r="D123">
            <v>14</v>
          </cell>
          <cell r="F123">
            <v>258</v>
          </cell>
        </row>
        <row r="124">
          <cell r="A124" t="str">
            <v>3215 ВЕТЧ.МЯСНАЯ Папа может п/о 0.4кг 8шт.    ОСТАНКИНО</v>
          </cell>
          <cell r="D124">
            <v>447</v>
          </cell>
          <cell r="F124">
            <v>447</v>
          </cell>
        </row>
        <row r="125">
          <cell r="A125" t="str">
            <v>3297 СЫТНЫЕ Папа может сар б/о мгс 1*3 СНГ  ОСТАНКИНО</v>
          </cell>
          <cell r="D125">
            <v>2</v>
          </cell>
          <cell r="F125">
            <v>2</v>
          </cell>
        </row>
        <row r="126">
          <cell r="A126" t="str">
            <v>3812 СОЧНЫЕ сос п/о мгс 2*2  ОСТАНКИНО</v>
          </cell>
          <cell r="D126">
            <v>2222.6999999999998</v>
          </cell>
          <cell r="F126">
            <v>2222.6999999999998</v>
          </cell>
        </row>
        <row r="127">
          <cell r="A127" t="str">
            <v>4063 МЯСНАЯ Папа может вар п/о_Л   ОСТАНКИНО</v>
          </cell>
          <cell r="D127">
            <v>2411.9</v>
          </cell>
          <cell r="F127">
            <v>2411.9</v>
          </cell>
        </row>
        <row r="128">
          <cell r="A128" t="str">
            <v>4117 ЭКСТРА Папа может с/к в/у_Л   ОСТАНКИНО</v>
          </cell>
          <cell r="D128">
            <v>70.2</v>
          </cell>
          <cell r="F128">
            <v>70.2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147.05000000000001</v>
          </cell>
          <cell r="F129">
            <v>147.05000000000001</v>
          </cell>
        </row>
        <row r="130">
          <cell r="A130" t="str">
            <v>4813 ФИЛЕЙНАЯ Папа может вар п/о_Л   ОСТАНКИНО</v>
          </cell>
          <cell r="D130">
            <v>696.7</v>
          </cell>
          <cell r="F130">
            <v>696.7</v>
          </cell>
        </row>
        <row r="131">
          <cell r="A131" t="str">
            <v>4993 САЛЯМИ ИТАЛЬЯНСКАЯ с/к в/у 1/250*8_120c ОСТАНКИНО</v>
          </cell>
          <cell r="D131">
            <v>558</v>
          </cell>
          <cell r="F131">
            <v>558</v>
          </cell>
        </row>
        <row r="132">
          <cell r="A132" t="str">
            <v>5246 ДОКТОРСКАЯ ПРЕМИУМ вар б/о мгс_30с ОСТАНКИНО</v>
          </cell>
          <cell r="D132">
            <v>128.9</v>
          </cell>
          <cell r="F132">
            <v>128.9</v>
          </cell>
        </row>
        <row r="133">
          <cell r="A133" t="str">
            <v>5337 ОСОБАЯ СО ШПИКОМ вар п/о  ОСТАНКИНО</v>
          </cell>
          <cell r="D133">
            <v>2</v>
          </cell>
          <cell r="F133">
            <v>2</v>
          </cell>
        </row>
        <row r="134">
          <cell r="A134" t="str">
            <v>5341 СЕРВЕЛАТ ОХОТНИЧИЙ в/к в/у  ОСТАНКИНО</v>
          </cell>
          <cell r="D134">
            <v>528.9</v>
          </cell>
          <cell r="F134">
            <v>528.9</v>
          </cell>
        </row>
        <row r="135">
          <cell r="A135" t="str">
            <v>5483 ЭКСТРА Папа может с/к в/у 1/250 8шт.   ОСТАНКИНО</v>
          </cell>
          <cell r="D135">
            <v>1120</v>
          </cell>
          <cell r="F135">
            <v>1121</v>
          </cell>
        </row>
        <row r="136">
          <cell r="A136" t="str">
            <v>5544 Сервелат Финский в/к в/у_45с НОВАЯ ОСТАНКИНО</v>
          </cell>
          <cell r="D136">
            <v>1215.7</v>
          </cell>
          <cell r="F136">
            <v>1220.008</v>
          </cell>
        </row>
        <row r="137">
          <cell r="A137" t="str">
            <v>5682 САЛЯМИ МЕЛКОЗЕРНЕНАЯ с/к в/у 1/120_60с   ОСТАНКИНО</v>
          </cell>
          <cell r="D137">
            <v>3793</v>
          </cell>
          <cell r="F137">
            <v>3794</v>
          </cell>
        </row>
        <row r="138">
          <cell r="A138" t="str">
            <v>5698 СЫТНЫЕ Папа может сар б/о мгс 1*3_Маяк  ОСТАНКИНО</v>
          </cell>
          <cell r="D138">
            <v>226</v>
          </cell>
          <cell r="F138">
            <v>226</v>
          </cell>
        </row>
        <row r="139">
          <cell r="A139" t="str">
            <v>5706 АРОМАТНАЯ Папа может с/к в/у 1/250 8шт.  ОСТАНКИНО</v>
          </cell>
          <cell r="D139">
            <v>1049</v>
          </cell>
          <cell r="F139">
            <v>1049</v>
          </cell>
        </row>
        <row r="140">
          <cell r="A140" t="str">
            <v>5708 ПОСОЛЬСКАЯ Папа может с/к в/у ОСТАНКИНО</v>
          </cell>
          <cell r="D140">
            <v>66.7</v>
          </cell>
          <cell r="F140">
            <v>66.7</v>
          </cell>
        </row>
        <row r="141">
          <cell r="A141" t="str">
            <v>5820 СЛИВОЧНЫЕ Папа может сос п/о мгс 2*2_45с   ОСТАНКИНО</v>
          </cell>
          <cell r="D141">
            <v>165.4</v>
          </cell>
          <cell r="F141">
            <v>165.4</v>
          </cell>
        </row>
        <row r="142">
          <cell r="A142" t="str">
            <v>5851 ЭКСТРА Папа может вар п/о   ОСТАНКИНО</v>
          </cell>
          <cell r="D142">
            <v>460.65</v>
          </cell>
          <cell r="F142">
            <v>460.65</v>
          </cell>
        </row>
        <row r="143">
          <cell r="A143" t="str">
            <v>5931 ОХОТНИЧЬЯ Папа может с/к в/у 1/220 8шт.   ОСТАНКИНО</v>
          </cell>
          <cell r="D143">
            <v>1257</v>
          </cell>
          <cell r="F143">
            <v>1258</v>
          </cell>
        </row>
        <row r="144">
          <cell r="A144" t="str">
            <v>5992 ВРЕМЯ ОКРОШКИ Папа может вар п/о 0.4кг   ОСТАНКИНО</v>
          </cell>
          <cell r="D144">
            <v>1575</v>
          </cell>
          <cell r="F144">
            <v>1575</v>
          </cell>
        </row>
        <row r="145">
          <cell r="A145" t="str">
            <v>6069 ФИЛЕЙНЫЕ Папа может сос ц/о мгс 0.33кг  ОСТАНКИНО</v>
          </cell>
          <cell r="D145">
            <v>723</v>
          </cell>
          <cell r="F145">
            <v>725</v>
          </cell>
        </row>
        <row r="146">
          <cell r="A146" t="str">
            <v>6113 СОЧНЫЕ сос п/о мгс 1*6_Ашан  ОСТАНКИНО</v>
          </cell>
          <cell r="D146">
            <v>2931.4</v>
          </cell>
          <cell r="F146">
            <v>2931.4</v>
          </cell>
        </row>
        <row r="147">
          <cell r="A147" t="str">
            <v>6206 СВИНИНА ПО-ДОМАШНЕМУ к/в мл/к в/у 0.3кг  ОСТАНКИНО</v>
          </cell>
          <cell r="D147">
            <v>708</v>
          </cell>
          <cell r="F147">
            <v>708</v>
          </cell>
        </row>
        <row r="148">
          <cell r="A148" t="str">
            <v>6221 НЕАПОЛИТАНСКИЙ ДУЭТ с/к с/н мгс 1/90  ОСТАНКИНО</v>
          </cell>
          <cell r="D148">
            <v>12</v>
          </cell>
          <cell r="F148">
            <v>12</v>
          </cell>
        </row>
        <row r="149">
          <cell r="A149" t="str">
            <v>6228 МЯСНОЕ АССОРТИ к/з с/н мгс 1/90 10шт.  ОСТАНКИНО</v>
          </cell>
          <cell r="D149">
            <v>629</v>
          </cell>
          <cell r="F149">
            <v>629</v>
          </cell>
        </row>
        <row r="150">
          <cell r="A150" t="str">
            <v>6247 ДОМАШНЯЯ Папа может вар п/о 0,4кг 8шт.  ОСТАНКИНО</v>
          </cell>
          <cell r="D150">
            <v>370</v>
          </cell>
          <cell r="F150">
            <v>370</v>
          </cell>
        </row>
        <row r="151">
          <cell r="A151" t="str">
            <v>6268 ГОВЯЖЬЯ Папа может вар п/о 0,4кг 8 шт.  ОСТАНКИНО</v>
          </cell>
          <cell r="D151">
            <v>522</v>
          </cell>
          <cell r="F151">
            <v>522</v>
          </cell>
        </row>
        <row r="152">
          <cell r="A152" t="str">
            <v>6281 СВИНИНА ДЕЛИКАТ. к/в мл/к в/у 0.3кг 45с  ОСТАНКИНО</v>
          </cell>
          <cell r="D152">
            <v>23</v>
          </cell>
          <cell r="F152">
            <v>23</v>
          </cell>
        </row>
        <row r="153">
          <cell r="A153" t="str">
            <v>6297 ФИЛЕЙНЫЕ сос ц/о в/у 1/270 12шт_45с  ОСТАНКИНО</v>
          </cell>
          <cell r="D153">
            <v>271</v>
          </cell>
          <cell r="F153">
            <v>271</v>
          </cell>
        </row>
        <row r="154">
          <cell r="A154" t="str">
            <v>6303 МЯСНЫЕ Папа может сос п/о мгс 1.5*3  ОСТАНКИНО</v>
          </cell>
          <cell r="D154">
            <v>573.29999999999995</v>
          </cell>
          <cell r="F154">
            <v>573.29999999999995</v>
          </cell>
        </row>
        <row r="155">
          <cell r="A155" t="str">
            <v>6325 ДОКТОРСКАЯ ПРЕМИУМ вар п/о 0.4кг 8шт.  ОСТАНКИНО</v>
          </cell>
          <cell r="D155">
            <v>1051</v>
          </cell>
          <cell r="F155">
            <v>1051</v>
          </cell>
        </row>
        <row r="156">
          <cell r="A156" t="str">
            <v>6333 МЯСНАЯ Папа может вар п/о 0.4кг 8шт.  ОСТАНКИНО</v>
          </cell>
          <cell r="D156">
            <v>7070</v>
          </cell>
          <cell r="F156">
            <v>7076</v>
          </cell>
        </row>
        <row r="157">
          <cell r="A157" t="str">
            <v>6340 ДОМАШНИЙ РЕЦЕПТ Коровино 0.5кг 8шт.  ОСТАНКИНО</v>
          </cell>
          <cell r="D157">
            <v>1437</v>
          </cell>
          <cell r="F157">
            <v>1439</v>
          </cell>
        </row>
        <row r="158">
          <cell r="A158" t="str">
            <v>6341 ДОМАШНИЙ РЕЦЕПТ СО ШПИКОМ Коровино 0.5кг  ОСТАНКИНО</v>
          </cell>
          <cell r="D158">
            <v>72</v>
          </cell>
          <cell r="F158">
            <v>72</v>
          </cell>
        </row>
        <row r="159">
          <cell r="A159" t="str">
            <v>6353 ЭКСТРА Папа может вар п/о 0.4кг 8шт.  ОСТАНКИНО</v>
          </cell>
          <cell r="D159">
            <v>2874</v>
          </cell>
          <cell r="F159">
            <v>2875</v>
          </cell>
        </row>
        <row r="160">
          <cell r="A160" t="str">
            <v>6392 ФИЛЕЙНАЯ Папа может вар п/о 0.4кг. ОСТАНКИНО</v>
          </cell>
          <cell r="D160">
            <v>6590</v>
          </cell>
          <cell r="F160">
            <v>6591</v>
          </cell>
        </row>
        <row r="161">
          <cell r="A161" t="str">
            <v>6426 КЛАССИЧЕСКАЯ ПМ вар п/о 0.3кг 8шт.  ОСТАНКИНО</v>
          </cell>
          <cell r="D161">
            <v>2149</v>
          </cell>
          <cell r="F161">
            <v>2149</v>
          </cell>
        </row>
        <row r="162">
          <cell r="A162" t="str">
            <v>6427 КЛАССИЧЕСКАЯ ПМ вар п/о 0.35кг 8шт. ОСТАНКИНО</v>
          </cell>
          <cell r="D162">
            <v>3</v>
          </cell>
          <cell r="F162">
            <v>3</v>
          </cell>
        </row>
        <row r="163">
          <cell r="A163" t="str">
            <v>6453 ЭКСТРА Папа может с/к с/н в/у 1/100 14шт.   ОСТАНКИНО</v>
          </cell>
          <cell r="D163">
            <v>2237</v>
          </cell>
          <cell r="F163">
            <v>2237</v>
          </cell>
        </row>
        <row r="164">
          <cell r="A164" t="str">
            <v>6454 АРОМАТНАЯ с/к с/н в/у 1/100 14шт.  ОСТАНКИНО</v>
          </cell>
          <cell r="D164">
            <v>2513</v>
          </cell>
          <cell r="F164">
            <v>2513</v>
          </cell>
        </row>
        <row r="165">
          <cell r="A165" t="str">
            <v>6470 ВЕТЧ.МРАМОРНАЯ в/у_45с  ОСТАНКИНО</v>
          </cell>
          <cell r="D165">
            <v>13.8</v>
          </cell>
          <cell r="F165">
            <v>13.8</v>
          </cell>
        </row>
        <row r="166">
          <cell r="A166" t="str">
            <v>6527 ШПИКАЧКИ СОЧНЫЕ ПМ сар б/о мгс 1*3 45с ОСТАНКИНО</v>
          </cell>
          <cell r="D166">
            <v>611.6</v>
          </cell>
          <cell r="F166">
            <v>611.6</v>
          </cell>
        </row>
        <row r="167">
          <cell r="A167" t="str">
            <v>6528 ШПИКАЧКИ СОЧНЫЕ ПМ сар б/о мгс 0.4кг 45с  ОСТАНКИНО</v>
          </cell>
          <cell r="D167">
            <v>278</v>
          </cell>
          <cell r="F167">
            <v>278</v>
          </cell>
        </row>
        <row r="168">
          <cell r="A168" t="str">
            <v>6555 ПОСОЛЬСКАЯ с/к с/н в/у 1/100 10шт.  ОСТАНКИНО</v>
          </cell>
          <cell r="D168">
            <v>1</v>
          </cell>
          <cell r="F168">
            <v>1</v>
          </cell>
        </row>
        <row r="169">
          <cell r="A169" t="str">
            <v>6586 МРАМОРНАЯ И БАЛЫКОВАЯ в/к с/н мгс 1/90 ОСТАНКИНО</v>
          </cell>
          <cell r="D169">
            <v>320</v>
          </cell>
          <cell r="F169">
            <v>320</v>
          </cell>
        </row>
        <row r="170">
          <cell r="A170" t="str">
            <v>6602 БАВАРСКИЕ ПМ сос ц/о мгс 0,35кг 8шт.  ОСТАНКИНО</v>
          </cell>
          <cell r="D170">
            <v>360</v>
          </cell>
          <cell r="F170">
            <v>361</v>
          </cell>
        </row>
        <row r="171">
          <cell r="A171" t="str">
            <v>6661 СОЧНЫЙ ГРИЛЬ ПМ сос п/о мгс 1.5*4_Маяк  ОСТАНКИНО</v>
          </cell>
          <cell r="D171">
            <v>73.599999999999994</v>
          </cell>
          <cell r="F171">
            <v>73.599999999999994</v>
          </cell>
        </row>
        <row r="172">
          <cell r="A172" t="str">
            <v>6666 БОЯНСКАЯ Папа может п/к в/у 0,28кг 8 шт. ОСТАНКИНО</v>
          </cell>
          <cell r="D172">
            <v>1678</v>
          </cell>
          <cell r="F172">
            <v>1678</v>
          </cell>
        </row>
        <row r="173">
          <cell r="A173" t="str">
            <v>6669 ВЕНСКАЯ САЛЯМИ п/к в/у 0.28кг 8шт  ОСТАНКИНО</v>
          </cell>
          <cell r="D173">
            <v>17</v>
          </cell>
          <cell r="F173">
            <v>17</v>
          </cell>
        </row>
        <row r="174">
          <cell r="A174" t="str">
            <v>6683 СЕРВЕЛАТ ЗЕРНИСТЫЙ ПМ в/к в/у 0,35кг  ОСТАНКИНО</v>
          </cell>
          <cell r="D174">
            <v>3328</v>
          </cell>
          <cell r="F174">
            <v>3331</v>
          </cell>
        </row>
        <row r="175">
          <cell r="A175" t="str">
            <v>6684 СЕРВЕЛАТ КАРЕЛЬСКИЙ ПМ в/к в/у 0.28кг  ОСТАНКИНО</v>
          </cell>
          <cell r="D175">
            <v>3458</v>
          </cell>
          <cell r="F175">
            <v>3462</v>
          </cell>
        </row>
        <row r="176">
          <cell r="A176" t="str">
            <v>6689 СЕРВЕЛАТ ОХОТНИЧИЙ ПМ в/к в/у 0,35кг 8шт  ОСТАНКИНО</v>
          </cell>
          <cell r="D176">
            <v>5030</v>
          </cell>
          <cell r="F176">
            <v>5035</v>
          </cell>
        </row>
        <row r="177">
          <cell r="A177" t="str">
            <v>6692 СЕРВЕЛАТ ПРИМА в/к в/у 0.28кг 8шт.  ОСТАНКИНО</v>
          </cell>
          <cell r="D177">
            <v>21</v>
          </cell>
          <cell r="F177">
            <v>21</v>
          </cell>
        </row>
        <row r="178">
          <cell r="A178" t="str">
            <v>6697 СЕРВЕЛАТ ФИНСКИЙ ПМ в/к в/у 0,35кг 8шт.  ОСТАНКИНО</v>
          </cell>
          <cell r="D178">
            <v>6899</v>
          </cell>
          <cell r="F178">
            <v>6913</v>
          </cell>
        </row>
        <row r="179">
          <cell r="A179" t="str">
            <v>6713 СОЧНЫЙ ГРИЛЬ ПМ сос п/о мгс 0.41кг 8шт.  ОСТАНКИНО</v>
          </cell>
          <cell r="D179">
            <v>2186</v>
          </cell>
          <cell r="F179">
            <v>2186</v>
          </cell>
        </row>
        <row r="180">
          <cell r="A180" t="str">
            <v>6716 ОСОБАЯ Коровино (в сетке) 0.5кг 8шт.  ОСТАНКИНО</v>
          </cell>
          <cell r="D180">
            <v>5</v>
          </cell>
          <cell r="F180">
            <v>5</v>
          </cell>
        </row>
        <row r="181">
          <cell r="A181" t="str">
            <v>6722 СОЧНЫЕ ПМ сос п/о мгс 0,41кг 10шт.  ОСТАНКИНО</v>
          </cell>
          <cell r="D181">
            <v>339</v>
          </cell>
          <cell r="F181">
            <v>340</v>
          </cell>
        </row>
        <row r="182">
          <cell r="A182" t="str">
            <v>6726 СЛИВОЧНЫЕ ПМ сос п/о мгс 0.41кг 10шт.  ОСТАНКИНО</v>
          </cell>
          <cell r="D182">
            <v>4517</v>
          </cell>
          <cell r="F182">
            <v>4521</v>
          </cell>
        </row>
        <row r="183">
          <cell r="A183" t="str">
            <v>6747 РУССКАЯ ПРЕМИУМ ПМ вар ф/о в/у  ОСТАНКИНО</v>
          </cell>
          <cell r="D183">
            <v>52.5</v>
          </cell>
          <cell r="F183">
            <v>52.5</v>
          </cell>
        </row>
        <row r="184">
          <cell r="A184" t="str">
            <v>6759 МОЛОЧНЫЕ ГОСТ сос ц/о мгс 0.4кг 7шт.  ОСТАНКИНО</v>
          </cell>
          <cell r="D184">
            <v>86</v>
          </cell>
          <cell r="F184">
            <v>90</v>
          </cell>
        </row>
        <row r="185">
          <cell r="A185" t="str">
            <v>6761 МОЛОЧНЫЕ ГОСТ сос ц/о мгс 1*4  ОСТАНКИНО</v>
          </cell>
          <cell r="D185">
            <v>16</v>
          </cell>
          <cell r="F185">
            <v>16</v>
          </cell>
        </row>
        <row r="186">
          <cell r="A186" t="str">
            <v>6762 СЛИВОЧНЫЕ сос ц/о мгс 0.41кг 8шт.  ОСТАНКИНО</v>
          </cell>
          <cell r="D186">
            <v>139</v>
          </cell>
          <cell r="F186">
            <v>142</v>
          </cell>
        </row>
        <row r="187">
          <cell r="A187" t="str">
            <v>6764 СЛИВОЧНЫЕ сос ц/о мгс 1*4  ОСТАНКИНО</v>
          </cell>
          <cell r="D187">
            <v>12</v>
          </cell>
          <cell r="F187">
            <v>12</v>
          </cell>
        </row>
        <row r="188">
          <cell r="A188" t="str">
            <v>6765 РУБЛЕНЫЕ сос ц/о мгс 0.36кг 6шт.  ОСТАНКИНО</v>
          </cell>
          <cell r="D188">
            <v>760</v>
          </cell>
          <cell r="F188">
            <v>766</v>
          </cell>
        </row>
        <row r="189">
          <cell r="A189" t="str">
            <v>6767 РУБЛЕНЫЕ сос ц/о мгс 1*4  ОСТАНКИНО</v>
          </cell>
          <cell r="D189">
            <v>52.1</v>
          </cell>
          <cell r="F189">
            <v>52.1</v>
          </cell>
        </row>
        <row r="190">
          <cell r="A190" t="str">
            <v>6768 С СЫРОМ сос ц/о мгс 0.41кг 6шт.  ОСТАНКИНО</v>
          </cell>
          <cell r="D190">
            <v>230</v>
          </cell>
          <cell r="F190">
            <v>232</v>
          </cell>
        </row>
        <row r="191">
          <cell r="A191" t="str">
            <v>6770 ИСПАНСКИЕ сос ц/о мгс 0.41кг 6шт.  ОСТАНКИНО</v>
          </cell>
          <cell r="D191">
            <v>164</v>
          </cell>
          <cell r="F191">
            <v>170</v>
          </cell>
        </row>
        <row r="192">
          <cell r="A192" t="str">
            <v>6773 САЛЯМИ Папа может п/к в/у 0,28кг 8шт.  ОСТАНКИНО</v>
          </cell>
          <cell r="D192">
            <v>595</v>
          </cell>
          <cell r="F192">
            <v>595</v>
          </cell>
        </row>
        <row r="193">
          <cell r="A193" t="str">
            <v>6777 МЯСНЫЕ С ГОВЯДИНОЙ ПМ сос п/о мгс 0.4кг  ОСТАНКИНО</v>
          </cell>
          <cell r="D193">
            <v>1583</v>
          </cell>
          <cell r="F193">
            <v>1584</v>
          </cell>
        </row>
        <row r="194">
          <cell r="A194" t="str">
            <v>6785 ВЕНСКАЯ САЛЯМИ п/к в/у 0.33кг 8шт.  ОСТАНКИНО</v>
          </cell>
          <cell r="D194">
            <v>8</v>
          </cell>
          <cell r="F194">
            <v>9</v>
          </cell>
        </row>
        <row r="195">
          <cell r="A195" t="str">
            <v>6786 ВЕНСКАЯ САЛЯМИ п/к в/у  ОСТАНКИНО</v>
          </cell>
          <cell r="D195">
            <v>5.04</v>
          </cell>
          <cell r="F195">
            <v>5.04</v>
          </cell>
        </row>
        <row r="196">
          <cell r="A196" t="str">
            <v>6787 СЕРВЕЛАТ КРЕМЛЕВСКИЙ в/к в/у 0,33кг 8шт.  ОСТАНКИНО</v>
          </cell>
          <cell r="D196">
            <v>357</v>
          </cell>
          <cell r="F196">
            <v>360</v>
          </cell>
        </row>
        <row r="197">
          <cell r="A197" t="str">
            <v>6788 СЕРВЕЛАТ КРЕМЛЕВСКИЙ в/к в/у  ОСТАНКИНО</v>
          </cell>
          <cell r="D197">
            <v>10.24</v>
          </cell>
          <cell r="F197">
            <v>10.24</v>
          </cell>
        </row>
        <row r="198">
          <cell r="A198" t="str">
            <v>6790 СЕРВЕЛАТ ЕВРОПЕЙСКИЙ в/к в/у  ОСТАНКИНО</v>
          </cell>
          <cell r="D198">
            <v>1.6</v>
          </cell>
          <cell r="F198">
            <v>1.6</v>
          </cell>
        </row>
        <row r="199">
          <cell r="A199" t="str">
            <v>6791 СЕРВЕЛАТ ПРЕМИУМ в/к в/у 0,33кг 8шт.  ОСТАНКИНО</v>
          </cell>
          <cell r="D199">
            <v>65</v>
          </cell>
          <cell r="F199">
            <v>67</v>
          </cell>
        </row>
        <row r="200">
          <cell r="A200" t="str">
            <v>6793 БАЛЫКОВАЯ в/к в/у 0,33кг 8шт.  ОСТАНКИНО</v>
          </cell>
          <cell r="D200">
            <v>632</v>
          </cell>
          <cell r="F200">
            <v>634</v>
          </cell>
        </row>
        <row r="201">
          <cell r="A201" t="str">
            <v>6795 ОСТАНКИНСКАЯ в/к в/у 0,33кг 8шт.  ОСТАНКИНО</v>
          </cell>
          <cell r="D201">
            <v>218</v>
          </cell>
          <cell r="F201">
            <v>220</v>
          </cell>
        </row>
        <row r="202">
          <cell r="A202" t="str">
            <v>6807 СЕРВЕЛАТ ЕВРОПЕЙСКИЙ в/к в/у 0,33кг 8шт.  ОСТАНКИНО</v>
          </cell>
          <cell r="D202">
            <v>344</v>
          </cell>
          <cell r="F202">
            <v>347</v>
          </cell>
        </row>
        <row r="203">
          <cell r="A203" t="str">
            <v>6822 ИЗ ОТБОРНОГО МЯСА ПМ сос п/о мгс 0,36кг  ОСТАНКИНО</v>
          </cell>
          <cell r="D203">
            <v>2</v>
          </cell>
          <cell r="F203">
            <v>2</v>
          </cell>
        </row>
        <row r="204">
          <cell r="A204" t="str">
            <v>6829 МОЛОЧНЫЕ КЛАССИЧЕСКИЕ сос п/о мгс 2*4_С  ОСТАНКИНО</v>
          </cell>
          <cell r="D204">
            <v>837.2</v>
          </cell>
          <cell r="F204">
            <v>837.2</v>
          </cell>
        </row>
        <row r="205">
          <cell r="A205" t="str">
            <v>6834 ПОСОЛЬСКАЯ ПМ с/к с/н в/у 1/100 10шт.  ОСТАНКИНО</v>
          </cell>
          <cell r="D205">
            <v>747</v>
          </cell>
          <cell r="F205">
            <v>747</v>
          </cell>
        </row>
        <row r="206">
          <cell r="A206" t="str">
            <v>6841 ДОМАШНЯЯ Папа может вар н/о мгс 1*3  ОСТАНКИНО</v>
          </cell>
          <cell r="D206">
            <v>19.03</v>
          </cell>
          <cell r="F206">
            <v>19.03</v>
          </cell>
        </row>
        <row r="207">
          <cell r="A207" t="str">
            <v>6852 МОЛОЧНЫЕ ПРЕМИУМ ПМ сос п/о в/ у 1/350  ОСТАНКИНО</v>
          </cell>
          <cell r="D207">
            <v>3314</v>
          </cell>
          <cell r="F207">
            <v>3317</v>
          </cell>
        </row>
        <row r="208">
          <cell r="A208" t="str">
            <v>6853 МОЛОЧНЫЕ ПРЕМИУМ ПМ сос п/о мгс 1*6  ОСТАНКИНО</v>
          </cell>
          <cell r="D208">
            <v>174</v>
          </cell>
          <cell r="F208">
            <v>174</v>
          </cell>
        </row>
        <row r="209">
          <cell r="A209" t="str">
            <v>6854 МОЛОЧНЫЕ ПРЕМИУМ ПМ сос п/о мгс 0.6кг  ОСТАНКИНО</v>
          </cell>
          <cell r="D209">
            <v>375</v>
          </cell>
          <cell r="F209">
            <v>375</v>
          </cell>
        </row>
        <row r="210">
          <cell r="A210" t="str">
            <v>6861 ДОМАШНИЙ РЕЦЕПТ Коровино вар п/о  ОСТАНКИНО</v>
          </cell>
          <cell r="D210">
            <v>923.8</v>
          </cell>
          <cell r="F210">
            <v>923.8</v>
          </cell>
        </row>
        <row r="211">
          <cell r="A211" t="str">
            <v>6862 ДОМАШНИЙ РЕЦЕПТ СО ШПИК. Коровино вар п/о  ОСТАНКИНО</v>
          </cell>
          <cell r="D211">
            <v>105.6</v>
          </cell>
          <cell r="F211">
            <v>105.6</v>
          </cell>
        </row>
        <row r="212">
          <cell r="A212" t="str">
            <v>6865 ВЕТЧ.НЕЖНАЯ Коровино п/о  ОСТАНКИНО</v>
          </cell>
          <cell r="D212">
            <v>286.89999999999998</v>
          </cell>
          <cell r="F212">
            <v>286.89999999999998</v>
          </cell>
        </row>
        <row r="213">
          <cell r="A213" t="str">
            <v>6870 С ГОВЯДИНОЙ СН сос п/о мгс 1*6  ОСТАНКИНО</v>
          </cell>
          <cell r="D213">
            <v>163.19999999999999</v>
          </cell>
          <cell r="F213">
            <v>163.19999999999999</v>
          </cell>
        </row>
        <row r="214">
          <cell r="A214" t="str">
            <v>6903 СОЧНЫЕ ПМ сос п/о мгс 0.41кг_osu  ОСТАНКИНО</v>
          </cell>
          <cell r="D214">
            <v>8200</v>
          </cell>
          <cell r="F214">
            <v>8207</v>
          </cell>
        </row>
        <row r="215">
          <cell r="A215" t="str">
            <v>6919 БЕКОН с/к с/н в/у 1/180 10шт.  ОСТАНКИНО</v>
          </cell>
          <cell r="D215">
            <v>489</v>
          </cell>
          <cell r="F215">
            <v>489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423</v>
          </cell>
          <cell r="F216">
            <v>423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635</v>
          </cell>
          <cell r="F217">
            <v>635</v>
          </cell>
        </row>
        <row r="218">
          <cell r="A218" t="str">
            <v>БОНУС Z-ОСОБАЯ Коровино вар п/о (5324)  ОСТАНКИНО</v>
          </cell>
          <cell r="D218">
            <v>48</v>
          </cell>
          <cell r="F218">
            <v>48</v>
          </cell>
        </row>
        <row r="219">
          <cell r="A219" t="str">
            <v>БОНУС Z-ОСОБАЯ Коровино вар п/о 0.5кг_СНГ (6305)  ОСТАНКИНО</v>
          </cell>
          <cell r="D219">
            <v>22</v>
          </cell>
          <cell r="F219">
            <v>22</v>
          </cell>
        </row>
        <row r="220">
          <cell r="A220" t="str">
            <v>БОНУС СОЧНЫЕ сос п/о мгс 0.41кг_UZ (6087)  ОСТАНКИНО</v>
          </cell>
          <cell r="D220">
            <v>171</v>
          </cell>
          <cell r="F220">
            <v>171</v>
          </cell>
        </row>
        <row r="221">
          <cell r="A221" t="str">
            <v>БОНУС СОЧНЫЕ сос п/о мгс 1*6_UZ (6088)  ОСТАНКИНО</v>
          </cell>
          <cell r="D221">
            <v>251</v>
          </cell>
          <cell r="F221">
            <v>251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1704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6.1</v>
          </cell>
        </row>
        <row r="224">
          <cell r="A224" t="str">
            <v>БОНУС_Колбаса вареная Филейская ТМ Вязанка. ВЕС  ПОКОМ</v>
          </cell>
          <cell r="F224">
            <v>520.64099999999996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497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F226">
            <v>294.10700000000003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528</v>
          </cell>
        </row>
        <row r="228">
          <cell r="A228" t="str">
            <v>БОНУС_Сервелат Фирменый в/к 0,10 кг.шт. нарезка (лоток с ср.защ.атм.)  СПК</v>
          </cell>
          <cell r="D228">
            <v>12</v>
          </cell>
          <cell r="F228">
            <v>12</v>
          </cell>
        </row>
        <row r="229">
          <cell r="A229" t="str">
            <v>Бутербродная вареная 0,47 кг шт.  СПК</v>
          </cell>
          <cell r="D229">
            <v>123</v>
          </cell>
          <cell r="F229">
            <v>123</v>
          </cell>
        </row>
        <row r="230">
          <cell r="A230" t="str">
            <v>Вацлавская п/к (черева) 390 гр.шт. термоус.пак  СПК</v>
          </cell>
          <cell r="D230">
            <v>90</v>
          </cell>
          <cell r="F230">
            <v>90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10</v>
          </cell>
          <cell r="F231">
            <v>516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3510</v>
          </cell>
          <cell r="F232">
            <v>5127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720</v>
          </cell>
          <cell r="F233">
            <v>2356</v>
          </cell>
        </row>
        <row r="234">
          <cell r="A234" t="str">
            <v>Готовые чебуреки с мясом ТМ Горячая штучка 0,09 кг флоу-пак ПОКОМ</v>
          </cell>
          <cell r="D234">
            <v>20</v>
          </cell>
          <cell r="F234">
            <v>305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22</v>
          </cell>
          <cell r="F235">
            <v>22</v>
          </cell>
        </row>
        <row r="236">
          <cell r="A236" t="str">
            <v>Гуцульская с/к "КолбасГрад" 160 гр.шт. термоус. пак  СПК</v>
          </cell>
          <cell r="D236">
            <v>162</v>
          </cell>
          <cell r="F236">
            <v>162</v>
          </cell>
        </row>
        <row r="237">
          <cell r="A237" t="str">
            <v>Дельгаро с/в "Эликатессе" 140 гр.шт.  СПК</v>
          </cell>
          <cell r="D237">
            <v>77</v>
          </cell>
          <cell r="F237">
            <v>81</v>
          </cell>
        </row>
        <row r="238">
          <cell r="A238" t="str">
            <v>Деревенская рубленая вареная 350 гр.шт. термоус. пак.  СПК</v>
          </cell>
          <cell r="D238">
            <v>19</v>
          </cell>
          <cell r="F238">
            <v>19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348</v>
          </cell>
          <cell r="F239">
            <v>348</v>
          </cell>
        </row>
        <row r="240">
          <cell r="A240" t="str">
            <v>Докторская вареная в/с  СПК</v>
          </cell>
          <cell r="D240">
            <v>31</v>
          </cell>
          <cell r="F240">
            <v>31</v>
          </cell>
        </row>
        <row r="241">
          <cell r="A241" t="str">
            <v>Докторская вареная в/с 0,47 кг шт.  СПК</v>
          </cell>
          <cell r="D241">
            <v>113</v>
          </cell>
          <cell r="F241">
            <v>113</v>
          </cell>
        </row>
        <row r="242">
          <cell r="A242" t="str">
            <v>Докторская вареная термоус.пак. "Высокий вкус"  СПК</v>
          </cell>
          <cell r="D242">
            <v>344</v>
          </cell>
          <cell r="F242">
            <v>344</v>
          </cell>
        </row>
        <row r="243">
          <cell r="A243" t="str">
            <v>Жар-боллы с курочкой и сыром, ВЕС ТМ Зареченские  ПОКОМ</v>
          </cell>
          <cell r="D243">
            <v>3</v>
          </cell>
          <cell r="F243">
            <v>161.11099999999999</v>
          </cell>
        </row>
        <row r="244">
          <cell r="A244" t="str">
            <v>Жар-ладушки с мясом ТМ Зареченские ВЕС ПОКОМ</v>
          </cell>
          <cell r="F244">
            <v>231.80799999999999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7.4</v>
          </cell>
        </row>
        <row r="246">
          <cell r="A246" t="str">
            <v>Жар-ладушки с яблоком и грушей ТМ Зареченские ВЕС ПОКОМ</v>
          </cell>
          <cell r="F246">
            <v>55.5</v>
          </cell>
        </row>
        <row r="247">
          <cell r="A247" t="str">
            <v>ЖАР-мени ВЕС ТМ Зареченские  ПОКОМ</v>
          </cell>
          <cell r="F247">
            <v>141.00399999999999</v>
          </cell>
        </row>
        <row r="248">
          <cell r="A248" t="str">
            <v>Карбонад Юбилейный 0,13кг нар.д/ф шт. СПК</v>
          </cell>
          <cell r="D248">
            <v>16</v>
          </cell>
          <cell r="F248">
            <v>16</v>
          </cell>
        </row>
        <row r="249">
          <cell r="A249" t="str">
            <v>Классика с/к 235 гр.шт. "Высокий вкус"  СПК</v>
          </cell>
          <cell r="D249">
            <v>36</v>
          </cell>
          <cell r="F249">
            <v>36</v>
          </cell>
        </row>
        <row r="250">
          <cell r="A250" t="str">
            <v>Классическая вареная 400 гр.шт.  СПК</v>
          </cell>
          <cell r="D250">
            <v>3</v>
          </cell>
          <cell r="F250">
            <v>3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1537</v>
          </cell>
          <cell r="F251">
            <v>1537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1244</v>
          </cell>
          <cell r="F252">
            <v>1244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392</v>
          </cell>
          <cell r="F253">
            <v>392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29</v>
          </cell>
          <cell r="F254">
            <v>29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10</v>
          </cell>
          <cell r="F255">
            <v>577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482</v>
          </cell>
          <cell r="F256">
            <v>1170</v>
          </cell>
        </row>
        <row r="257">
          <cell r="A257" t="str">
            <v>Ла Фаворте с/в "Эликатессе" 140 гр.шт.  СПК</v>
          </cell>
          <cell r="D257">
            <v>359</v>
          </cell>
          <cell r="F257">
            <v>360</v>
          </cell>
        </row>
        <row r="258">
          <cell r="A258" t="str">
            <v>Ливерная Печеночная "Просто выгодно" 0,3 кг.шт.  СПК</v>
          </cell>
          <cell r="D258">
            <v>169</v>
          </cell>
          <cell r="F258">
            <v>169</v>
          </cell>
        </row>
        <row r="259">
          <cell r="A259" t="str">
            <v>Любительская вареная термоус.пак. "Высокий вкус"  СПК</v>
          </cell>
          <cell r="D259">
            <v>131</v>
          </cell>
          <cell r="F259">
            <v>131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9</v>
          </cell>
          <cell r="F260">
            <v>86.406000000000006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3.7</v>
          </cell>
          <cell r="F261">
            <v>265.10399999999998</v>
          </cell>
        </row>
        <row r="262">
          <cell r="A262" t="str">
            <v>Мусульманская вареная "Просто выгодно"  СПК</v>
          </cell>
          <cell r="D262">
            <v>17</v>
          </cell>
          <cell r="F262">
            <v>17</v>
          </cell>
        </row>
        <row r="263">
          <cell r="A263" t="str">
            <v>Мусульманская п/к "Просто выгодно" термофор.пак.  СПК</v>
          </cell>
          <cell r="D263">
            <v>4</v>
          </cell>
          <cell r="F263">
            <v>4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18</v>
          </cell>
          <cell r="F264">
            <v>2594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12</v>
          </cell>
          <cell r="F265">
            <v>1929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12</v>
          </cell>
          <cell r="F266">
            <v>2222</v>
          </cell>
        </row>
        <row r="267">
          <cell r="A267" t="str">
            <v>Наггетсы с куриным филе и сыром ТМ Вязанка 0,25 кг ПОКОМ</v>
          </cell>
          <cell r="D267">
            <v>13</v>
          </cell>
          <cell r="F267">
            <v>724</v>
          </cell>
        </row>
        <row r="268">
          <cell r="A268" t="str">
            <v>Наггетсы Хрустящие ТМ Зареченские. ВЕС ПОКОМ</v>
          </cell>
          <cell r="D268">
            <v>12</v>
          </cell>
          <cell r="F268">
            <v>837.50400000000002</v>
          </cell>
        </row>
        <row r="269">
          <cell r="A269" t="str">
            <v>Оригинальная с перцем с/к  СПК</v>
          </cell>
          <cell r="D269">
            <v>329.5</v>
          </cell>
          <cell r="F269">
            <v>329.5</v>
          </cell>
        </row>
        <row r="270">
          <cell r="A270" t="str">
            <v>Особая вареная  СПК</v>
          </cell>
          <cell r="D270">
            <v>9</v>
          </cell>
          <cell r="F270">
            <v>9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35</v>
          </cell>
          <cell r="F271">
            <v>35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10</v>
          </cell>
          <cell r="F272">
            <v>371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4</v>
          </cell>
          <cell r="F273">
            <v>114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8</v>
          </cell>
          <cell r="F274">
            <v>761</v>
          </cell>
        </row>
        <row r="275">
          <cell r="A275" t="str">
            <v>Пельмени Бигбули с мясом, Горячая штучка 0,43кг  ПОКОМ</v>
          </cell>
          <cell r="F275">
            <v>287</v>
          </cell>
        </row>
        <row r="276">
          <cell r="A276" t="str">
            <v>Пельмени Бигбули с мясом, Горячая штучка 0,9кг  ПОКОМ</v>
          </cell>
          <cell r="D276">
            <v>1006</v>
          </cell>
          <cell r="F276">
            <v>1464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2</v>
          </cell>
          <cell r="F277">
            <v>1009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F278">
            <v>280</v>
          </cell>
        </row>
        <row r="279">
          <cell r="A279" t="str">
            <v>Пельмени Бульмени Жюльен Горячая штучка 0,43  ПОКОМ</v>
          </cell>
          <cell r="F279">
            <v>6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528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2808</v>
          </cell>
          <cell r="F281">
            <v>4734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21</v>
          </cell>
          <cell r="F282">
            <v>1701</v>
          </cell>
        </row>
        <row r="283">
          <cell r="A283" t="str">
            <v>Пельмени Бульмени с говядиной и свининой Наваристые 2,7кг Горячая штучка ВЕС  ПОКОМ</v>
          </cell>
          <cell r="F283">
            <v>129.1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1545.0029999999999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2018</v>
          </cell>
          <cell r="F285">
            <v>4920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23</v>
          </cell>
          <cell r="F286">
            <v>1353</v>
          </cell>
        </row>
        <row r="287">
          <cell r="A287" t="str">
            <v>Пельмени Домашние с говядиной и свининой 0,7кг, сфера ТМ Зареченские  ПОКОМ</v>
          </cell>
          <cell r="F287">
            <v>34</v>
          </cell>
        </row>
        <row r="288">
          <cell r="A288" t="str">
            <v>Пельмени Домашние со сливочным маслом 0,7кг, сфера ТМ Зареченские  ПОКОМ</v>
          </cell>
          <cell r="F288">
            <v>71</v>
          </cell>
        </row>
        <row r="289">
          <cell r="A289" t="str">
            <v>Пельмени Левантские ТМ Особый рецепт 0,8 кг  ПОКОМ</v>
          </cell>
          <cell r="F289">
            <v>4</v>
          </cell>
        </row>
        <row r="290">
          <cell r="A290" t="str">
            <v>Пельмени Медвежьи ушки с фермерскими сливками 0,7кг  ПОКОМ</v>
          </cell>
          <cell r="D290">
            <v>9</v>
          </cell>
          <cell r="F290">
            <v>334</v>
          </cell>
        </row>
        <row r="291">
          <cell r="A291" t="str">
            <v>Пельмени Медвежьи ушки с фермерской свининой и говядиной Малые 0,7кг  ПОКОМ</v>
          </cell>
          <cell r="D291">
            <v>1</v>
          </cell>
          <cell r="F291">
            <v>83</v>
          </cell>
        </row>
        <row r="292">
          <cell r="A292" t="str">
            <v>Пельмени Мясорубские с рубленой грудинкой ТМ Стародворье флоупак  0,7 кг. ПОКОМ</v>
          </cell>
          <cell r="D292">
            <v>1</v>
          </cell>
          <cell r="F292">
            <v>136</v>
          </cell>
        </row>
        <row r="293">
          <cell r="A293" t="str">
            <v>Пельмени Мясорубские ТМ Стародворье фоупак равиоли 0,7 кг  ПОКОМ</v>
          </cell>
          <cell r="D293">
            <v>6</v>
          </cell>
          <cell r="F293">
            <v>1256</v>
          </cell>
        </row>
        <row r="294">
          <cell r="A294" t="str">
            <v>Пельмени Отборные из свинины и говядины 0,9 кг ТМ Стародворье ТС Медвежье ушко  ПОКОМ</v>
          </cell>
          <cell r="D294">
            <v>6</v>
          </cell>
          <cell r="F294">
            <v>273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5</v>
          </cell>
          <cell r="F295">
            <v>931.01099999999997</v>
          </cell>
        </row>
        <row r="296">
          <cell r="A296" t="str">
            <v>Пельмени Со свининой и говядиной Любимая ложка 1,2 кг  ПОКОМ</v>
          </cell>
          <cell r="F296">
            <v>1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4</v>
          </cell>
          <cell r="F297">
            <v>785</v>
          </cell>
        </row>
        <row r="298">
          <cell r="A298" t="str">
            <v>Пельмени Сочные сфера 0,8 кг ТМ Стародворье  ПОКОМ</v>
          </cell>
          <cell r="D298">
            <v>6</v>
          </cell>
          <cell r="F298">
            <v>102</v>
          </cell>
        </row>
        <row r="299">
          <cell r="A299" t="str">
            <v>Пельмени Сочные сфера 0,9 кг ТМ Стародворье ПОКОМ</v>
          </cell>
          <cell r="F299">
            <v>4</v>
          </cell>
        </row>
        <row r="300">
          <cell r="A300" t="str">
            <v>Пипперони с/к "Эликатессе" 0,20 кг.шт.  СПК</v>
          </cell>
          <cell r="D300">
            <v>2</v>
          </cell>
          <cell r="F300">
            <v>2</v>
          </cell>
        </row>
        <row r="301">
          <cell r="A301" t="str">
            <v>Пирожки с мясом 0,3кг ТМ Зареченские  ПОКОМ</v>
          </cell>
          <cell r="F301">
            <v>20</v>
          </cell>
        </row>
        <row r="302">
          <cell r="A302" t="str">
            <v>Пирожки с яблоком и грушей 0,3кг ТМ Зареченские  ПОКОМ</v>
          </cell>
          <cell r="F302">
            <v>3</v>
          </cell>
        </row>
        <row r="303">
          <cell r="A303" t="str">
            <v>Плавленый сыр "Шоколадный" 30% 180 гр ТМ "ПАПА МОЖЕТ"  ОСТАНКИНО</v>
          </cell>
          <cell r="D303">
            <v>19</v>
          </cell>
          <cell r="F303">
            <v>19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20</v>
          </cell>
          <cell r="F304">
            <v>20</v>
          </cell>
        </row>
        <row r="305">
          <cell r="A305" t="str">
            <v>Плавленый Сыр 45% "С грибами" СТМ "ПапаМожет 180гр  ОСТАНКИНО</v>
          </cell>
          <cell r="D305">
            <v>7</v>
          </cell>
          <cell r="F305">
            <v>7</v>
          </cell>
        </row>
        <row r="306">
          <cell r="A306" t="str">
            <v>По-Австрийски с/к 260 гр.шт. "Высокий вкус"  СПК</v>
          </cell>
          <cell r="D306">
            <v>6</v>
          </cell>
          <cell r="F306">
            <v>6</v>
          </cell>
        </row>
        <row r="307">
          <cell r="A307" t="str">
            <v>Покровская вареная 0,47 кг шт.  СПК</v>
          </cell>
          <cell r="D307">
            <v>24</v>
          </cell>
          <cell r="F307">
            <v>24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9</v>
          </cell>
          <cell r="F308">
            <v>9</v>
          </cell>
        </row>
        <row r="309">
          <cell r="A309" t="str">
            <v>Ричеза с/к 230 гр.шт.  СПК</v>
          </cell>
          <cell r="D309">
            <v>285</v>
          </cell>
          <cell r="F309">
            <v>285</v>
          </cell>
        </row>
        <row r="310">
          <cell r="A310" t="str">
            <v>Сальчетти с/к 230 гр.шт.  СПК</v>
          </cell>
          <cell r="D310">
            <v>221</v>
          </cell>
          <cell r="F310">
            <v>221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182</v>
          </cell>
          <cell r="F311">
            <v>182</v>
          </cell>
        </row>
        <row r="312">
          <cell r="A312" t="str">
            <v>Салями Трюфель с/в "Эликатессе" 0,16 кг.шт.  СПК</v>
          </cell>
          <cell r="D312">
            <v>152</v>
          </cell>
          <cell r="F312">
            <v>153</v>
          </cell>
        </row>
        <row r="313">
          <cell r="A313" t="str">
            <v>Салями Финская с/к 235 гр.шт. "Высокий вкус"  СПК</v>
          </cell>
          <cell r="D313">
            <v>6</v>
          </cell>
          <cell r="F313">
            <v>6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314</v>
          </cell>
          <cell r="F314">
            <v>314</v>
          </cell>
        </row>
        <row r="315">
          <cell r="A315" t="str">
            <v>Сардельки "Необыкновенные" (в ср.защ.атм.)  СПК</v>
          </cell>
          <cell r="D315">
            <v>22</v>
          </cell>
          <cell r="F315">
            <v>22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152</v>
          </cell>
          <cell r="F316">
            <v>153.23599999999999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1</v>
          </cell>
          <cell r="F317">
            <v>1</v>
          </cell>
        </row>
        <row r="318">
          <cell r="A318" t="str">
            <v>Семейная с чесночком Экстра вареная  СПК</v>
          </cell>
          <cell r="D318">
            <v>60.5</v>
          </cell>
          <cell r="F318">
            <v>60.5</v>
          </cell>
        </row>
        <row r="319">
          <cell r="A319" t="str">
            <v>Семейная с чесночком Экстра вареная 0,5 кг.шт.  СПК</v>
          </cell>
          <cell r="D319">
            <v>14</v>
          </cell>
          <cell r="F319">
            <v>14</v>
          </cell>
        </row>
        <row r="320">
          <cell r="A320" t="str">
            <v>Сервелат Европейский в/к, в/с 0,38 кг.шт.термофор.пак  СПК</v>
          </cell>
          <cell r="D320">
            <v>31</v>
          </cell>
          <cell r="F320">
            <v>31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112</v>
          </cell>
          <cell r="F321">
            <v>116</v>
          </cell>
        </row>
        <row r="322">
          <cell r="A322" t="str">
            <v>Сервелат Финский в/к 0,38 кг.шт. термофор.пак.  СПК</v>
          </cell>
          <cell r="D322">
            <v>137</v>
          </cell>
          <cell r="F322">
            <v>137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136</v>
          </cell>
          <cell r="F323">
            <v>136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367</v>
          </cell>
          <cell r="F324">
            <v>367</v>
          </cell>
        </row>
        <row r="325">
          <cell r="A325" t="str">
            <v>Сибирская особая с/к 0,235 кг шт.  СПК</v>
          </cell>
          <cell r="D325">
            <v>339</v>
          </cell>
          <cell r="F325">
            <v>339</v>
          </cell>
        </row>
        <row r="326">
          <cell r="A326" t="str">
            <v>Славянская п/к 0,38 кг шт.термофор.пак.  СПК</v>
          </cell>
          <cell r="D326">
            <v>17</v>
          </cell>
          <cell r="F326">
            <v>17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20</v>
          </cell>
        </row>
        <row r="328">
          <cell r="A328" t="str">
            <v>Смаколадьи с яблоком и грушей ТМ Зареченские,0,9 кг ПОКОМ</v>
          </cell>
          <cell r="F328">
            <v>18</v>
          </cell>
        </row>
        <row r="329">
          <cell r="A329" t="str">
            <v>Сосиски "Баварские" 0,36 кг.шт. вак.упак.  СПК</v>
          </cell>
          <cell r="D329">
            <v>9</v>
          </cell>
          <cell r="F329">
            <v>9</v>
          </cell>
        </row>
        <row r="330">
          <cell r="A330" t="str">
            <v>Сосиски "БОЛЬШАЯ SOSиска" (в ср.защ.атм.) 1,0 кг  СПК</v>
          </cell>
          <cell r="D330">
            <v>15</v>
          </cell>
          <cell r="F330">
            <v>15</v>
          </cell>
        </row>
        <row r="331">
          <cell r="A331" t="str">
            <v>Сосиски "БОЛЬШАЯ SOSиска" Бекон (лоток с ср.защ.атм.)  СПК</v>
          </cell>
          <cell r="D331">
            <v>15</v>
          </cell>
          <cell r="F331">
            <v>15</v>
          </cell>
        </row>
        <row r="332">
          <cell r="A332" t="str">
            <v>Сосиски "Молочные" 0,36 кг.шт. вак.упак.  СПК</v>
          </cell>
          <cell r="D332">
            <v>36</v>
          </cell>
          <cell r="F332">
            <v>36</v>
          </cell>
        </row>
        <row r="333">
          <cell r="A333" t="str">
            <v>Сосиски Классические (в ср.защ.атм.) СПК</v>
          </cell>
          <cell r="D333">
            <v>5</v>
          </cell>
          <cell r="F333">
            <v>5</v>
          </cell>
        </row>
        <row r="334">
          <cell r="A334" t="str">
            <v>Сосиски Мусульманские "Просто выгодно" (в ср.защ.атм.)  СПК</v>
          </cell>
          <cell r="D334">
            <v>21</v>
          </cell>
          <cell r="F334">
            <v>21</v>
          </cell>
        </row>
        <row r="335">
          <cell r="A335" t="str">
            <v>Сосиски Хот-дог ВЕС (лоток с ср.защ.атм.)   СПК</v>
          </cell>
          <cell r="D335">
            <v>102</v>
          </cell>
          <cell r="F335">
            <v>102</v>
          </cell>
        </row>
        <row r="336">
          <cell r="A336" t="str">
            <v>Сосисоны в темпуре ВЕС  ПОКОМ</v>
          </cell>
          <cell r="F336">
            <v>19.802</v>
          </cell>
        </row>
        <row r="337">
          <cell r="A337" t="str">
            <v>Сочный мегачебурек ТМ Зареченские ВЕС ПОКОМ</v>
          </cell>
          <cell r="D337">
            <v>15.14</v>
          </cell>
          <cell r="F337">
            <v>348.42399999999998</v>
          </cell>
        </row>
        <row r="338">
          <cell r="A338" t="str">
            <v>Сыр "Пармезан" 40% колотый 100 гр  ОСТАНКИНО</v>
          </cell>
          <cell r="D338">
            <v>25</v>
          </cell>
          <cell r="F338">
            <v>25</v>
          </cell>
        </row>
        <row r="339">
          <cell r="A339" t="str">
            <v>Сыр "Пармезан" 40% кусок 180 гр  ОСТАНКИНО</v>
          </cell>
          <cell r="D339">
            <v>128</v>
          </cell>
          <cell r="F339">
            <v>128</v>
          </cell>
        </row>
        <row r="340">
          <cell r="A340" t="str">
            <v>Сыр Боккончини копченый 40% 100 гр.  ОСТАНКИНО</v>
          </cell>
          <cell r="D340">
            <v>100</v>
          </cell>
          <cell r="F340">
            <v>100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21</v>
          </cell>
          <cell r="F341">
            <v>21</v>
          </cell>
        </row>
        <row r="342">
          <cell r="A342" t="str">
            <v>Сыр колбасный копченый Папа Может 400 гр  ОСТАНКИНО</v>
          </cell>
          <cell r="D342">
            <v>7</v>
          </cell>
          <cell r="F342">
            <v>7</v>
          </cell>
        </row>
        <row r="343">
          <cell r="A343" t="str">
            <v>Сыр Останкино "Алтайский Gold" 50% вес  ОСТАНКИНО</v>
          </cell>
          <cell r="D343">
            <v>1.5</v>
          </cell>
          <cell r="F343">
            <v>5.09</v>
          </cell>
        </row>
        <row r="344">
          <cell r="A344" t="str">
            <v>Сыр ПАПА МОЖЕТ "Гауда Голд" 45% 180 г  ОСТАНКИНО</v>
          </cell>
          <cell r="D344">
            <v>375</v>
          </cell>
          <cell r="F344">
            <v>375</v>
          </cell>
        </row>
        <row r="345">
          <cell r="A345" t="str">
            <v>Сыр Папа Может "Гауда Голд", 45% брусок ВЕС ОСТАНКИНО</v>
          </cell>
          <cell r="D345">
            <v>15.4</v>
          </cell>
          <cell r="F345">
            <v>15.4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903</v>
          </cell>
          <cell r="F346">
            <v>903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28</v>
          </cell>
          <cell r="F347">
            <v>28</v>
          </cell>
        </row>
        <row r="348">
          <cell r="A348" t="str">
            <v>Сыр ПАПА МОЖЕТ "Министерский" 180гр, 45 %  ОСТАНКИНО</v>
          </cell>
          <cell r="D348">
            <v>12</v>
          </cell>
          <cell r="F348">
            <v>12</v>
          </cell>
        </row>
        <row r="349">
          <cell r="A349" t="str">
            <v>Сыр ПАПА МОЖЕТ "Папин завтрак" 180гр, 45 %  ОСТАНКИНО</v>
          </cell>
          <cell r="D349">
            <v>11</v>
          </cell>
          <cell r="F349">
            <v>11</v>
          </cell>
        </row>
        <row r="350">
          <cell r="A350" t="str">
            <v>Сыр Папа Может "Пошехонский" 45% вес (= 3 кг)  ОСТАНКИНО</v>
          </cell>
          <cell r="D350">
            <v>30</v>
          </cell>
          <cell r="F350">
            <v>30</v>
          </cell>
        </row>
        <row r="351">
          <cell r="A351" t="str">
            <v>Сыр ПАПА МОЖЕТ "Российский традиционный" 45% 180 г  ОСТАНКИНО</v>
          </cell>
          <cell r="D351">
            <v>965</v>
          </cell>
          <cell r="F351">
            <v>965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78</v>
          </cell>
          <cell r="F352">
            <v>78</v>
          </cell>
        </row>
        <row r="353">
          <cell r="A353" t="str">
            <v>Сыр Папа Может "Сметанковый" 50% вес (=3кг)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"Тильзитер" 45% 180 г  ОСТАНКИНО</v>
          </cell>
          <cell r="D354">
            <v>360</v>
          </cell>
          <cell r="F354">
            <v>360</v>
          </cell>
        </row>
        <row r="355">
          <cell r="A355" t="str">
            <v>Сыр Папа Может Голландский 45%, нарез, 125г (9 шт)  Останкино</v>
          </cell>
          <cell r="D355">
            <v>186</v>
          </cell>
          <cell r="F355">
            <v>186</v>
          </cell>
        </row>
        <row r="356">
          <cell r="A356" t="str">
            <v>Сыр Папа Может Министерский 45% 200г  Останкино</v>
          </cell>
          <cell r="D356">
            <v>31</v>
          </cell>
          <cell r="F356">
            <v>31</v>
          </cell>
        </row>
        <row r="357">
          <cell r="A357" t="str">
            <v>Сыр Папа Может Папин Завтрак 50% 200г  Останкино</v>
          </cell>
          <cell r="D357">
            <v>5</v>
          </cell>
          <cell r="F357">
            <v>5</v>
          </cell>
        </row>
        <row r="358">
          <cell r="A358" t="str">
            <v>Сыр Папа Может Российский 50%, нарезка 125г  Останкино</v>
          </cell>
          <cell r="D358">
            <v>193</v>
          </cell>
          <cell r="F358">
            <v>193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106.2</v>
          </cell>
          <cell r="F359">
            <v>106.2</v>
          </cell>
        </row>
        <row r="360">
          <cell r="A360" t="str">
            <v>Сыр Папа Может Тильзитер   45% вес      Останкино</v>
          </cell>
          <cell r="D360">
            <v>19.5</v>
          </cell>
          <cell r="F360">
            <v>19.5</v>
          </cell>
        </row>
        <row r="361">
          <cell r="A361" t="str">
            <v>Сыр Папа Может Тильзитер 50%, нарезка 125г  Останкино</v>
          </cell>
          <cell r="D361">
            <v>11</v>
          </cell>
          <cell r="F361">
            <v>11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58</v>
          </cell>
          <cell r="F362">
            <v>58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46.5</v>
          </cell>
          <cell r="F363">
            <v>46.5</v>
          </cell>
        </row>
        <row r="364">
          <cell r="A364" t="str">
            <v>Сыр рассольный жирный Чечил копченый 45% 100 гр  ОСТАНКИНО</v>
          </cell>
          <cell r="D364">
            <v>106</v>
          </cell>
          <cell r="F364">
            <v>106</v>
          </cell>
        </row>
        <row r="365">
          <cell r="A365" t="str">
            <v>Сыр Скаморца свежий 40% 100 гр.  ОСТАНКИНО</v>
          </cell>
          <cell r="D365">
            <v>99</v>
          </cell>
          <cell r="F365">
            <v>99</v>
          </cell>
        </row>
        <row r="366">
          <cell r="A366" t="str">
            <v>Сыр творожный с зеленью 60% Папа может 140 гр.  ОСТАНКИНО</v>
          </cell>
          <cell r="D366">
            <v>31</v>
          </cell>
          <cell r="F366">
            <v>31</v>
          </cell>
        </row>
        <row r="367">
          <cell r="A367" t="str">
            <v>Сыр Чечил копченый 43% 100г/6шт ТМ Папа Может  ОСТАНКИНО</v>
          </cell>
          <cell r="D367">
            <v>6</v>
          </cell>
          <cell r="F367">
            <v>6</v>
          </cell>
        </row>
        <row r="368">
          <cell r="A368" t="str">
            <v>Сыр Чечил свежий 45% 100г/6шт ТМ Папа Может  ОСТАНКИНО</v>
          </cell>
          <cell r="D368">
            <v>141</v>
          </cell>
          <cell r="F368">
            <v>141</v>
          </cell>
        </row>
        <row r="369">
          <cell r="A369" t="str">
            <v>Сыч/Прод Коровино Российский 50% 200г СЗМЖ  ОСТАНКИНО</v>
          </cell>
          <cell r="D369">
            <v>106</v>
          </cell>
          <cell r="F369">
            <v>106</v>
          </cell>
        </row>
        <row r="370">
          <cell r="A370" t="str">
            <v>Сыч/Прод Коровино Российский Оригин 50% ВЕС (5 кг)  ОСТАНКИНО</v>
          </cell>
          <cell r="D370">
            <v>303.5</v>
          </cell>
          <cell r="F370">
            <v>303.5</v>
          </cell>
        </row>
        <row r="371">
          <cell r="A371" t="str">
            <v>Сыч/Прод Коровино Тильзитер 50% 200г СЗМЖ  ОСТАНКИНО</v>
          </cell>
          <cell r="D371">
            <v>96</v>
          </cell>
          <cell r="F371">
            <v>96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199.6</v>
          </cell>
          <cell r="F372">
            <v>199.6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17</v>
          </cell>
          <cell r="F373">
            <v>17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173</v>
          </cell>
          <cell r="F374">
            <v>173</v>
          </cell>
        </row>
        <row r="375">
          <cell r="A375" t="str">
            <v>Торо Неро с/в "Эликатессе" 140 гр.шт.  СПК</v>
          </cell>
          <cell r="D375">
            <v>76</v>
          </cell>
          <cell r="F375">
            <v>76</v>
          </cell>
        </row>
        <row r="376">
          <cell r="A376" t="str">
            <v>Уши свиные копченые к пиву 0,15кг нар. д/ф шт.  СПК</v>
          </cell>
          <cell r="D376">
            <v>62</v>
          </cell>
          <cell r="F376">
            <v>62</v>
          </cell>
        </row>
        <row r="377">
          <cell r="A377" t="str">
            <v>Фестивальная пора с/к 100 гр.шт.нар. (лоток с ср.защ.атм.)  СПК</v>
          </cell>
          <cell r="D377">
            <v>425</v>
          </cell>
          <cell r="F377">
            <v>425</v>
          </cell>
        </row>
        <row r="378">
          <cell r="A378" t="str">
            <v>Фестивальная пора с/к 235 гр.шт.  СПК</v>
          </cell>
          <cell r="D378">
            <v>531</v>
          </cell>
          <cell r="F378">
            <v>531</v>
          </cell>
        </row>
        <row r="379">
          <cell r="A379" t="str">
            <v>Фестивальная пора с/к термоус.пак  СПК</v>
          </cell>
          <cell r="D379">
            <v>17.7</v>
          </cell>
          <cell r="F379">
            <v>17.7</v>
          </cell>
        </row>
        <row r="380">
          <cell r="A380" t="str">
            <v>Фуэт с/в "Эликатессе" 160 гр.шт.  СПК</v>
          </cell>
          <cell r="D380">
            <v>358</v>
          </cell>
          <cell r="F380">
            <v>363</v>
          </cell>
        </row>
        <row r="381">
          <cell r="A381" t="str">
            <v>Хинкали Классические ТМ Зареченские ВЕС ПОКОМ</v>
          </cell>
          <cell r="F381">
            <v>106</v>
          </cell>
        </row>
        <row r="382">
          <cell r="A382" t="str">
            <v>Хотстеры ТМ Горячая штучка ТС Хотстеры 0,25 кг зам  ПОКОМ</v>
          </cell>
          <cell r="D382">
            <v>494</v>
          </cell>
          <cell r="F382">
            <v>2447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6</v>
          </cell>
          <cell r="F383">
            <v>445</v>
          </cell>
        </row>
        <row r="384">
          <cell r="A384" t="str">
            <v>Хрустящие крылышки ТМ Горячая штучка 0,3 кг зам  ПОКОМ</v>
          </cell>
          <cell r="D384">
            <v>1</v>
          </cell>
          <cell r="F384">
            <v>544</v>
          </cell>
        </row>
        <row r="385">
          <cell r="A385" t="str">
            <v>Чебупай брауни ТМ Горячая штучка 0,2 кг.  ПОКОМ</v>
          </cell>
          <cell r="F385">
            <v>45</v>
          </cell>
        </row>
        <row r="386">
          <cell r="A386" t="str">
            <v>Чебупай сочное яблоко ТМ Горячая штучка 0,2 кг зам.  ПОКОМ</v>
          </cell>
          <cell r="D386">
            <v>3</v>
          </cell>
          <cell r="F386">
            <v>150</v>
          </cell>
        </row>
        <row r="387">
          <cell r="A387" t="str">
            <v>Чебупай спелая вишня ТМ Горячая штучка 0,2 кг зам.  ПОКОМ</v>
          </cell>
          <cell r="D387">
            <v>3</v>
          </cell>
          <cell r="F387">
            <v>247</v>
          </cell>
        </row>
        <row r="388">
          <cell r="A388" t="str">
            <v>Чебупели Курочка гриль ТМ Горячая штучка, 0,3 кг зам  ПОКОМ</v>
          </cell>
          <cell r="F388">
            <v>277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1254</v>
          </cell>
          <cell r="F389">
            <v>2948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5014</v>
          </cell>
          <cell r="F390">
            <v>7683</v>
          </cell>
        </row>
        <row r="391">
          <cell r="A391" t="str">
            <v>Чебуреки Мясные вес 2,7 кг ТМ Зареченские ВЕС ПОКОМ</v>
          </cell>
          <cell r="F391">
            <v>21.6</v>
          </cell>
        </row>
        <row r="392">
          <cell r="A392" t="str">
            <v>Чебуреки сочные ВЕС ТМ Зареченские  ПОКОМ</v>
          </cell>
          <cell r="D392">
            <v>5</v>
          </cell>
          <cell r="F392">
            <v>561.00099999999998</v>
          </cell>
        </row>
        <row r="393">
          <cell r="A393" t="str">
            <v>Чебуреки сочные, ВЕС, куриные жарен. зам  ПОКОМ</v>
          </cell>
          <cell r="F393">
            <v>5</v>
          </cell>
        </row>
        <row r="394">
          <cell r="A394" t="str">
            <v>Чоризо с/к "Эликатессе" 0,20 кг.шт.  СПК</v>
          </cell>
          <cell r="F394">
            <v>2</v>
          </cell>
        </row>
        <row r="395">
          <cell r="A395" t="str">
            <v>Шпикачки Русские (черева) (в ср.защ.атм.) "Высокий вкус"  СПК</v>
          </cell>
          <cell r="D395">
            <v>163</v>
          </cell>
          <cell r="F395">
            <v>163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181</v>
          </cell>
          <cell r="F396">
            <v>181</v>
          </cell>
        </row>
        <row r="397">
          <cell r="A397" t="str">
            <v>Юбилейная с/к 0,10 кг.шт. нарезка (лоток с ср.защ.атм.)  СПК</v>
          </cell>
          <cell r="D397">
            <v>106</v>
          </cell>
          <cell r="F397">
            <v>106</v>
          </cell>
        </row>
        <row r="398">
          <cell r="A398" t="str">
            <v>Юбилейная с/к 0,235 кг.шт.  СПК</v>
          </cell>
          <cell r="D398">
            <v>1509</v>
          </cell>
          <cell r="F398">
            <v>1509</v>
          </cell>
        </row>
        <row r="399">
          <cell r="A399" t="str">
            <v>Итого</v>
          </cell>
          <cell r="D399">
            <v>161987.53</v>
          </cell>
          <cell r="F399">
            <v>344529.04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16.07.2024 - 16.07.2024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210.70599999999999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205.64400000000001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643.755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33.994</v>
          </cell>
        </row>
        <row r="11">
          <cell r="A11" t="str">
            <v xml:space="preserve"> 022  Колбаса Вязанка со шпиком, вектор 0,5кг, ПОКОМ</v>
          </cell>
          <cell r="D11">
            <v>78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1449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60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85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376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24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284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53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165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134.61000000000001</v>
          </cell>
        </row>
        <row r="28">
          <cell r="A28" t="str">
            <v xml:space="preserve"> 201  Ветчина Нежная ТМ Особый рецепт, (2,5кг), ПОКОМ</v>
          </cell>
          <cell r="D28">
            <v>1646.8610000000001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109.28100000000001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161.69800000000001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69.635000000000005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175.19200000000001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95.825000000000003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70.647000000000006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70.213999999999999</v>
          </cell>
        </row>
        <row r="36">
          <cell r="A36" t="str">
            <v xml:space="preserve"> 240  Колбаса Салями охотничья, ВЕС. ПОКОМ</v>
          </cell>
          <cell r="D36">
            <v>9.0570000000000004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245.26300000000001</v>
          </cell>
        </row>
        <row r="38">
          <cell r="A38" t="str">
            <v xml:space="preserve"> 247  Сардельки Нежные, ВЕС.  ПОКОМ</v>
          </cell>
          <cell r="D38">
            <v>33.47</v>
          </cell>
        </row>
        <row r="39">
          <cell r="A39" t="str">
            <v xml:space="preserve"> 248  Сардельки Сочные ТМ Особый рецепт,   ПОКОМ</v>
          </cell>
          <cell r="D39">
            <v>40.738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303.86700000000002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28.494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32.634</v>
          </cell>
        </row>
        <row r="43">
          <cell r="A43" t="str">
            <v xml:space="preserve"> 263  Шпикачки Стародворские, ВЕС.  ПОКОМ</v>
          </cell>
          <cell r="D43">
            <v>38.335000000000001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85.623999999999995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68.933999999999997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72.525000000000006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474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845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1638</v>
          </cell>
        </row>
        <row r="50">
          <cell r="A50" t="str">
            <v xml:space="preserve"> 283  Сосиски Сочинки, ВЕС, ТМ Стародворье ПОКОМ</v>
          </cell>
          <cell r="D50">
            <v>175.161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186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300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79.480999999999995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627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910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28.382999999999999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57.456000000000003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342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482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268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163.863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278.86</v>
          </cell>
        </row>
        <row r="63">
          <cell r="A63" t="str">
            <v xml:space="preserve"> 316  Колбаса Нежная ТМ Зареченские ВЕС  ПОКОМ</v>
          </cell>
          <cell r="D63">
            <v>16.521999999999998</v>
          </cell>
        </row>
        <row r="64">
          <cell r="A64" t="str">
            <v xml:space="preserve"> 318  Сосиски Датские ТМ Зареченские, ВЕС  ПОКОМ</v>
          </cell>
          <cell r="D64">
            <v>1072.8040000000001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1177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736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393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114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116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365.21800000000002</v>
          </cell>
        </row>
        <row r="71">
          <cell r="A71" t="str">
            <v xml:space="preserve"> 335  Колбаса Сливушка ТМ Вязанка. ВЕС.  ПОКОМ </v>
          </cell>
          <cell r="D71">
            <v>58.262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794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649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165.23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79.912999999999997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244.822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126.753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71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136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97.983000000000004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159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213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548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129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208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76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164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1402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1408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34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28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76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63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189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10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38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D98">
            <v>94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200.86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12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91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73.611999999999995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37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73.650000000000006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12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49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41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108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28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10.146000000000001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1022.23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2642.9180000000001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1082.5309999999999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33</v>
          </cell>
        </row>
        <row r="115">
          <cell r="A115" t="str">
            <v>3215 ВЕТЧ.МЯСНАЯ Папа может п/о 0.4кг 8шт.    ОСТАНКИНО</v>
          </cell>
          <cell r="D115">
            <v>116</v>
          </cell>
        </row>
        <row r="116">
          <cell r="A116" t="str">
            <v>3812 СОЧНЫЕ сос п/о мгс 2*2  ОСТАНКИНО</v>
          </cell>
          <cell r="D116">
            <v>538.26199999999994</v>
          </cell>
        </row>
        <row r="117">
          <cell r="A117" t="str">
            <v>4063 МЯСНАЯ Папа может вар п/о_Л   ОСТАНКИНО</v>
          </cell>
          <cell r="D117">
            <v>540.83399999999995</v>
          </cell>
        </row>
        <row r="118">
          <cell r="A118" t="str">
            <v>4117 ЭКСТРА Папа может с/к в/у_Л   ОСТАНКИНО</v>
          </cell>
          <cell r="D118">
            <v>8.173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33.771999999999998</v>
          </cell>
        </row>
        <row r="120">
          <cell r="A120" t="str">
            <v>4813 ФИЛЕЙНАЯ Папа может вар п/о_Л   ОСТАНКИНО</v>
          </cell>
          <cell r="D120">
            <v>177.833</v>
          </cell>
        </row>
        <row r="121">
          <cell r="A121" t="str">
            <v>4993 САЛЯМИ ИТАЛЬЯНСКАЯ с/к в/у 1/250*8_120c ОСТАНКИНО</v>
          </cell>
          <cell r="D121">
            <v>138</v>
          </cell>
        </row>
        <row r="122">
          <cell r="A122" t="str">
            <v>5246 ДОКТОРСКАЯ ПРЕМИУМ вар б/о мгс_30с ОСТАНКИНО</v>
          </cell>
          <cell r="D122">
            <v>43.524000000000001</v>
          </cell>
        </row>
        <row r="123">
          <cell r="A123" t="str">
            <v>5341 СЕРВЕЛАТ ОХОТНИЧИЙ в/к в/у  ОСТАНКИНО</v>
          </cell>
          <cell r="D123">
            <v>172.358</v>
          </cell>
        </row>
        <row r="124">
          <cell r="A124" t="str">
            <v>5483 ЭКСТРА Папа может с/к в/у 1/250 8шт.   ОСТАНКИНО</v>
          </cell>
          <cell r="D124">
            <v>275</v>
          </cell>
        </row>
        <row r="125">
          <cell r="A125" t="str">
            <v>5544 Сервелат Финский в/к в/у_45с НОВАЯ ОСТАНКИНО</v>
          </cell>
          <cell r="D125">
            <v>385.47199999999998</v>
          </cell>
        </row>
        <row r="126">
          <cell r="A126" t="str">
            <v>5682 САЛЯМИ МЕЛКОЗЕРНЕНАЯ с/к в/у 1/120_60с   ОСТАНКИНО</v>
          </cell>
          <cell r="D126">
            <v>979</v>
          </cell>
        </row>
        <row r="127">
          <cell r="A127" t="str">
            <v>5698 СЫТНЫЕ Папа может сар б/о мгс 1*3_Маяк  ОСТАНКИНО</v>
          </cell>
          <cell r="D127">
            <v>40.832000000000001</v>
          </cell>
        </row>
        <row r="128">
          <cell r="A128" t="str">
            <v>5706 АРОМАТНАЯ Папа может с/к в/у 1/250 8шт.  ОСТАНКИНО</v>
          </cell>
          <cell r="D128">
            <v>203</v>
          </cell>
        </row>
        <row r="129">
          <cell r="A129" t="str">
            <v>5708 ПОСОЛЬСКАЯ Папа может с/к в/у ОСТАНКИНО</v>
          </cell>
          <cell r="D129">
            <v>27.126000000000001</v>
          </cell>
        </row>
        <row r="130">
          <cell r="A130" t="str">
            <v>5820 СЛИВОЧНЫЕ Папа может сос п/о мгс 2*2_45с   ОСТАНКИНО</v>
          </cell>
          <cell r="D130">
            <v>26.684000000000001</v>
          </cell>
        </row>
        <row r="131">
          <cell r="A131" t="str">
            <v>5851 ЭКСТРА Папа может вар п/о   ОСТАНКИНО</v>
          </cell>
          <cell r="D131">
            <v>117.318</v>
          </cell>
        </row>
        <row r="132">
          <cell r="A132" t="str">
            <v>5931 ОХОТНИЧЬЯ Папа может с/к в/у 1/220 8шт.   ОСТАНКИНО</v>
          </cell>
          <cell r="D132">
            <v>317</v>
          </cell>
        </row>
        <row r="133">
          <cell r="A133" t="str">
            <v>5992 ВРЕМЯ ОКРОШКИ Папа может вар п/о 0.4кг   ОСТАНКИНО</v>
          </cell>
          <cell r="D133">
            <v>6</v>
          </cell>
        </row>
        <row r="134">
          <cell r="A134" t="str">
            <v>6069 ФИЛЕЙНЫЕ Папа может сос ц/о мгс 0.33кг  ОСТАНКИНО</v>
          </cell>
          <cell r="D134">
            <v>101</v>
          </cell>
        </row>
        <row r="135">
          <cell r="A135" t="str">
            <v>6113 СОЧНЫЕ сос п/о мгс 1*6_Ашан  ОСТАНКИНО</v>
          </cell>
          <cell r="D135">
            <v>915.63499999999999</v>
          </cell>
        </row>
        <row r="136">
          <cell r="A136" t="str">
            <v>6206 СВИНИНА ПО-ДОМАШНЕМУ к/в мл/к в/у 0.3кг  ОСТАНКИНО</v>
          </cell>
          <cell r="D136">
            <v>129</v>
          </cell>
        </row>
        <row r="137">
          <cell r="A137" t="str">
            <v>6228 МЯСНОЕ АССОРТИ к/з с/н мгс 1/90 10шт.  ОСТАНКИНО</v>
          </cell>
          <cell r="D137">
            <v>140</v>
          </cell>
        </row>
        <row r="138">
          <cell r="A138" t="str">
            <v>6247 ДОМАШНЯЯ Папа может вар п/о 0,4кг 8шт.  ОСТАНКИНО</v>
          </cell>
          <cell r="D138">
            <v>103</v>
          </cell>
        </row>
        <row r="139">
          <cell r="A139" t="str">
            <v>6268 ГОВЯЖЬЯ Папа может вар п/о 0,4кг 8 шт.  ОСТАНКИНО</v>
          </cell>
          <cell r="D139">
            <v>138</v>
          </cell>
        </row>
        <row r="140">
          <cell r="A140" t="str">
            <v>6303 МЯСНЫЕ Папа может сос п/о мгс 1.5*3  ОСТАНКИНО</v>
          </cell>
          <cell r="D140">
            <v>135.29400000000001</v>
          </cell>
        </row>
        <row r="141">
          <cell r="A141" t="str">
            <v>6325 ДОКТОРСКАЯ ПРЕМИУМ вар п/о 0.4кг 8шт.  ОСТАНКИНО</v>
          </cell>
          <cell r="D141">
            <v>222</v>
          </cell>
        </row>
        <row r="142">
          <cell r="A142" t="str">
            <v>6333 МЯСНАЯ Папа может вар п/о 0.4кг 8шт.  ОСТАНКИНО</v>
          </cell>
          <cell r="D142">
            <v>1798</v>
          </cell>
        </row>
        <row r="143">
          <cell r="A143" t="str">
            <v>6340 ДОМАШНИЙ РЕЦЕПТ Коровино 0.5кг 8шт.  ОСТАНКИНО</v>
          </cell>
          <cell r="D143">
            <v>390</v>
          </cell>
        </row>
        <row r="144">
          <cell r="A144" t="str">
            <v>6341 ДОМАШНИЙ РЕЦЕПТ СО ШПИКОМ Коровино 0.5кг  ОСТАНКИНО</v>
          </cell>
          <cell r="D144">
            <v>18</v>
          </cell>
        </row>
        <row r="145">
          <cell r="A145" t="str">
            <v>6353 ЭКСТРА Папа может вар п/о 0.4кг 8шт.  ОСТАНКИНО</v>
          </cell>
          <cell r="D145">
            <v>628</v>
          </cell>
        </row>
        <row r="146">
          <cell r="A146" t="str">
            <v>6392 ФИЛЕЙНАЯ Папа может вар п/о 0.4кг. ОСТАНКИНО</v>
          </cell>
          <cell r="D146">
            <v>1623</v>
          </cell>
        </row>
        <row r="147">
          <cell r="A147" t="str">
            <v>6426 КЛАССИЧЕСКАЯ ПМ вар п/о 0.3кг 8шт.  ОСТАНКИНО</v>
          </cell>
          <cell r="D147">
            <v>563</v>
          </cell>
        </row>
        <row r="148">
          <cell r="A148" t="str">
            <v>6453 ЭКСТРА Папа может с/к с/н в/у 1/100 14шт.   ОСТАНКИНО</v>
          </cell>
          <cell r="D148">
            <v>552</v>
          </cell>
        </row>
        <row r="149">
          <cell r="A149" t="str">
            <v>6454 АРОМАТНАЯ с/к с/н в/у 1/100 14шт.  ОСТАНКИНО</v>
          </cell>
          <cell r="D149">
            <v>496</v>
          </cell>
        </row>
        <row r="150">
          <cell r="A150" t="str">
            <v>6470 ВЕТЧ.МРАМОРНАЯ в/у_45с  ОСТАНКИНО</v>
          </cell>
          <cell r="D150">
            <v>1.17</v>
          </cell>
        </row>
        <row r="151">
          <cell r="A151" t="str">
            <v>6527 ШПИКАЧКИ СОЧНЫЕ ПМ сар б/о мгс 1*3 45с ОСТАНКИНО</v>
          </cell>
          <cell r="D151">
            <v>135.749</v>
          </cell>
        </row>
        <row r="152">
          <cell r="A152" t="str">
            <v>6528 ШПИКАЧКИ СОЧНЫЕ ПМ сар б/о мгс 0.4кг 45с  ОСТАНКИНО</v>
          </cell>
          <cell r="D152">
            <v>73</v>
          </cell>
        </row>
        <row r="153">
          <cell r="A153" t="str">
            <v>6586 МРАМОРНАЯ И БАЛЫКОВАЯ в/к с/н мгс 1/90 ОСТАНКИНО</v>
          </cell>
          <cell r="D153">
            <v>56</v>
          </cell>
        </row>
        <row r="154">
          <cell r="A154" t="str">
            <v>6602 БАВАРСКИЕ ПМ сос ц/о мгс 0,35кг 8шт.  ОСТАНКИНО</v>
          </cell>
          <cell r="D154">
            <v>92</v>
          </cell>
        </row>
        <row r="155">
          <cell r="A155" t="str">
            <v>6661 СОЧНЫЙ ГРИЛЬ ПМ сос п/о мгс 1.5*4_Маяк  ОСТАНКИНО</v>
          </cell>
          <cell r="D155">
            <v>10.731999999999999</v>
          </cell>
        </row>
        <row r="156">
          <cell r="A156" t="str">
            <v>6666 БОЯНСКАЯ Папа может п/к в/у 0,28кг 8 шт. ОСТАНКИНО</v>
          </cell>
          <cell r="D156">
            <v>398</v>
          </cell>
        </row>
        <row r="157">
          <cell r="A157" t="str">
            <v>6683 СЕРВЕЛАТ ЗЕРНИСТЫЙ ПМ в/к в/у 0,35кг  ОСТАНКИНО</v>
          </cell>
          <cell r="D157">
            <v>846</v>
          </cell>
        </row>
        <row r="158">
          <cell r="A158" t="str">
            <v>6684 СЕРВЕЛАТ КАРЕЛЬСКИЙ ПМ в/к в/у 0.28кг  ОСТАНКИНО</v>
          </cell>
          <cell r="D158">
            <v>874</v>
          </cell>
        </row>
        <row r="159">
          <cell r="A159" t="str">
            <v>6689 СЕРВЕЛАТ ОХОТНИЧИЙ ПМ в/к в/у 0,35кг 8шт  ОСТАНКИНО</v>
          </cell>
          <cell r="D159">
            <v>1305</v>
          </cell>
        </row>
        <row r="160">
          <cell r="A160" t="str">
            <v>6697 СЕРВЕЛАТ ФИНСКИЙ ПМ в/к в/у 0,35кг 8шт.  ОСТАНКИНО</v>
          </cell>
          <cell r="D160">
            <v>1906</v>
          </cell>
        </row>
        <row r="161">
          <cell r="A161" t="str">
            <v>6713 СОЧНЫЙ ГРИЛЬ ПМ сос п/о мгс 0.41кг 8шт.  ОСТАНКИНО</v>
          </cell>
          <cell r="D161">
            <v>453</v>
          </cell>
        </row>
        <row r="162">
          <cell r="A162" t="str">
            <v>6722 СОЧНЫЕ ПМ сос п/о мгс 0,41кг 10шт.  ОСТАНКИНО</v>
          </cell>
          <cell r="D162">
            <v>32</v>
          </cell>
        </row>
        <row r="163">
          <cell r="A163" t="str">
            <v>6726 СЛИВОЧНЫЕ ПМ сос п/о мгс 0.41кг 10шт.  ОСТАНКИНО</v>
          </cell>
          <cell r="D163">
            <v>1146</v>
          </cell>
        </row>
        <row r="164">
          <cell r="A164" t="str">
            <v>6747 РУССКАЯ ПРЕМИУМ ПМ вар ф/о в/у  ОСТАНКИНО</v>
          </cell>
          <cell r="D164">
            <v>28.495000000000001</v>
          </cell>
        </row>
        <row r="165">
          <cell r="A165" t="str">
            <v>6759 МОЛОЧНЫЕ ГОСТ сос ц/о мгс 0.4кг 7шт.  ОСТАНКИНО</v>
          </cell>
          <cell r="D165">
            <v>2</v>
          </cell>
        </row>
        <row r="166">
          <cell r="A166" t="str">
            <v>6761 МОЛОЧНЫЕ ГОСТ сос ц/о мгс 1*4  ОСТАНКИНО</v>
          </cell>
          <cell r="D166">
            <v>2.0409999999999999</v>
          </cell>
        </row>
        <row r="167">
          <cell r="A167" t="str">
            <v>6762 СЛИВОЧНЫЕ сос ц/о мгс 0.41кг 8шт.  ОСТАНКИНО</v>
          </cell>
          <cell r="D167">
            <v>36</v>
          </cell>
        </row>
        <row r="168">
          <cell r="A168" t="str">
            <v>6764 СЛИВОЧНЫЕ сос ц/о мгс 1*4  ОСТАНКИНО</v>
          </cell>
          <cell r="D168">
            <v>3.1880000000000002</v>
          </cell>
        </row>
        <row r="169">
          <cell r="A169" t="str">
            <v>6765 РУБЛЕНЫЕ сос ц/о мгс 0.36кг 6шт.  ОСТАНКИНО</v>
          </cell>
          <cell r="D169">
            <v>136</v>
          </cell>
        </row>
        <row r="170">
          <cell r="A170" t="str">
            <v>6767 РУБЛЕНЫЕ сос ц/о мгс 1*4  ОСТАНКИНО</v>
          </cell>
          <cell r="D170">
            <v>14.923999999999999</v>
          </cell>
        </row>
        <row r="171">
          <cell r="A171" t="str">
            <v>6768 С СЫРОМ сос ц/о мгс 0.41кг 6шт.  ОСТАНКИНО</v>
          </cell>
          <cell r="D171">
            <v>50</v>
          </cell>
        </row>
        <row r="172">
          <cell r="A172" t="str">
            <v>6770 ИСПАНСКИЕ сос ц/о мгс 0.41кг 6шт.  ОСТАНКИНО</v>
          </cell>
          <cell r="D172">
            <v>45</v>
          </cell>
        </row>
        <row r="173">
          <cell r="A173" t="str">
            <v>6773 САЛЯМИ Папа может п/к в/у 0,28кг 8шт.  ОСТАНКИНО</v>
          </cell>
          <cell r="D173">
            <v>166</v>
          </cell>
        </row>
        <row r="174">
          <cell r="A174" t="str">
            <v>6777 МЯСНЫЕ С ГОВЯДИНОЙ ПМ сос п/о мгс 0.4кг  ОСТАНКИНО</v>
          </cell>
          <cell r="D174">
            <v>406</v>
          </cell>
        </row>
        <row r="175">
          <cell r="A175" t="str">
            <v>6786 ВЕНСКАЯ САЛЯМИ п/к в/у  ОСТАНКИНО</v>
          </cell>
          <cell r="D175">
            <v>1.9750000000000001</v>
          </cell>
        </row>
        <row r="176">
          <cell r="A176" t="str">
            <v>6787 СЕРВЕЛАТ КРЕМЛЕВСКИЙ в/к в/у 0,33кг 8шт.  ОСТАНКИНО</v>
          </cell>
          <cell r="D176">
            <v>111</v>
          </cell>
        </row>
        <row r="177">
          <cell r="A177" t="str">
            <v>6788 СЕРВЕЛАТ КРЕМЛЕВСКИЙ в/к в/у  ОСТАНКИНО</v>
          </cell>
          <cell r="D177">
            <v>2.012</v>
          </cell>
        </row>
        <row r="178">
          <cell r="A178" t="str">
            <v>6790 СЕРВЕЛАТ ЕВРОПЕЙСКИЙ в/к в/у  ОСТАНКИНО</v>
          </cell>
          <cell r="D178">
            <v>1.2969999999999999</v>
          </cell>
        </row>
        <row r="179">
          <cell r="A179" t="str">
            <v>6791 СЕРВЕЛАТ ПРЕМИУМ в/к в/у 0,33кг 8шт.  ОСТАНКИНО</v>
          </cell>
          <cell r="D179">
            <v>1</v>
          </cell>
        </row>
        <row r="180">
          <cell r="A180" t="str">
            <v>6793 БАЛЫКОВАЯ в/к в/у 0,33кг 8шт.  ОСТАНКИНО</v>
          </cell>
          <cell r="D180">
            <v>246</v>
          </cell>
        </row>
        <row r="181">
          <cell r="A181" t="str">
            <v>6795 ОСТАНКИНСКАЯ в/к в/у 0,33кг 8шт.  ОСТАНКИНО</v>
          </cell>
          <cell r="D181">
            <v>22</v>
          </cell>
        </row>
        <row r="182">
          <cell r="A182" t="str">
            <v>6807 СЕРВЕЛАТ ЕВРОПЕЙСКИЙ в/к в/у 0,33кг 8шт.  ОСТАНКИНО</v>
          </cell>
          <cell r="D182">
            <v>70</v>
          </cell>
        </row>
        <row r="183">
          <cell r="A183" t="str">
            <v>6829 МОЛОЧНЫЕ КЛАССИЧЕСКИЕ сос п/о мгс 2*4_С  ОСТАНКИНО</v>
          </cell>
          <cell r="D183">
            <v>377.41899999999998</v>
          </cell>
        </row>
        <row r="184">
          <cell r="A184" t="str">
            <v>6834 ПОСОЛЬСКАЯ ПМ с/к с/н в/у 1/100 10шт.  ОСТАНКИНО</v>
          </cell>
          <cell r="D184">
            <v>202</v>
          </cell>
        </row>
        <row r="185">
          <cell r="A185" t="str">
            <v>6841 ДОМАШНЯЯ Папа может вар н/о мгс 1*3  ОСТАНКИНО</v>
          </cell>
          <cell r="D185">
            <v>2.0169999999999999</v>
          </cell>
        </row>
        <row r="186">
          <cell r="A186" t="str">
            <v>6852 МОЛОЧНЫЕ ПРЕМИУМ ПМ сос п/о в/ у 1/350  ОСТАНКИНО</v>
          </cell>
          <cell r="D186">
            <v>939</v>
          </cell>
        </row>
        <row r="187">
          <cell r="A187" t="str">
            <v>6853 МОЛОЧНЫЕ ПРЕМИУМ ПМ сос п/о мгс 1*6  ОСТАНКИНО</v>
          </cell>
          <cell r="D187">
            <v>29.727</v>
          </cell>
        </row>
        <row r="188">
          <cell r="A188" t="str">
            <v>6854 МОЛОЧНЫЕ ПРЕМИУМ ПМ сос п/о мгс 0.6кг  ОСТАНКИНО</v>
          </cell>
          <cell r="D188">
            <v>85</v>
          </cell>
        </row>
        <row r="189">
          <cell r="A189" t="str">
            <v>6861 ДОМАШНИЙ РЕЦЕПТ Коровино вар п/о  ОСТАНКИНО</v>
          </cell>
          <cell r="D189">
            <v>203.37</v>
          </cell>
        </row>
        <row r="190">
          <cell r="A190" t="str">
            <v>6862 ДОМАШНИЙ РЕЦЕПТ СО ШПИК. Коровино вар п/о  ОСТАНКИНО</v>
          </cell>
          <cell r="D190">
            <v>17.643999999999998</v>
          </cell>
        </row>
        <row r="191">
          <cell r="A191" t="str">
            <v>6865 ВЕТЧ.НЕЖНАЯ Коровино п/о  ОСТАНКИНО</v>
          </cell>
          <cell r="D191">
            <v>72.114999999999995</v>
          </cell>
        </row>
        <row r="192">
          <cell r="A192" t="str">
            <v>6870 С ГОВЯДИНОЙ СН сос п/о мгс 1*6  ОСТАНКИНО</v>
          </cell>
          <cell r="D192">
            <v>20.454999999999998</v>
          </cell>
        </row>
        <row r="193">
          <cell r="A193" t="str">
            <v>6903 СОЧНЫЕ ПМ сос п/о мгс 0.41кг_osu  ОСТАНКИНО</v>
          </cell>
          <cell r="D193">
            <v>2300</v>
          </cell>
        </row>
        <row r="194">
          <cell r="A194" t="str">
            <v>6919 БЕКОН с/к с/н в/у 1/180 10шт.  ОСТАНКИНО</v>
          </cell>
          <cell r="D194">
            <v>59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90</v>
          </cell>
        </row>
        <row r="196">
          <cell r="A196" t="str">
            <v>БОНУС Z-ОСОБАЯ Коровино вар п/о (5324)  ОСТАНКИНО</v>
          </cell>
          <cell r="D196">
            <v>5.8179999999999996</v>
          </cell>
        </row>
        <row r="197">
          <cell r="A197" t="str">
            <v>БОНУС Z-ОСОБАЯ Коровино вар п/о 0.5кг_СНГ (6305)  ОСТАНКИНО</v>
          </cell>
          <cell r="D197">
            <v>12</v>
          </cell>
        </row>
        <row r="198">
          <cell r="A198" t="str">
            <v>БОНУС СОЧНЫЕ сос п/о мгс 0.41кг_UZ (6087)  ОСТАНКИНО</v>
          </cell>
          <cell r="D198">
            <v>49</v>
          </cell>
        </row>
        <row r="199">
          <cell r="A199" t="str">
            <v>БОНУС СОЧНЫЕ сос п/о мгс 1*6_UZ (6088)  ОСТАНКИНО</v>
          </cell>
          <cell r="D199">
            <v>96.168000000000006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329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1.48</v>
          </cell>
        </row>
        <row r="202">
          <cell r="A202" t="str">
            <v>БОНУС_Колбаса вареная Филейская ТМ Вязанка. ВЕС  ПОКОМ</v>
          </cell>
          <cell r="D202">
            <v>169.54499999999999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91</v>
          </cell>
        </row>
        <row r="204">
          <cell r="A204" t="str">
            <v>БОНУС_Пельмени Бульмени с говядиной и свининой Наваристые 2,7кг Горячая штучка ВЕС  ПОКОМ</v>
          </cell>
          <cell r="D204">
            <v>54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152</v>
          </cell>
        </row>
        <row r="206">
          <cell r="A206" t="str">
            <v>Бутербродная вареная 0,47 кг шт.  СПК</v>
          </cell>
          <cell r="D206">
            <v>1</v>
          </cell>
        </row>
        <row r="207">
          <cell r="A207" t="str">
            <v>Вацлавская п/к (черева) 390 гр.шт. термоус.пак  СПК</v>
          </cell>
          <cell r="D207">
            <v>15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127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464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357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5</v>
          </cell>
        </row>
        <row r="213">
          <cell r="A213" t="str">
            <v>Гуцульская с/к "КолбасГрад" 160 гр.шт. термоус. пак  СПК</v>
          </cell>
          <cell r="D213">
            <v>37</v>
          </cell>
        </row>
        <row r="214">
          <cell r="A214" t="str">
            <v>Дельгаро с/в "Эликатессе" 140 гр.шт.  СПК</v>
          </cell>
          <cell r="D214">
            <v>23</v>
          </cell>
        </row>
        <row r="215">
          <cell r="A215" t="str">
            <v>Деревенская рубленая вареная 350 гр.шт. термоус. пак.  СПК</v>
          </cell>
          <cell r="D215">
            <v>9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</v>
          </cell>
        </row>
        <row r="217">
          <cell r="A217" t="str">
            <v>Докторская вареная в/с  СПК</v>
          </cell>
          <cell r="D217">
            <v>2.4380000000000002</v>
          </cell>
        </row>
        <row r="218">
          <cell r="A218" t="str">
            <v>Докторская вареная в/с 0,47 кг шт.  СПК</v>
          </cell>
          <cell r="D218">
            <v>9</v>
          </cell>
        </row>
        <row r="219">
          <cell r="A219" t="str">
            <v>Докторская вареная термоус.пак. "Высокий вкус"  СПК</v>
          </cell>
          <cell r="D219">
            <v>128.55799999999999</v>
          </cell>
        </row>
        <row r="220">
          <cell r="A220" t="str">
            <v>Жар-боллы с курочкой и сыром, ВЕС ТМ Зареченские  ПОКОМ</v>
          </cell>
          <cell r="D220">
            <v>42</v>
          </cell>
        </row>
        <row r="221">
          <cell r="A221" t="str">
            <v>Жар-ладушки с мясом ТМ Зареченские ВЕС ПОКОМ</v>
          </cell>
          <cell r="D221">
            <v>63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49.5</v>
          </cell>
        </row>
        <row r="224">
          <cell r="A224" t="str">
            <v>Классическая вареная 400 гр.шт.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230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295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130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206</v>
          </cell>
        </row>
        <row r="230">
          <cell r="A230" t="str">
            <v>Любительская вареная термоус.пак. "Высокий вкус"  СПК</v>
          </cell>
          <cell r="D230">
            <v>35.493000000000002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25.2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44.4</v>
          </cell>
        </row>
        <row r="233">
          <cell r="A233" t="str">
            <v>Мусульманская вареная "Просто выгодно"  СПК</v>
          </cell>
          <cell r="D233">
            <v>2.0190000000000001</v>
          </cell>
        </row>
        <row r="234">
          <cell r="A234" t="str">
            <v>Мусульманская п/к "Просто выгодно" термофор.пак.  СПК</v>
          </cell>
          <cell r="D234">
            <v>2.0649999999999999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672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477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522</v>
          </cell>
        </row>
        <row r="238">
          <cell r="A238" t="str">
            <v>Наггетсы с куриным филе и сыром ТМ Вязанка 0,25 кг ПОКОМ</v>
          </cell>
          <cell r="D238">
            <v>141</v>
          </cell>
        </row>
        <row r="239">
          <cell r="A239" t="str">
            <v>Наггетсы Хрустящие ТМ Зареченские. ВЕС ПОКОМ</v>
          </cell>
          <cell r="D239">
            <v>246</v>
          </cell>
        </row>
        <row r="240">
          <cell r="A240" t="str">
            <v>Оригинальная с перцем с/к  СПК</v>
          </cell>
          <cell r="D240">
            <v>89.623999999999995</v>
          </cell>
        </row>
        <row r="241">
          <cell r="A241" t="str">
            <v>Особая вареная  СПК</v>
          </cell>
          <cell r="D241">
            <v>9.6010000000000009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103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24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226</v>
          </cell>
        </row>
        <row r="245">
          <cell r="A245" t="str">
            <v>Пельмени Бигбули с мясом, Горячая штучка 0,43кг  ПОКОМ</v>
          </cell>
          <cell r="D245">
            <v>55</v>
          </cell>
        </row>
        <row r="246">
          <cell r="A246" t="str">
            <v>Пельмени Бигбули с мясом, Горячая штучка 0,9кг  ПОКОМ</v>
          </cell>
          <cell r="D246">
            <v>103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298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88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133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504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463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20.5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320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768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234</v>
          </cell>
        </row>
        <row r="256">
          <cell r="A256" t="str">
            <v>Пельмени Домашние с говядиной и свининой 0,7кг, сфера ТМ Зареченские  ПОКОМ</v>
          </cell>
          <cell r="D256">
            <v>1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32</v>
          </cell>
        </row>
        <row r="258">
          <cell r="A258" t="str">
            <v>Пельмени Медвежьи ушки с фермерскими сливками 0,7кг  ПОКОМ</v>
          </cell>
          <cell r="D258">
            <v>35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35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17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312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48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135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153</v>
          </cell>
        </row>
        <row r="265">
          <cell r="A265" t="str">
            <v>Пельмени Сочные сфера 0,8 кг ТМ Стародворье  ПОКОМ</v>
          </cell>
          <cell r="D265">
            <v>28</v>
          </cell>
        </row>
        <row r="266">
          <cell r="A266" t="str">
            <v>Пирожки с мясом 0,3кг ТМ Зареченские  ПОКОМ</v>
          </cell>
          <cell r="D266">
            <v>8</v>
          </cell>
        </row>
        <row r="267">
          <cell r="A267" t="str">
            <v>Покровская вареная 0,47 кг шт.  СПК</v>
          </cell>
          <cell r="D267">
            <v>3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57.3</v>
          </cell>
        </row>
        <row r="270">
          <cell r="A270" t="str">
            <v>Сардельки "Необыкновенные" (в ср.защ.атм.)  СПК</v>
          </cell>
          <cell r="D270">
            <v>6.4240000000000004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43.521000000000001</v>
          </cell>
        </row>
        <row r="272">
          <cell r="A272" t="str">
            <v>Семейная с чесночком Экстра вареная  СПК</v>
          </cell>
          <cell r="D272">
            <v>19.106999999999999</v>
          </cell>
        </row>
        <row r="273">
          <cell r="A273" t="str">
            <v>Семейная с чесночком Экстра вареная 0,5 кг.шт.  СПК</v>
          </cell>
          <cell r="D273">
            <v>2</v>
          </cell>
        </row>
        <row r="274">
          <cell r="A274" t="str">
            <v>Сервелат Европейский в/к, в/с 0,38 кг.шт.термофор.пак  СПК</v>
          </cell>
          <cell r="D274">
            <v>6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21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1</v>
          </cell>
        </row>
        <row r="277">
          <cell r="A277" t="str">
            <v>Сибирская особая с/к 0,235 кг шт.  СПК</v>
          </cell>
          <cell r="D277">
            <v>65</v>
          </cell>
        </row>
        <row r="278">
          <cell r="A278" t="str">
            <v>Славянская п/к 0,38 кг шт.термофор.пак.  СПК</v>
          </cell>
          <cell r="D278">
            <v>11</v>
          </cell>
        </row>
        <row r="279">
          <cell r="A279" t="str">
            <v>Смаколадьи с яблоком и грушей ТМ Зареченские,0,9 кг ПОКОМ</v>
          </cell>
          <cell r="D279">
            <v>10</v>
          </cell>
        </row>
        <row r="280">
          <cell r="A280" t="str">
            <v>Сосиски "Баварские" 0,36 кг.шт. вак.упак.  СПК</v>
          </cell>
          <cell r="D280">
            <v>3</v>
          </cell>
        </row>
        <row r="281">
          <cell r="A281" t="str">
            <v>Сосиски "Молочные" 0,36 кг.шт. вак.упак.  СПК</v>
          </cell>
          <cell r="D281">
            <v>19</v>
          </cell>
        </row>
        <row r="282">
          <cell r="A282" t="str">
            <v>Сосиски Мусульманские "Просто выгодно" (в ср.защ.атм.)  СПК</v>
          </cell>
          <cell r="D282">
            <v>4.8010000000000002</v>
          </cell>
        </row>
        <row r="283">
          <cell r="A283" t="str">
            <v>Сосиски Хот-дог ВЕС (лоток с ср.защ.атм.)   СПК</v>
          </cell>
          <cell r="D283">
            <v>10.959</v>
          </cell>
        </row>
        <row r="284">
          <cell r="A284" t="str">
            <v>Сосисоны в темпуре ВЕС  ПОКОМ</v>
          </cell>
          <cell r="D284">
            <v>3.6</v>
          </cell>
        </row>
        <row r="285">
          <cell r="A285" t="str">
            <v>Сочный мегачебурек ТМ Зареченские ВЕС ПОКОМ</v>
          </cell>
          <cell r="D285">
            <v>51.56</v>
          </cell>
        </row>
        <row r="286">
          <cell r="A286" t="str">
            <v>Торо Неро с/в "Эликатессе" 140 гр.шт.  СПК</v>
          </cell>
          <cell r="D286">
            <v>28</v>
          </cell>
        </row>
        <row r="287">
          <cell r="A287" t="str">
            <v>Уши свиные копченые к пиву 0,15кг нар. д/ф шт.  СПК</v>
          </cell>
          <cell r="D287">
            <v>7</v>
          </cell>
        </row>
        <row r="288">
          <cell r="A288" t="str">
            <v>Фестивальная пора с/к 100 гр.шт.нар. (лоток с ср.защ.атм.)  СПК</v>
          </cell>
          <cell r="D288">
            <v>2</v>
          </cell>
        </row>
        <row r="289">
          <cell r="A289" t="str">
            <v>Фестивальная пора с/к 235 гр.шт.  СПК</v>
          </cell>
          <cell r="D289">
            <v>108</v>
          </cell>
        </row>
        <row r="290">
          <cell r="A290" t="str">
            <v>Фуэт с/в "Эликатессе" 160 гр.шт.  СПК</v>
          </cell>
          <cell r="D290">
            <v>65</v>
          </cell>
        </row>
        <row r="291">
          <cell r="A291" t="str">
            <v>Хинкали Классические ТМ Зареченские ВЕС ПОКОМ</v>
          </cell>
          <cell r="D291">
            <v>25</v>
          </cell>
        </row>
        <row r="292">
          <cell r="A292" t="str">
            <v>Хотстеры ТМ Горячая штучка ТС Хотстеры 0,25 кг зам  ПОКОМ</v>
          </cell>
          <cell r="D292">
            <v>522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113</v>
          </cell>
        </row>
        <row r="294">
          <cell r="A294" t="str">
            <v>Хрустящие крылышки ТМ Горячая штучка 0,3 кг зам  ПОКОМ</v>
          </cell>
          <cell r="D294">
            <v>190</v>
          </cell>
        </row>
        <row r="295">
          <cell r="A295" t="str">
            <v>Чебупай брауни ТМ Горячая штучка 0,2 кг.  ПОКОМ</v>
          </cell>
          <cell r="D295">
            <v>11</v>
          </cell>
        </row>
        <row r="296">
          <cell r="A296" t="str">
            <v>Чебупай сочное яблоко ТМ Горячая штучка 0,2 кг зам.  ПОКОМ</v>
          </cell>
          <cell r="D296">
            <v>57</v>
          </cell>
        </row>
        <row r="297">
          <cell r="A297" t="str">
            <v>Чебупай спелая вишня ТМ Горячая штучка 0,2 кг зам.  ПОКОМ</v>
          </cell>
          <cell r="D297">
            <v>69</v>
          </cell>
        </row>
        <row r="298">
          <cell r="A298" t="str">
            <v>Чебупели Курочка гриль ТМ Горячая штучка, 0,3 кг зам  ПОКОМ</v>
          </cell>
          <cell r="D298">
            <v>124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399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693</v>
          </cell>
        </row>
        <row r="301">
          <cell r="A301" t="str">
            <v>Чебуреки Мясные вес 2,7 кг ТМ Зареченские ВЕС ПОКОМ</v>
          </cell>
          <cell r="D301">
            <v>8.1</v>
          </cell>
        </row>
        <row r="302">
          <cell r="A302" t="str">
            <v>Чебуреки сочные ВЕС ТМ Зареченские  ПОКОМ</v>
          </cell>
          <cell r="D302">
            <v>85</v>
          </cell>
        </row>
        <row r="303">
          <cell r="A303" t="str">
            <v>Шпикачки Русские (черева) (в ср.защ.атм.) "Высокий вкус"  СПК</v>
          </cell>
          <cell r="D303">
            <v>30.814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42</v>
          </cell>
        </row>
        <row r="305">
          <cell r="A305" t="str">
            <v>Юбилейная с/к 0,10 кг.шт. нарезка (лоток с ср.защ.атм.)  СПК</v>
          </cell>
          <cell r="D305">
            <v>27</v>
          </cell>
        </row>
        <row r="306">
          <cell r="A306" t="str">
            <v>Юбилейная с/к 0,235 кг.шт.  СПК</v>
          </cell>
          <cell r="D306">
            <v>117</v>
          </cell>
        </row>
        <row r="307">
          <cell r="A307" t="str">
            <v>Итого</v>
          </cell>
          <cell r="D307">
            <v>70870.403000000006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2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T78" sqref="T78"/>
    </sheetView>
  </sheetViews>
  <sheetFormatPr defaultColWidth="10.5" defaultRowHeight="11.45" customHeight="1" outlineLevelRow="1" x14ac:dyDescent="0.2"/>
  <cols>
    <col min="1" max="1" width="53.33203125" style="1" customWidth="1"/>
    <col min="2" max="2" width="3.8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7" width="0.83203125" style="5" customWidth="1"/>
    <col min="18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2" width="6.83203125" style="5" customWidth="1"/>
    <col min="33" max="34" width="0.8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119</v>
      </c>
      <c r="AF3" s="1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M5" s="15" t="s">
        <v>111</v>
      </c>
      <c r="N5" s="15" t="s">
        <v>112</v>
      </c>
      <c r="R5" s="15" t="s">
        <v>113</v>
      </c>
      <c r="T5" s="15" t="s">
        <v>114</v>
      </c>
      <c r="Y5" s="15" t="s">
        <v>115</v>
      </c>
      <c r="Z5" s="15" t="s">
        <v>116</v>
      </c>
      <c r="AA5" s="15" t="s">
        <v>117</v>
      </c>
      <c r="AB5" s="15" t="s">
        <v>109</v>
      </c>
      <c r="AE5" s="15" t="s">
        <v>118</v>
      </c>
      <c r="AF5" s="15" t="s">
        <v>114</v>
      </c>
    </row>
    <row r="6" spans="1:34" ht="11.1" customHeight="1" x14ac:dyDescent="0.2">
      <c r="A6" s="6"/>
      <c r="B6" s="6"/>
      <c r="C6" s="3"/>
      <c r="D6" s="3"/>
      <c r="E6" s="9">
        <f>SUM(E7:E104)</f>
        <v>99014.707999999999</v>
      </c>
      <c r="F6" s="9">
        <f>SUM(F7:F104)</f>
        <v>93323.407000000021</v>
      </c>
      <c r="I6" s="9">
        <f t="shared" ref="I6:T6" si="0">SUM(I7:I104)</f>
        <v>101506.01800000001</v>
      </c>
      <c r="J6" s="9">
        <f t="shared" si="0"/>
        <v>-2491.3099999999995</v>
      </c>
      <c r="K6" s="9">
        <f t="shared" si="0"/>
        <v>5811</v>
      </c>
      <c r="L6" s="9">
        <f t="shared" si="0"/>
        <v>3910</v>
      </c>
      <c r="M6" s="9">
        <f t="shared" si="0"/>
        <v>17590</v>
      </c>
      <c r="N6" s="9">
        <f t="shared" si="0"/>
        <v>12534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2150</v>
      </c>
      <c r="S6" s="9">
        <f t="shared" si="0"/>
        <v>19802.941600000002</v>
      </c>
      <c r="T6" s="9">
        <f t="shared" si="0"/>
        <v>35070</v>
      </c>
      <c r="W6" s="9">
        <f t="shared" ref="W6:AB6" si="1">SUM(W7:W104)</f>
        <v>0</v>
      </c>
      <c r="X6" s="9">
        <f t="shared" si="1"/>
        <v>0</v>
      </c>
      <c r="Y6" s="9">
        <f t="shared" si="1"/>
        <v>19852.470399999998</v>
      </c>
      <c r="Z6" s="9">
        <f t="shared" si="1"/>
        <v>20716.209799999993</v>
      </c>
      <c r="AA6" s="9">
        <f t="shared" si="1"/>
        <v>20144.970399999995</v>
      </c>
      <c r="AB6" s="9">
        <f t="shared" si="1"/>
        <v>25242.432999999997</v>
      </c>
      <c r="AE6" s="9">
        <f>SUM(AE7:AE104)</f>
        <v>1490</v>
      </c>
      <c r="AF6" s="9">
        <f>SUM(AF7:AF104)</f>
        <v>17007.8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80</v>
      </c>
      <c r="D7" s="8">
        <v>675</v>
      </c>
      <c r="E7" s="8">
        <v>446</v>
      </c>
      <c r="F7" s="8">
        <v>308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447</v>
      </c>
      <c r="J7" s="14">
        <f>E7-I7</f>
        <v>-1</v>
      </c>
      <c r="K7" s="14">
        <f>VLOOKUP(A:A,[1]TDSheet!$A:$M,13,0)</f>
        <v>120</v>
      </c>
      <c r="L7" s="14">
        <f>VLOOKUP(A:A,[1]TDSheet!$A:$Q,17,0)</f>
        <v>40</v>
      </c>
      <c r="M7" s="14">
        <f>VLOOKUP(A:A,[1]TDSheet!$A:$R,18,0)</f>
        <v>80</v>
      </c>
      <c r="N7" s="14">
        <f>VLOOKUP(A:A,[1]TDSheet!$A:$T,20,0)</f>
        <v>80</v>
      </c>
      <c r="O7" s="14"/>
      <c r="P7" s="14"/>
      <c r="Q7" s="14"/>
      <c r="R7" s="16"/>
      <c r="S7" s="14">
        <f>E7/5</f>
        <v>89.2</v>
      </c>
      <c r="T7" s="16">
        <v>120</v>
      </c>
      <c r="U7" s="18">
        <f>(F7+K7+L7+M7+N7+R7+T7)/S7</f>
        <v>8.3856502242152455</v>
      </c>
      <c r="V7" s="14">
        <f>F7/S7</f>
        <v>3.4529147982062778</v>
      </c>
      <c r="W7" s="14"/>
      <c r="X7" s="14"/>
      <c r="Y7" s="14">
        <f>VLOOKUP(A:A,[1]TDSheet!$A:$Z,26,0)</f>
        <v>70.8</v>
      </c>
      <c r="Z7" s="14">
        <f>VLOOKUP(A:A,[1]TDSheet!$A:$AA,27,0)</f>
        <v>78.2</v>
      </c>
      <c r="AA7" s="14">
        <f>VLOOKUP(A:A,[1]TDSheet!$A:$S,19,0)</f>
        <v>91.2</v>
      </c>
      <c r="AB7" s="14">
        <f>VLOOKUP(A:A,[3]TDSheet!$A:$D,4,0)</f>
        <v>116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48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1246.366</v>
      </c>
      <c r="D8" s="8">
        <v>3119.3330000000001</v>
      </c>
      <c r="E8" s="8">
        <v>2254.6109999999999</v>
      </c>
      <c r="F8" s="8">
        <v>2088.6550000000002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2222.6999999999998</v>
      </c>
      <c r="J8" s="14">
        <f t="shared" ref="J8:J70" si="2">E8-I8</f>
        <v>31.911000000000058</v>
      </c>
      <c r="K8" s="14">
        <f>VLOOKUP(A:A,[1]TDSheet!$A:$M,13,0)</f>
        <v>0</v>
      </c>
      <c r="L8" s="14">
        <f>VLOOKUP(A:A,[1]TDSheet!$A:$Q,17,0)</f>
        <v>50</v>
      </c>
      <c r="M8" s="14">
        <f>VLOOKUP(A:A,[1]TDSheet!$A:$R,18,0)</f>
        <v>350</v>
      </c>
      <c r="N8" s="17">
        <v>300</v>
      </c>
      <c r="O8" s="14"/>
      <c r="P8" s="14"/>
      <c r="Q8" s="14"/>
      <c r="R8" s="16"/>
      <c r="S8" s="14">
        <f t="shared" ref="S8:S70" si="3">E8/5</f>
        <v>450.92219999999998</v>
      </c>
      <c r="T8" s="16">
        <v>1000</v>
      </c>
      <c r="U8" s="18">
        <f t="shared" ref="U8:U70" si="4">(F8+K8+L8+M8+N8+R8+T8)/S8</f>
        <v>8.4020148043276652</v>
      </c>
      <c r="V8" s="14">
        <f t="shared" ref="V8:V70" si="5">F8/S8</f>
        <v>4.6319631191367385</v>
      </c>
      <c r="W8" s="14"/>
      <c r="X8" s="14"/>
      <c r="Y8" s="14">
        <f>VLOOKUP(A:A,[1]TDSheet!$A:$Z,26,0)</f>
        <v>543.44979999999998</v>
      </c>
      <c r="Z8" s="14">
        <f>VLOOKUP(A:A,[1]TDSheet!$A:$AA,27,0)</f>
        <v>452.0702</v>
      </c>
      <c r="AA8" s="14">
        <f>VLOOKUP(A:A,[1]TDSheet!$A:$S,19,0)</f>
        <v>449.64080000000001</v>
      </c>
      <c r="AB8" s="14">
        <f>VLOOKUP(A:A,[3]TDSheet!$A:$D,4,0)</f>
        <v>538.26199999999994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0" si="6">R8*G8</f>
        <v>0</v>
      </c>
      <c r="AF8" s="14">
        <f t="shared" ref="AF8:AF70" si="7">T8*G8</f>
        <v>1000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1153.26</v>
      </c>
      <c r="D9" s="8">
        <v>3874.288</v>
      </c>
      <c r="E9" s="8">
        <v>2422.0590000000002</v>
      </c>
      <c r="F9" s="8">
        <v>2543.268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2411.9</v>
      </c>
      <c r="J9" s="14">
        <f t="shared" si="2"/>
        <v>10.159000000000106</v>
      </c>
      <c r="K9" s="14">
        <f>VLOOKUP(A:A,[1]TDSheet!$A:$M,13,0)</f>
        <v>0</v>
      </c>
      <c r="L9" s="14">
        <f>VLOOKUP(A:A,[1]TDSheet!$A:$Q,17,0)</f>
        <v>0</v>
      </c>
      <c r="M9" s="14">
        <f>VLOOKUP(A:A,[1]TDSheet!$A:$R,18,0)</f>
        <v>200</v>
      </c>
      <c r="N9" s="17">
        <v>334</v>
      </c>
      <c r="O9" s="14"/>
      <c r="P9" s="14"/>
      <c r="Q9" s="14"/>
      <c r="R9" s="16">
        <v>300</v>
      </c>
      <c r="S9" s="14">
        <f t="shared" si="3"/>
        <v>484.41180000000003</v>
      </c>
      <c r="T9" s="16">
        <v>1000</v>
      </c>
      <c r="U9" s="18">
        <f t="shared" si="4"/>
        <v>9.0362538649966826</v>
      </c>
      <c r="V9" s="14">
        <f t="shared" si="5"/>
        <v>5.2502189253028106</v>
      </c>
      <c r="W9" s="14"/>
      <c r="X9" s="14"/>
      <c r="Y9" s="14">
        <f>VLOOKUP(A:A,[1]TDSheet!$A:$Z,26,0)</f>
        <v>480.93619999999999</v>
      </c>
      <c r="Z9" s="14">
        <f>VLOOKUP(A:A,[1]TDSheet!$A:$AA,27,0)</f>
        <v>508.23680000000002</v>
      </c>
      <c r="AA9" s="14">
        <f>VLOOKUP(A:A,[1]TDSheet!$A:$S,19,0)</f>
        <v>482.03540000000004</v>
      </c>
      <c r="AB9" s="14">
        <f>VLOOKUP(A:A,[3]TDSheet!$A:$D,4,0)</f>
        <v>540.83399999999995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6"/>
        <v>300</v>
      </c>
      <c r="AF9" s="14">
        <f t="shared" si="7"/>
        <v>1000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56.182000000000002</v>
      </c>
      <c r="D10" s="8">
        <v>167.297</v>
      </c>
      <c r="E10" s="8">
        <v>70.822999999999993</v>
      </c>
      <c r="F10" s="8">
        <v>152.155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70.2</v>
      </c>
      <c r="J10" s="14">
        <f t="shared" si="2"/>
        <v>0.62299999999999045</v>
      </c>
      <c r="K10" s="14">
        <f>VLOOKUP(A:A,[1]TDSheet!$A:$M,13,0)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VLOOKUP(A:A,[1]TDSheet!$A:$T,20,0)</f>
        <v>0</v>
      </c>
      <c r="O10" s="14"/>
      <c r="P10" s="14"/>
      <c r="Q10" s="14"/>
      <c r="R10" s="16"/>
      <c r="S10" s="14">
        <f t="shared" si="3"/>
        <v>14.164599999999998</v>
      </c>
      <c r="T10" s="16"/>
      <c r="U10" s="18">
        <f t="shared" si="4"/>
        <v>10.741919997740847</v>
      </c>
      <c r="V10" s="14">
        <f t="shared" si="5"/>
        <v>10.741919997740847</v>
      </c>
      <c r="W10" s="14"/>
      <c r="X10" s="14"/>
      <c r="Y10" s="14">
        <f>VLOOKUP(A:A,[1]TDSheet!$A:$Z,26,0)</f>
        <v>16.375399999999999</v>
      </c>
      <c r="Z10" s="14">
        <f>VLOOKUP(A:A,[1]TDSheet!$A:$AA,27,0)</f>
        <v>9.8073999999999995</v>
      </c>
      <c r="AA10" s="14">
        <f>VLOOKUP(A:A,[1]TDSheet!$A:$S,19,0)</f>
        <v>15.709399999999999</v>
      </c>
      <c r="AB10" s="14">
        <f>VLOOKUP(A:A,[3]TDSheet!$A:$D,4,0)</f>
        <v>8.173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6"/>
        <v>0</v>
      </c>
      <c r="AF10" s="14">
        <f t="shared" si="7"/>
        <v>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71.59</v>
      </c>
      <c r="D11" s="8">
        <v>201.452</v>
      </c>
      <c r="E11" s="8">
        <v>150.93299999999999</v>
      </c>
      <c r="F11" s="8">
        <v>120.761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147.05000000000001</v>
      </c>
      <c r="J11" s="14">
        <f t="shared" si="2"/>
        <v>3.8829999999999814</v>
      </c>
      <c r="K11" s="14">
        <f>VLOOKUP(A:A,[1]TDSheet!$A:$M,13,0)</f>
        <v>30</v>
      </c>
      <c r="L11" s="14">
        <f>VLOOKUP(A:A,[1]TDSheet!$A:$Q,17,0)</f>
        <v>20</v>
      </c>
      <c r="M11" s="14">
        <f>VLOOKUP(A:A,[1]TDSheet!$A:$R,18,0)</f>
        <v>30</v>
      </c>
      <c r="N11" s="14">
        <f>VLOOKUP(A:A,[1]TDSheet!$A:$T,20,0)</f>
        <v>20</v>
      </c>
      <c r="O11" s="14"/>
      <c r="P11" s="14"/>
      <c r="Q11" s="14"/>
      <c r="R11" s="16"/>
      <c r="S11" s="14">
        <f t="shared" si="3"/>
        <v>30.186599999999999</v>
      </c>
      <c r="T11" s="16">
        <v>30</v>
      </c>
      <c r="U11" s="18">
        <f t="shared" si="4"/>
        <v>8.307030271709964</v>
      </c>
      <c r="V11" s="14">
        <f t="shared" si="5"/>
        <v>4.0004836583119667</v>
      </c>
      <c r="W11" s="14"/>
      <c r="X11" s="14"/>
      <c r="Y11" s="14">
        <f>VLOOKUP(A:A,[1]TDSheet!$A:$Z,26,0)</f>
        <v>27.783800000000003</v>
      </c>
      <c r="Z11" s="14">
        <f>VLOOKUP(A:A,[1]TDSheet!$A:$AA,27,0)</f>
        <v>27.067200000000003</v>
      </c>
      <c r="AA11" s="14">
        <f>VLOOKUP(A:A,[1]TDSheet!$A:$S,19,0)</f>
        <v>31.294999999999998</v>
      </c>
      <c r="AB11" s="14">
        <f>VLOOKUP(A:A,[3]TDSheet!$A:$D,4,0)</f>
        <v>33.771999999999998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6"/>
        <v>0</v>
      </c>
      <c r="AF11" s="14">
        <f t="shared" si="7"/>
        <v>30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241.21799999999999</v>
      </c>
      <c r="D12" s="8">
        <v>1021.3579999999999</v>
      </c>
      <c r="E12" s="8">
        <v>728.34699999999998</v>
      </c>
      <c r="F12" s="8">
        <v>530.17899999999997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696.7</v>
      </c>
      <c r="J12" s="14">
        <f t="shared" si="2"/>
        <v>31.646999999999935</v>
      </c>
      <c r="K12" s="14">
        <f>VLOOKUP(A:A,[1]TDSheet!$A:$M,13,0)</f>
        <v>90</v>
      </c>
      <c r="L12" s="14">
        <f>VLOOKUP(A:A,[1]TDSheet!$A:$Q,17,0)</f>
        <v>50</v>
      </c>
      <c r="M12" s="14">
        <f>VLOOKUP(A:A,[1]TDSheet!$A:$R,18,0)</f>
        <v>150</v>
      </c>
      <c r="N12" s="14">
        <f>VLOOKUP(A:A,[1]TDSheet!$A:$T,20,0)</f>
        <v>100</v>
      </c>
      <c r="O12" s="14"/>
      <c r="P12" s="14"/>
      <c r="Q12" s="14"/>
      <c r="R12" s="16"/>
      <c r="S12" s="14">
        <f t="shared" si="3"/>
        <v>145.6694</v>
      </c>
      <c r="T12" s="16">
        <v>300</v>
      </c>
      <c r="U12" s="18">
        <f t="shared" si="4"/>
        <v>8.3763576976358802</v>
      </c>
      <c r="V12" s="14">
        <f t="shared" si="5"/>
        <v>3.6396044742409868</v>
      </c>
      <c r="W12" s="14"/>
      <c r="X12" s="14"/>
      <c r="Y12" s="14">
        <f>VLOOKUP(A:A,[1]TDSheet!$A:$Z,26,0)</f>
        <v>123.04780000000001</v>
      </c>
      <c r="Z12" s="14">
        <f>VLOOKUP(A:A,[1]TDSheet!$A:$AA,27,0)</f>
        <v>118.5386</v>
      </c>
      <c r="AA12" s="14">
        <f>VLOOKUP(A:A,[1]TDSheet!$A:$S,19,0)</f>
        <v>138.4452</v>
      </c>
      <c r="AB12" s="14">
        <f>VLOOKUP(A:A,[3]TDSheet!$A:$D,4,0)</f>
        <v>177.833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6"/>
        <v>0</v>
      </c>
      <c r="AF12" s="14">
        <f t="shared" si="7"/>
        <v>300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499</v>
      </c>
      <c r="D13" s="8">
        <v>1043</v>
      </c>
      <c r="E13" s="8">
        <v>536</v>
      </c>
      <c r="F13" s="8">
        <v>955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558</v>
      </c>
      <c r="J13" s="14">
        <f t="shared" si="2"/>
        <v>-22</v>
      </c>
      <c r="K13" s="14">
        <f>VLOOKUP(A:A,[1]TDSheet!$A:$M,13,0)</f>
        <v>0</v>
      </c>
      <c r="L13" s="14">
        <f>VLOOKUP(A:A,[1]TDSheet!$A:$Q,17,0)</f>
        <v>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4"/>
      <c r="R13" s="16"/>
      <c r="S13" s="14">
        <f t="shared" si="3"/>
        <v>107.2</v>
      </c>
      <c r="T13" s="16"/>
      <c r="U13" s="18">
        <f t="shared" si="4"/>
        <v>8.9085820895522385</v>
      </c>
      <c r="V13" s="14">
        <f t="shared" si="5"/>
        <v>8.9085820895522385</v>
      </c>
      <c r="W13" s="14"/>
      <c r="X13" s="14"/>
      <c r="Y13" s="14">
        <f>VLOOKUP(A:A,[1]TDSheet!$A:$Z,26,0)</f>
        <v>115</v>
      </c>
      <c r="Z13" s="14">
        <f>VLOOKUP(A:A,[1]TDSheet!$A:$AA,27,0)</f>
        <v>112.2</v>
      </c>
      <c r="AA13" s="14">
        <f>VLOOKUP(A:A,[1]TDSheet!$A:$S,19,0)</f>
        <v>107</v>
      </c>
      <c r="AB13" s="14">
        <f>VLOOKUP(A:A,[3]TDSheet!$A:$D,4,0)</f>
        <v>138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6"/>
        <v>0</v>
      </c>
      <c r="AF13" s="14">
        <f t="shared" si="7"/>
        <v>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48.146999999999998</v>
      </c>
      <c r="D14" s="8">
        <v>121.94499999999999</v>
      </c>
      <c r="E14" s="8">
        <v>97.650999999999996</v>
      </c>
      <c r="F14" s="8">
        <v>46.878999999999998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128.9</v>
      </c>
      <c r="J14" s="14">
        <f t="shared" si="2"/>
        <v>-31.249000000000009</v>
      </c>
      <c r="K14" s="14">
        <f>VLOOKUP(A:A,[1]TDSheet!$A:$M,13,0)</f>
        <v>30</v>
      </c>
      <c r="L14" s="14">
        <f>VLOOKUP(A:A,[1]TDSheet!$A:$Q,17,0)</f>
        <v>0</v>
      </c>
      <c r="M14" s="14">
        <f>VLOOKUP(A:A,[1]TDSheet!$A:$R,18,0)</f>
        <v>20</v>
      </c>
      <c r="N14" s="14">
        <f>VLOOKUP(A:A,[1]TDSheet!$A:$T,20,0)</f>
        <v>0</v>
      </c>
      <c r="O14" s="14"/>
      <c r="P14" s="14"/>
      <c r="Q14" s="14"/>
      <c r="R14" s="16"/>
      <c r="S14" s="14">
        <f t="shared" si="3"/>
        <v>19.530200000000001</v>
      </c>
      <c r="T14" s="16">
        <v>50</v>
      </c>
      <c r="U14" s="18">
        <f t="shared" si="4"/>
        <v>7.5206091079456421</v>
      </c>
      <c r="V14" s="14">
        <f t="shared" si="5"/>
        <v>2.4003338419473428</v>
      </c>
      <c r="W14" s="14"/>
      <c r="X14" s="14"/>
      <c r="Y14" s="14">
        <f>VLOOKUP(A:A,[1]TDSheet!$A:$Z,26,0)</f>
        <v>16.2102</v>
      </c>
      <c r="Z14" s="14">
        <f>VLOOKUP(A:A,[1]TDSheet!$A:$AA,27,0)</f>
        <v>15.616</v>
      </c>
      <c r="AA14" s="14">
        <f>VLOOKUP(A:A,[1]TDSheet!$A:$S,19,0)</f>
        <v>16.540600000000001</v>
      </c>
      <c r="AB14" s="14">
        <f>VLOOKUP(A:A,[3]TDSheet!$A:$D,4,0)</f>
        <v>43.524000000000001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6"/>
        <v>0</v>
      </c>
      <c r="AF14" s="14">
        <f t="shared" si="7"/>
        <v>50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200.03299999999999</v>
      </c>
      <c r="D15" s="8">
        <v>541.99800000000005</v>
      </c>
      <c r="E15" s="8">
        <v>539.29700000000003</v>
      </c>
      <c r="F15" s="8">
        <v>131.51900000000001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528.9</v>
      </c>
      <c r="J15" s="14">
        <f t="shared" si="2"/>
        <v>10.397000000000048</v>
      </c>
      <c r="K15" s="14">
        <f>VLOOKUP(A:A,[1]TDSheet!$A:$M,13,0)</f>
        <v>0</v>
      </c>
      <c r="L15" s="14">
        <f>VLOOKUP(A:A,[1]TDSheet!$A:$Q,17,0)</f>
        <v>30</v>
      </c>
      <c r="M15" s="14">
        <f>VLOOKUP(A:A,[1]TDSheet!$A:$R,18,0)</f>
        <v>100</v>
      </c>
      <c r="N15" s="14">
        <f>VLOOKUP(A:A,[1]TDSheet!$A:$T,20,0)</f>
        <v>70</v>
      </c>
      <c r="O15" s="14"/>
      <c r="P15" s="14"/>
      <c r="Q15" s="14"/>
      <c r="R15" s="16"/>
      <c r="S15" s="14">
        <f t="shared" si="3"/>
        <v>107.85940000000001</v>
      </c>
      <c r="T15" s="16">
        <v>550</v>
      </c>
      <c r="U15" s="18">
        <f t="shared" si="4"/>
        <v>8.1728528065240482</v>
      </c>
      <c r="V15" s="14">
        <f t="shared" si="5"/>
        <v>1.2193559393061708</v>
      </c>
      <c r="W15" s="14"/>
      <c r="X15" s="14"/>
      <c r="Y15" s="14">
        <f>VLOOKUP(A:A,[1]TDSheet!$A:$Z,26,0)</f>
        <v>92.266999999999996</v>
      </c>
      <c r="Z15" s="14">
        <f>VLOOKUP(A:A,[1]TDSheet!$A:$AA,27,0)</f>
        <v>100.50660000000001</v>
      </c>
      <c r="AA15" s="14">
        <f>VLOOKUP(A:A,[1]TDSheet!$A:$S,19,0)</f>
        <v>89.531599999999997</v>
      </c>
      <c r="AB15" s="14">
        <f>VLOOKUP(A:A,[3]TDSheet!$A:$D,4,0)</f>
        <v>172.358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0</v>
      </c>
      <c r="AF15" s="14">
        <f t="shared" si="7"/>
        <v>550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617</v>
      </c>
      <c r="D16" s="8">
        <v>2629</v>
      </c>
      <c r="E16" s="8">
        <v>1123</v>
      </c>
      <c r="F16" s="8">
        <v>1702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1121</v>
      </c>
      <c r="J16" s="14">
        <f t="shared" si="2"/>
        <v>2</v>
      </c>
      <c r="K16" s="14">
        <f>VLOOKUP(A:A,[1]TDSheet!$A:$M,13,0)</f>
        <v>120</v>
      </c>
      <c r="L16" s="14">
        <f>VLOOKUP(A:A,[1]TDSheet!$A:$Q,17,0)</f>
        <v>0</v>
      </c>
      <c r="M16" s="14">
        <f>VLOOKUP(A:A,[1]TDSheet!$A:$R,18,0)</f>
        <v>0</v>
      </c>
      <c r="N16" s="14">
        <f>VLOOKUP(A:A,[1]TDSheet!$A:$T,20,0)</f>
        <v>200</v>
      </c>
      <c r="O16" s="14"/>
      <c r="P16" s="14"/>
      <c r="Q16" s="14"/>
      <c r="R16" s="16"/>
      <c r="S16" s="14">
        <f t="shared" si="3"/>
        <v>224.6</v>
      </c>
      <c r="T16" s="16"/>
      <c r="U16" s="18">
        <f t="shared" si="4"/>
        <v>9.0026714158504006</v>
      </c>
      <c r="V16" s="14">
        <f t="shared" si="5"/>
        <v>7.5779162956366877</v>
      </c>
      <c r="W16" s="14"/>
      <c r="X16" s="14"/>
      <c r="Y16" s="14">
        <f>VLOOKUP(A:A,[1]TDSheet!$A:$Z,26,0)</f>
        <v>202.4</v>
      </c>
      <c r="Z16" s="14">
        <f>VLOOKUP(A:A,[1]TDSheet!$A:$AA,27,0)</f>
        <v>219</v>
      </c>
      <c r="AA16" s="14">
        <f>VLOOKUP(A:A,[1]TDSheet!$A:$S,19,0)</f>
        <v>263.2</v>
      </c>
      <c r="AB16" s="14">
        <f>VLOOKUP(A:A,[3]TDSheet!$A:$D,4,0)</f>
        <v>275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6"/>
        <v>0</v>
      </c>
      <c r="AF16" s="14">
        <f t="shared" si="7"/>
        <v>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778.41399999999999</v>
      </c>
      <c r="D17" s="8">
        <v>1771.2670000000001</v>
      </c>
      <c r="E17" s="8">
        <v>1239.8309999999999</v>
      </c>
      <c r="F17" s="8">
        <v>1072.807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1220.008</v>
      </c>
      <c r="J17" s="14">
        <f t="shared" si="2"/>
        <v>19.822999999999865</v>
      </c>
      <c r="K17" s="14">
        <f>VLOOKUP(A:A,[1]TDSheet!$A:$M,13,0)</f>
        <v>0</v>
      </c>
      <c r="L17" s="14">
        <f>VLOOKUP(A:A,[1]TDSheet!$A:$Q,17,0)</f>
        <v>0</v>
      </c>
      <c r="M17" s="14">
        <f>VLOOKUP(A:A,[1]TDSheet!$A:$R,18,0)</f>
        <v>100</v>
      </c>
      <c r="N17" s="14">
        <f>VLOOKUP(A:A,[1]TDSheet!$A:$T,20,0)</f>
        <v>200</v>
      </c>
      <c r="O17" s="14"/>
      <c r="P17" s="14"/>
      <c r="Q17" s="14"/>
      <c r="R17" s="16"/>
      <c r="S17" s="14">
        <f t="shared" si="3"/>
        <v>247.96619999999999</v>
      </c>
      <c r="T17" s="16">
        <v>650</v>
      </c>
      <c r="U17" s="18">
        <f t="shared" si="4"/>
        <v>8.1575916395057071</v>
      </c>
      <c r="V17" s="14">
        <f t="shared" si="5"/>
        <v>4.3264243271865279</v>
      </c>
      <c r="W17" s="14"/>
      <c r="X17" s="14"/>
      <c r="Y17" s="14">
        <f>VLOOKUP(A:A,[1]TDSheet!$A:$Z,26,0)</f>
        <v>227.78460000000001</v>
      </c>
      <c r="Z17" s="14">
        <f>VLOOKUP(A:A,[1]TDSheet!$A:$AA,27,0)</f>
        <v>241.5514</v>
      </c>
      <c r="AA17" s="14">
        <f>VLOOKUP(A:A,[1]TDSheet!$A:$S,19,0)</f>
        <v>224.78980000000001</v>
      </c>
      <c r="AB17" s="14">
        <f>VLOOKUP(A:A,[3]TDSheet!$A:$D,4,0)</f>
        <v>385.47199999999998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6"/>
        <v>0</v>
      </c>
      <c r="AF17" s="14">
        <f t="shared" si="7"/>
        <v>650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933</v>
      </c>
      <c r="D18" s="8">
        <v>6489</v>
      </c>
      <c r="E18" s="8">
        <v>3759</v>
      </c>
      <c r="F18" s="8">
        <v>3617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3794</v>
      </c>
      <c r="J18" s="14">
        <f t="shared" si="2"/>
        <v>-35</v>
      </c>
      <c r="K18" s="14">
        <f>VLOOKUP(A:A,[1]TDSheet!$A:$M,13,0)</f>
        <v>0</v>
      </c>
      <c r="L18" s="14">
        <f>VLOOKUP(A:A,[1]TDSheet!$A:$Q,17,0)</f>
        <v>120</v>
      </c>
      <c r="M18" s="14">
        <f>VLOOKUP(A:A,[1]TDSheet!$A:$R,18,0)</f>
        <v>600</v>
      </c>
      <c r="N18" s="14">
        <f>VLOOKUP(A:A,[1]TDSheet!$A:$T,20,0)</f>
        <v>580</v>
      </c>
      <c r="O18" s="14"/>
      <c r="P18" s="14"/>
      <c r="Q18" s="14"/>
      <c r="R18" s="16"/>
      <c r="S18" s="14">
        <f t="shared" si="3"/>
        <v>751.8</v>
      </c>
      <c r="T18" s="16">
        <v>1200</v>
      </c>
      <c r="U18" s="18">
        <f t="shared" si="4"/>
        <v>8.1364724660814058</v>
      </c>
      <c r="V18" s="14">
        <f t="shared" si="5"/>
        <v>4.8111199787177448</v>
      </c>
      <c r="W18" s="14"/>
      <c r="X18" s="14"/>
      <c r="Y18" s="14">
        <f>VLOOKUP(A:A,[1]TDSheet!$A:$Z,26,0)</f>
        <v>661.6</v>
      </c>
      <c r="Z18" s="14">
        <f>VLOOKUP(A:A,[1]TDSheet!$A:$AA,27,0)</f>
        <v>761.2</v>
      </c>
      <c r="AA18" s="14">
        <f>VLOOKUP(A:A,[1]TDSheet!$A:$S,19,0)</f>
        <v>765.2</v>
      </c>
      <c r="AB18" s="14">
        <f>VLOOKUP(A:A,[3]TDSheet!$A:$D,4,0)</f>
        <v>979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6"/>
        <v>0</v>
      </c>
      <c r="AF18" s="14">
        <f t="shared" si="7"/>
        <v>144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163.84100000000001</v>
      </c>
      <c r="D19" s="8">
        <v>362.09899999999999</v>
      </c>
      <c r="E19" s="8">
        <v>222.577</v>
      </c>
      <c r="F19" s="8">
        <v>300.38499999999999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226</v>
      </c>
      <c r="J19" s="14">
        <f t="shared" si="2"/>
        <v>-3.4230000000000018</v>
      </c>
      <c r="K19" s="14">
        <f>VLOOKUP(A:A,[1]TDSheet!$A:$M,13,0)</f>
        <v>0</v>
      </c>
      <c r="L19" s="14">
        <f>VLOOKUP(A:A,[1]TDSheet!$A:$Q,17,0)</f>
        <v>0</v>
      </c>
      <c r="M19" s="14">
        <f>VLOOKUP(A:A,[1]TDSheet!$A:$R,18,0)</f>
        <v>0</v>
      </c>
      <c r="N19" s="14">
        <f>VLOOKUP(A:A,[1]TDSheet!$A:$T,20,0)</f>
        <v>20</v>
      </c>
      <c r="O19" s="14"/>
      <c r="P19" s="14"/>
      <c r="Q19" s="14"/>
      <c r="R19" s="16"/>
      <c r="S19" s="14">
        <f t="shared" si="3"/>
        <v>44.5154</v>
      </c>
      <c r="T19" s="16">
        <v>50</v>
      </c>
      <c r="U19" s="18">
        <f t="shared" si="4"/>
        <v>8.3203790149027075</v>
      </c>
      <c r="V19" s="14">
        <f t="shared" si="5"/>
        <v>6.7478894944221546</v>
      </c>
      <c r="W19" s="14"/>
      <c r="X19" s="14"/>
      <c r="Y19" s="14">
        <f>VLOOKUP(A:A,[1]TDSheet!$A:$Z,26,0)</f>
        <v>57.265000000000001</v>
      </c>
      <c r="Z19" s="14">
        <f>VLOOKUP(A:A,[1]TDSheet!$A:$AA,27,0)</f>
        <v>61.8</v>
      </c>
      <c r="AA19" s="14">
        <f>VLOOKUP(A:A,[1]TDSheet!$A:$S,19,0)</f>
        <v>45.636800000000001</v>
      </c>
      <c r="AB19" s="14">
        <f>VLOOKUP(A:A,[3]TDSheet!$A:$D,4,0)</f>
        <v>40.832000000000001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6"/>
        <v>0</v>
      </c>
      <c r="AF19" s="14">
        <f t="shared" si="7"/>
        <v>50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730</v>
      </c>
      <c r="D20" s="8">
        <v>2257</v>
      </c>
      <c r="E20" s="8">
        <v>1032</v>
      </c>
      <c r="F20" s="8">
        <v>1695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1049</v>
      </c>
      <c r="J20" s="14">
        <f t="shared" si="2"/>
        <v>-17</v>
      </c>
      <c r="K20" s="14">
        <f>VLOOKUP(A:A,[1]TDSheet!$A:$M,13,0)</f>
        <v>0</v>
      </c>
      <c r="L20" s="14">
        <f>VLOOKUP(A:A,[1]TDSheet!$A:$Q,17,0)</f>
        <v>0</v>
      </c>
      <c r="M20" s="14">
        <f>VLOOKUP(A:A,[1]TDSheet!$A:$R,18,0)</f>
        <v>0</v>
      </c>
      <c r="N20" s="14">
        <f>VLOOKUP(A:A,[1]TDSheet!$A:$T,20,0)</f>
        <v>0</v>
      </c>
      <c r="O20" s="14"/>
      <c r="P20" s="14"/>
      <c r="Q20" s="14"/>
      <c r="R20" s="16"/>
      <c r="S20" s="14">
        <f t="shared" si="3"/>
        <v>206.4</v>
      </c>
      <c r="T20" s="16">
        <v>200</v>
      </c>
      <c r="U20" s="18">
        <f t="shared" si="4"/>
        <v>9.1812015503875966</v>
      </c>
      <c r="V20" s="14">
        <f t="shared" si="5"/>
        <v>8.2122093023255811</v>
      </c>
      <c r="W20" s="14"/>
      <c r="X20" s="14"/>
      <c r="Y20" s="14">
        <f>VLOOKUP(A:A,[1]TDSheet!$A:$Z,26,0)</f>
        <v>209</v>
      </c>
      <c r="Z20" s="14">
        <f>VLOOKUP(A:A,[1]TDSheet!$A:$AA,27,0)</f>
        <v>232.6</v>
      </c>
      <c r="AA20" s="14">
        <f>VLOOKUP(A:A,[1]TDSheet!$A:$S,19,0)</f>
        <v>224.4</v>
      </c>
      <c r="AB20" s="14">
        <f>VLOOKUP(A:A,[3]TDSheet!$A:$D,4,0)</f>
        <v>203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50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102.42400000000001</v>
      </c>
      <c r="D21" s="8">
        <v>162.26499999999999</v>
      </c>
      <c r="E21" s="8">
        <v>67.402000000000001</v>
      </c>
      <c r="F21" s="8">
        <v>189.441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66.7</v>
      </c>
      <c r="J21" s="14">
        <f t="shared" si="2"/>
        <v>0.70199999999999818</v>
      </c>
      <c r="K21" s="14">
        <f>VLOOKUP(A:A,[1]TDSheet!$A:$M,13,0)</f>
        <v>0</v>
      </c>
      <c r="L21" s="14">
        <f>VLOOKUP(A:A,[1]TDSheet!$A:$Q,17,0)</f>
        <v>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4"/>
      <c r="R21" s="16"/>
      <c r="S21" s="14">
        <f t="shared" si="3"/>
        <v>13.480399999999999</v>
      </c>
      <c r="T21" s="16"/>
      <c r="U21" s="18">
        <f t="shared" si="4"/>
        <v>14.05306964185039</v>
      </c>
      <c r="V21" s="14">
        <f t="shared" si="5"/>
        <v>14.05306964185039</v>
      </c>
      <c r="W21" s="14"/>
      <c r="X21" s="14"/>
      <c r="Y21" s="14">
        <f>VLOOKUP(A:A,[1]TDSheet!$A:$Z,26,0)</f>
        <v>14.254</v>
      </c>
      <c r="Z21" s="14">
        <f>VLOOKUP(A:A,[1]TDSheet!$A:$AA,27,0)</f>
        <v>21.489799999999999</v>
      </c>
      <c r="AA21" s="14">
        <f>VLOOKUP(A:A,[1]TDSheet!$A:$S,19,0)</f>
        <v>11.9504</v>
      </c>
      <c r="AB21" s="14">
        <f>VLOOKUP(A:A,[3]TDSheet!$A:$D,4,0)</f>
        <v>27.126000000000001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6"/>
        <v>0</v>
      </c>
      <c r="AF21" s="14">
        <f t="shared" si="7"/>
        <v>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69.492000000000004</v>
      </c>
      <c r="D22" s="8">
        <v>314.67</v>
      </c>
      <c r="E22" s="8">
        <v>163.392</v>
      </c>
      <c r="F22" s="8">
        <v>214.624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165.4</v>
      </c>
      <c r="J22" s="14">
        <f t="shared" si="2"/>
        <v>-2.0080000000000098</v>
      </c>
      <c r="K22" s="14">
        <f>VLOOKUP(A:A,[1]TDSheet!$A:$M,13,0)</f>
        <v>0</v>
      </c>
      <c r="L22" s="14">
        <f>VLOOKUP(A:A,[1]TDSheet!$A:$Q,17,0)</f>
        <v>0</v>
      </c>
      <c r="M22" s="14">
        <f>VLOOKUP(A:A,[1]TDSheet!$A:$R,18,0)</f>
        <v>0</v>
      </c>
      <c r="N22" s="14">
        <f>VLOOKUP(A:A,[1]TDSheet!$A:$T,20,0)</f>
        <v>30</v>
      </c>
      <c r="O22" s="14"/>
      <c r="P22" s="14"/>
      <c r="Q22" s="14"/>
      <c r="R22" s="16"/>
      <c r="S22" s="14">
        <f t="shared" si="3"/>
        <v>32.678399999999996</v>
      </c>
      <c r="T22" s="16">
        <v>30</v>
      </c>
      <c r="U22" s="18">
        <f t="shared" si="4"/>
        <v>8.4038386212299265</v>
      </c>
      <c r="V22" s="14">
        <f t="shared" si="5"/>
        <v>6.5677634155895035</v>
      </c>
      <c r="W22" s="14"/>
      <c r="X22" s="14"/>
      <c r="Y22" s="14">
        <f>VLOOKUP(A:A,[1]TDSheet!$A:$Z,26,0)</f>
        <v>36.698799999999999</v>
      </c>
      <c r="Z22" s="14">
        <f>VLOOKUP(A:A,[1]TDSheet!$A:$AA,27,0)</f>
        <v>40.442</v>
      </c>
      <c r="AA22" s="14">
        <f>VLOOKUP(A:A,[1]TDSheet!$A:$S,19,0)</f>
        <v>34.789000000000001</v>
      </c>
      <c r="AB22" s="14">
        <f>VLOOKUP(A:A,[3]TDSheet!$A:$D,4,0)</f>
        <v>26.684000000000001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6"/>
        <v>0</v>
      </c>
      <c r="AF22" s="14">
        <f t="shared" si="7"/>
        <v>30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126.96</v>
      </c>
      <c r="D23" s="8">
        <v>758.33799999999997</v>
      </c>
      <c r="E23" s="8">
        <v>481.69499999999999</v>
      </c>
      <c r="F23" s="8">
        <v>400.84500000000003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460.65</v>
      </c>
      <c r="J23" s="14">
        <f t="shared" si="2"/>
        <v>21.045000000000016</v>
      </c>
      <c r="K23" s="14">
        <f>VLOOKUP(A:A,[1]TDSheet!$A:$M,13,0)</f>
        <v>90</v>
      </c>
      <c r="L23" s="14">
        <f>VLOOKUP(A:A,[1]TDSheet!$A:$Q,17,0)</f>
        <v>50</v>
      </c>
      <c r="M23" s="14">
        <f>VLOOKUP(A:A,[1]TDSheet!$A:$R,18,0)</f>
        <v>100</v>
      </c>
      <c r="N23" s="14">
        <f>VLOOKUP(A:A,[1]TDSheet!$A:$T,20,0)</f>
        <v>100</v>
      </c>
      <c r="O23" s="14"/>
      <c r="P23" s="14"/>
      <c r="Q23" s="14"/>
      <c r="R23" s="16"/>
      <c r="S23" s="14">
        <f t="shared" si="3"/>
        <v>96.338999999999999</v>
      </c>
      <c r="T23" s="16">
        <v>100</v>
      </c>
      <c r="U23" s="18">
        <f t="shared" si="4"/>
        <v>8.7279813990180504</v>
      </c>
      <c r="V23" s="14">
        <f t="shared" si="5"/>
        <v>4.1607760097156916</v>
      </c>
      <c r="W23" s="14"/>
      <c r="X23" s="14"/>
      <c r="Y23" s="14">
        <f>VLOOKUP(A:A,[1]TDSheet!$A:$Z,26,0)</f>
        <v>80.991</v>
      </c>
      <c r="Z23" s="14">
        <f>VLOOKUP(A:A,[1]TDSheet!$A:$AA,27,0)</f>
        <v>91.190799999999996</v>
      </c>
      <c r="AA23" s="14">
        <f>VLOOKUP(A:A,[1]TDSheet!$A:$S,19,0)</f>
        <v>102.98260000000001</v>
      </c>
      <c r="AB23" s="14">
        <f>VLOOKUP(A:A,[3]TDSheet!$A:$D,4,0)</f>
        <v>117.318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6"/>
        <v>0</v>
      </c>
      <c r="AF23" s="14">
        <f t="shared" si="7"/>
        <v>100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437</v>
      </c>
      <c r="D24" s="8">
        <v>2022</v>
      </c>
      <c r="E24" s="8">
        <v>1252</v>
      </c>
      <c r="F24" s="8">
        <v>1196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1258</v>
      </c>
      <c r="J24" s="14">
        <f t="shared" si="2"/>
        <v>-6</v>
      </c>
      <c r="K24" s="14">
        <f>VLOOKUP(A:A,[1]TDSheet!$A:$M,13,0)</f>
        <v>0</v>
      </c>
      <c r="L24" s="14">
        <f>VLOOKUP(A:A,[1]TDSheet!$A:$Q,17,0)</f>
        <v>0</v>
      </c>
      <c r="M24" s="14">
        <f>VLOOKUP(A:A,[1]TDSheet!$A:$R,18,0)</f>
        <v>200</v>
      </c>
      <c r="N24" s="14">
        <f>VLOOKUP(A:A,[1]TDSheet!$A:$T,20,0)</f>
        <v>200</v>
      </c>
      <c r="O24" s="14"/>
      <c r="P24" s="14"/>
      <c r="Q24" s="14"/>
      <c r="R24" s="16"/>
      <c r="S24" s="14">
        <f t="shared" si="3"/>
        <v>250.4</v>
      </c>
      <c r="T24" s="16">
        <v>600</v>
      </c>
      <c r="U24" s="18">
        <f t="shared" si="4"/>
        <v>8.7699680511182105</v>
      </c>
      <c r="V24" s="14">
        <f t="shared" si="5"/>
        <v>4.7763578274760379</v>
      </c>
      <c r="W24" s="14"/>
      <c r="X24" s="14"/>
      <c r="Y24" s="14">
        <f>VLOOKUP(A:A,[1]TDSheet!$A:$Z,26,0)</f>
        <v>208.8</v>
      </c>
      <c r="Z24" s="14">
        <f>VLOOKUP(A:A,[1]TDSheet!$A:$AA,27,0)</f>
        <v>242.2</v>
      </c>
      <c r="AA24" s="14">
        <f>VLOOKUP(A:A,[1]TDSheet!$A:$S,19,0)</f>
        <v>240.6</v>
      </c>
      <c r="AB24" s="14">
        <f>VLOOKUP(A:A,[3]TDSheet!$A:$D,4,0)</f>
        <v>317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132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35</v>
      </c>
      <c r="D25" s="8">
        <v>1932</v>
      </c>
      <c r="E25" s="8">
        <v>1136</v>
      </c>
      <c r="F25" s="8">
        <v>829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1575</v>
      </c>
      <c r="J25" s="14">
        <f t="shared" si="2"/>
        <v>-439</v>
      </c>
      <c r="K25" s="14">
        <f>VLOOKUP(A:A,[1]TDSheet!$A:$M,13,0)</f>
        <v>400</v>
      </c>
      <c r="L25" s="14">
        <f>VLOOKUP(A:A,[1]TDSheet!$A:$Q,17,0)</f>
        <v>600</v>
      </c>
      <c r="M25" s="14">
        <f>VLOOKUP(A:A,[1]TDSheet!$A:$R,18,0)</f>
        <v>400</v>
      </c>
      <c r="N25" s="14">
        <f>VLOOKUP(A:A,[1]TDSheet!$A:$T,20,0)</f>
        <v>400</v>
      </c>
      <c r="O25" s="14"/>
      <c r="P25" s="14"/>
      <c r="Q25" s="14"/>
      <c r="R25" s="16">
        <v>400</v>
      </c>
      <c r="S25" s="14">
        <f t="shared" si="3"/>
        <v>227.2</v>
      </c>
      <c r="T25" s="16">
        <v>400</v>
      </c>
      <c r="U25" s="18">
        <f t="shared" si="4"/>
        <v>15.09242957746479</v>
      </c>
      <c r="V25" s="14">
        <f t="shared" si="5"/>
        <v>3.648767605633803</v>
      </c>
      <c r="W25" s="14"/>
      <c r="X25" s="14"/>
      <c r="Y25" s="14">
        <f>VLOOKUP(A:A,[1]TDSheet!$A:$Z,26,0)</f>
        <v>260</v>
      </c>
      <c r="Z25" s="14">
        <f>VLOOKUP(A:A,[1]TDSheet!$A:$AA,27,0)</f>
        <v>282.8</v>
      </c>
      <c r="AA25" s="14">
        <f>VLOOKUP(A:A,[1]TDSheet!$A:$S,19,0)</f>
        <v>305.60000000000002</v>
      </c>
      <c r="AB25" s="14">
        <f>VLOOKUP(A:A,[3]TDSheet!$A:$D,4,0)</f>
        <v>6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6"/>
        <v>160</v>
      </c>
      <c r="AF25" s="14">
        <f t="shared" si="7"/>
        <v>160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1030</v>
      </c>
      <c r="D26" s="8">
        <v>120</v>
      </c>
      <c r="E26" s="8">
        <v>626</v>
      </c>
      <c r="F26" s="8">
        <v>427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725</v>
      </c>
      <c r="J26" s="14">
        <f t="shared" si="2"/>
        <v>-99</v>
      </c>
      <c r="K26" s="14">
        <f>VLOOKUP(A:A,[1]TDSheet!$A:$M,13,0)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4"/>
      <c r="R26" s="16"/>
      <c r="S26" s="14">
        <f t="shared" si="3"/>
        <v>125.2</v>
      </c>
      <c r="T26" s="16"/>
      <c r="U26" s="18">
        <f t="shared" si="4"/>
        <v>3.4105431309904151</v>
      </c>
      <c r="V26" s="14">
        <f t="shared" si="5"/>
        <v>3.4105431309904151</v>
      </c>
      <c r="W26" s="14"/>
      <c r="X26" s="14"/>
      <c r="Y26" s="14">
        <f>VLOOKUP(A:A,[1]TDSheet!$A:$Z,26,0)</f>
        <v>0</v>
      </c>
      <c r="Z26" s="14">
        <f>VLOOKUP(A:A,[1]TDSheet!$A:$AA,27,0)</f>
        <v>3</v>
      </c>
      <c r="AA26" s="14">
        <f>VLOOKUP(A:A,[1]TDSheet!$A:$S,19,0)</f>
        <v>112</v>
      </c>
      <c r="AB26" s="14">
        <f>VLOOKUP(A:A,[3]TDSheet!$A:$D,4,0)</f>
        <v>101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6"/>
        <v>0</v>
      </c>
      <c r="AF26" s="14">
        <f t="shared" si="7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951.02</v>
      </c>
      <c r="D27" s="8">
        <v>3846.3670000000002</v>
      </c>
      <c r="E27" s="19">
        <v>3267</v>
      </c>
      <c r="F27" s="19">
        <v>1905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2931.4</v>
      </c>
      <c r="J27" s="14">
        <f t="shared" si="2"/>
        <v>335.59999999999991</v>
      </c>
      <c r="K27" s="14">
        <f>VLOOKUP(A:A,[1]TDSheet!$A:$M,13,0)</f>
        <v>0</v>
      </c>
      <c r="L27" s="14">
        <f>VLOOKUP(A:A,[1]TDSheet!$A:$Q,17,0)</f>
        <v>0</v>
      </c>
      <c r="M27" s="14">
        <f>VLOOKUP(A:A,[1]TDSheet!$A:$R,18,0)</f>
        <v>500</v>
      </c>
      <c r="N27" s="17">
        <v>300</v>
      </c>
      <c r="O27" s="14"/>
      <c r="P27" s="14"/>
      <c r="Q27" s="14"/>
      <c r="R27" s="16">
        <v>850</v>
      </c>
      <c r="S27" s="14">
        <f t="shared" si="3"/>
        <v>653.4</v>
      </c>
      <c r="T27" s="16">
        <v>1800</v>
      </c>
      <c r="U27" s="18">
        <f t="shared" si="4"/>
        <v>8.1955922865013768</v>
      </c>
      <c r="V27" s="14">
        <f t="shared" si="5"/>
        <v>2.9155188246097339</v>
      </c>
      <c r="W27" s="14"/>
      <c r="X27" s="14"/>
      <c r="Y27" s="14">
        <f>VLOOKUP(A:A,[1]TDSheet!$A:$Z,26,0)</f>
        <v>521.6</v>
      </c>
      <c r="Z27" s="14">
        <f>VLOOKUP(A:A,[1]TDSheet!$A:$AA,27,0)</f>
        <v>742.6</v>
      </c>
      <c r="AA27" s="14">
        <f>VLOOKUP(A:A,[1]TDSheet!$A:$S,19,0)</f>
        <v>555.79999999999995</v>
      </c>
      <c r="AB27" s="14">
        <f>VLOOKUP(A:A,[3]TDSheet!$A:$D,4,0)</f>
        <v>915.63499999999999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6"/>
        <v>850</v>
      </c>
      <c r="AF27" s="14">
        <f t="shared" si="7"/>
        <v>1800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466</v>
      </c>
      <c r="D28" s="8">
        <v>615</v>
      </c>
      <c r="E28" s="8">
        <v>696</v>
      </c>
      <c r="F28" s="8">
        <v>355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708</v>
      </c>
      <c r="J28" s="14">
        <f t="shared" si="2"/>
        <v>-12</v>
      </c>
      <c r="K28" s="14">
        <f>VLOOKUP(A:A,[1]TDSheet!$A:$M,13,0)</f>
        <v>0</v>
      </c>
      <c r="L28" s="14">
        <f>VLOOKUP(A:A,[1]TDSheet!$A:$Q,17,0)</f>
        <v>0</v>
      </c>
      <c r="M28" s="14">
        <f>VLOOKUP(A:A,[1]TDSheet!$A:$R,18,0)</f>
        <v>360</v>
      </c>
      <c r="N28" s="14">
        <f>VLOOKUP(A:A,[1]TDSheet!$A:$T,20,0)</f>
        <v>360</v>
      </c>
      <c r="O28" s="14"/>
      <c r="P28" s="14"/>
      <c r="Q28" s="14"/>
      <c r="R28" s="16"/>
      <c r="S28" s="14">
        <f t="shared" si="3"/>
        <v>139.19999999999999</v>
      </c>
      <c r="T28" s="16">
        <v>120</v>
      </c>
      <c r="U28" s="18">
        <f t="shared" si="4"/>
        <v>8.5847701149425291</v>
      </c>
      <c r="V28" s="14">
        <f t="shared" si="5"/>
        <v>2.5502873563218391</v>
      </c>
      <c r="W28" s="14"/>
      <c r="X28" s="14"/>
      <c r="Y28" s="14">
        <f>VLOOKUP(A:A,[1]TDSheet!$A:$Z,26,0)</f>
        <v>131.19999999999999</v>
      </c>
      <c r="Z28" s="14">
        <f>VLOOKUP(A:A,[1]TDSheet!$A:$AA,27,0)</f>
        <v>6.4</v>
      </c>
      <c r="AA28" s="14">
        <f>VLOOKUP(A:A,[1]TDSheet!$A:$S,19,0)</f>
        <v>95.8</v>
      </c>
      <c r="AB28" s="14">
        <f>VLOOKUP(A:A,[3]TDSheet!$A:$D,4,0)</f>
        <v>129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6"/>
        <v>0</v>
      </c>
      <c r="AF28" s="14">
        <f t="shared" si="7"/>
        <v>36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155</v>
      </c>
      <c r="D29" s="8">
        <v>672</v>
      </c>
      <c r="E29" s="8">
        <v>579</v>
      </c>
      <c r="F29" s="8">
        <v>246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629</v>
      </c>
      <c r="J29" s="14">
        <f t="shared" si="2"/>
        <v>-50</v>
      </c>
      <c r="K29" s="14">
        <f>VLOOKUP(A:A,[1]TDSheet!$A:$M,13,0)</f>
        <v>120</v>
      </c>
      <c r="L29" s="14">
        <f>VLOOKUP(A:A,[1]TDSheet!$A:$Q,17,0)</f>
        <v>150</v>
      </c>
      <c r="M29" s="14">
        <f>VLOOKUP(A:A,[1]TDSheet!$A:$R,18,0)</f>
        <v>100</v>
      </c>
      <c r="N29" s="14">
        <f>VLOOKUP(A:A,[1]TDSheet!$A:$T,20,0)</f>
        <v>100</v>
      </c>
      <c r="O29" s="14"/>
      <c r="P29" s="14"/>
      <c r="Q29" s="14"/>
      <c r="R29" s="16"/>
      <c r="S29" s="14">
        <f t="shared" si="3"/>
        <v>115.8</v>
      </c>
      <c r="T29" s="16">
        <v>200</v>
      </c>
      <c r="U29" s="18">
        <f t="shared" si="4"/>
        <v>7.9101899827288431</v>
      </c>
      <c r="V29" s="14">
        <f t="shared" si="5"/>
        <v>2.1243523316062176</v>
      </c>
      <c r="W29" s="14"/>
      <c r="X29" s="14"/>
      <c r="Y29" s="14">
        <f>VLOOKUP(A:A,[1]TDSheet!$A:$Z,26,0)</f>
        <v>98.8</v>
      </c>
      <c r="Z29" s="14">
        <f>VLOOKUP(A:A,[1]TDSheet!$A:$AA,27,0)</f>
        <v>74.400000000000006</v>
      </c>
      <c r="AA29" s="14">
        <f>VLOOKUP(A:A,[1]TDSheet!$A:$S,19,0)</f>
        <v>109.2</v>
      </c>
      <c r="AB29" s="14">
        <f>VLOOKUP(A:A,[3]TDSheet!$A:$D,4,0)</f>
        <v>140</v>
      </c>
      <c r="AC29" s="14">
        <f>VLOOKUP(A:A,[1]TDSheet!$A:$AC,29,0)</f>
        <v>0</v>
      </c>
      <c r="AD29" s="14">
        <f>VLOOKUP(A:A,[1]TDSheet!$A:$AD,30,0)</f>
        <v>0</v>
      </c>
      <c r="AE29" s="14">
        <f t="shared" si="6"/>
        <v>0</v>
      </c>
      <c r="AF29" s="14">
        <f t="shared" si="7"/>
        <v>18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21</v>
      </c>
      <c r="D30" s="8">
        <v>572</v>
      </c>
      <c r="E30" s="8">
        <v>352</v>
      </c>
      <c r="F30" s="8">
        <v>223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370</v>
      </c>
      <c r="J30" s="14">
        <f t="shared" si="2"/>
        <v>-18</v>
      </c>
      <c r="K30" s="14">
        <f>VLOOKUP(A:A,[1]TDSheet!$A:$M,13,0)</f>
        <v>80</v>
      </c>
      <c r="L30" s="14">
        <f>VLOOKUP(A:A,[1]TDSheet!$A:$Q,17,0)</f>
        <v>80</v>
      </c>
      <c r="M30" s="14">
        <f>VLOOKUP(A:A,[1]TDSheet!$A:$R,18,0)</f>
        <v>80</v>
      </c>
      <c r="N30" s="14">
        <f>VLOOKUP(A:A,[1]TDSheet!$A:$T,20,0)</f>
        <v>40</v>
      </c>
      <c r="O30" s="14"/>
      <c r="P30" s="14"/>
      <c r="Q30" s="14"/>
      <c r="R30" s="16"/>
      <c r="S30" s="14">
        <f t="shared" si="3"/>
        <v>70.400000000000006</v>
      </c>
      <c r="T30" s="16">
        <v>80</v>
      </c>
      <c r="U30" s="18">
        <f t="shared" si="4"/>
        <v>8.28125</v>
      </c>
      <c r="V30" s="14">
        <f t="shared" si="5"/>
        <v>3.1676136363636362</v>
      </c>
      <c r="W30" s="14"/>
      <c r="X30" s="14"/>
      <c r="Y30" s="14">
        <f>VLOOKUP(A:A,[1]TDSheet!$A:$Z,26,0)</f>
        <v>45.4</v>
      </c>
      <c r="Z30" s="14">
        <f>VLOOKUP(A:A,[1]TDSheet!$A:$AA,27,0)</f>
        <v>56.4</v>
      </c>
      <c r="AA30" s="14">
        <f>VLOOKUP(A:A,[1]TDSheet!$A:$S,19,0)</f>
        <v>71.8</v>
      </c>
      <c r="AB30" s="14">
        <f>VLOOKUP(A:A,[3]TDSheet!$A:$D,4,0)</f>
        <v>103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6"/>
        <v>0</v>
      </c>
      <c r="AF30" s="14">
        <f t="shared" si="7"/>
        <v>32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/>
      <c r="D31" s="8">
        <v>922</v>
      </c>
      <c r="E31" s="8">
        <v>519</v>
      </c>
      <c r="F31" s="8">
        <v>401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522</v>
      </c>
      <c r="J31" s="14">
        <f t="shared" si="2"/>
        <v>-3</v>
      </c>
      <c r="K31" s="14">
        <f>VLOOKUP(A:A,[1]TDSheet!$A:$M,13,0)</f>
        <v>40</v>
      </c>
      <c r="L31" s="14">
        <f>VLOOKUP(A:A,[1]TDSheet!$A:$Q,17,0)</f>
        <v>0</v>
      </c>
      <c r="M31" s="14">
        <f>VLOOKUP(A:A,[1]TDSheet!$A:$R,18,0)</f>
        <v>120</v>
      </c>
      <c r="N31" s="14">
        <f>VLOOKUP(A:A,[1]TDSheet!$A:$T,20,0)</f>
        <v>80</v>
      </c>
      <c r="O31" s="14"/>
      <c r="P31" s="14"/>
      <c r="Q31" s="14"/>
      <c r="R31" s="16"/>
      <c r="S31" s="14">
        <f t="shared" si="3"/>
        <v>103.8</v>
      </c>
      <c r="T31" s="16">
        <v>200</v>
      </c>
      <c r="U31" s="18">
        <f t="shared" si="4"/>
        <v>8.1021194605009637</v>
      </c>
      <c r="V31" s="14">
        <f t="shared" si="5"/>
        <v>3.8631984585741814</v>
      </c>
      <c r="W31" s="14"/>
      <c r="X31" s="14"/>
      <c r="Y31" s="14">
        <f>VLOOKUP(A:A,[1]TDSheet!$A:$Z,26,0)</f>
        <v>80</v>
      </c>
      <c r="Z31" s="14">
        <f>VLOOKUP(A:A,[1]TDSheet!$A:$AA,27,0)</f>
        <v>101.2</v>
      </c>
      <c r="AA31" s="14">
        <f>VLOOKUP(A:A,[1]TDSheet!$A:$S,19,0)</f>
        <v>95</v>
      </c>
      <c r="AB31" s="14">
        <f>VLOOKUP(A:A,[3]TDSheet!$A:$D,4,0)</f>
        <v>138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6"/>
        <v>0</v>
      </c>
      <c r="AF31" s="14">
        <f t="shared" si="7"/>
        <v>80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-5</v>
      </c>
      <c r="D32" s="8">
        <v>1390</v>
      </c>
      <c r="E32" s="8">
        <v>118</v>
      </c>
      <c r="F32" s="8">
        <v>20</v>
      </c>
      <c r="G32" s="1">
        <f>VLOOKUP(A:A,[1]TDSheet!$A:$G,7,0)</f>
        <v>0</v>
      </c>
      <c r="H32" s="1">
        <f>VLOOKUP(A:A,[1]TDSheet!$A:$H,8,0)</f>
        <v>45</v>
      </c>
      <c r="I32" s="14">
        <f>VLOOKUP(A:A,[2]TDSheet!$A:$F,6,0)</f>
        <v>271</v>
      </c>
      <c r="J32" s="14">
        <f t="shared" si="2"/>
        <v>-153</v>
      </c>
      <c r="K32" s="14">
        <f>VLOOKUP(A:A,[1]TDSheet!$A:$M,13,0)</f>
        <v>0</v>
      </c>
      <c r="L32" s="14">
        <f>VLOOKUP(A:A,[1]TDSheet!$A:$Q,17,0)</f>
        <v>0</v>
      </c>
      <c r="M32" s="14">
        <f>VLOOKUP(A:A,[1]TDSheet!$A:$R,18,0)</f>
        <v>0</v>
      </c>
      <c r="N32" s="14">
        <f>VLOOKUP(A:A,[1]TDSheet!$A:$T,20,0)</f>
        <v>0</v>
      </c>
      <c r="O32" s="14"/>
      <c r="P32" s="14"/>
      <c r="Q32" s="14"/>
      <c r="R32" s="16"/>
      <c r="S32" s="14">
        <f t="shared" si="3"/>
        <v>23.6</v>
      </c>
      <c r="T32" s="16"/>
      <c r="U32" s="18">
        <f t="shared" si="4"/>
        <v>0.84745762711864403</v>
      </c>
      <c r="V32" s="14">
        <f t="shared" si="5"/>
        <v>0.84745762711864403</v>
      </c>
      <c r="W32" s="14"/>
      <c r="X32" s="14"/>
      <c r="Y32" s="14">
        <f>VLOOKUP(A:A,[1]TDSheet!$A:$Z,26,0)</f>
        <v>519.79999999999995</v>
      </c>
      <c r="Z32" s="14">
        <f>VLOOKUP(A:A,[1]TDSheet!$A:$AA,27,0)</f>
        <v>507.8</v>
      </c>
      <c r="AA32" s="14">
        <f>VLOOKUP(A:A,[1]TDSheet!$A:$S,19,0)</f>
        <v>159.6</v>
      </c>
      <c r="AB32" s="14">
        <v>0</v>
      </c>
      <c r="AC32" s="14" t="str">
        <f>VLOOKUP(A:A,[1]TDSheet!$A:$AC,29,0)</f>
        <v>выв</v>
      </c>
      <c r="AD32" s="14" t="e">
        <f>VLOOKUP(A:A,[1]TDSheet!$A:$AD,30,0)</f>
        <v>#N/A</v>
      </c>
      <c r="AE32" s="14">
        <f t="shared" si="6"/>
        <v>0</v>
      </c>
      <c r="AF32" s="14">
        <f t="shared" si="7"/>
        <v>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468.25599999999997</v>
      </c>
      <c r="D33" s="8">
        <v>673.952</v>
      </c>
      <c r="E33" s="8">
        <v>584.49400000000003</v>
      </c>
      <c r="F33" s="8">
        <v>538.6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573.29999999999995</v>
      </c>
      <c r="J33" s="14">
        <f t="shared" si="2"/>
        <v>11.194000000000074</v>
      </c>
      <c r="K33" s="14">
        <f>VLOOKUP(A:A,[1]TDSheet!$A:$M,13,0)</f>
        <v>100</v>
      </c>
      <c r="L33" s="14">
        <f>VLOOKUP(A:A,[1]TDSheet!$A:$Q,17,0)</f>
        <v>0</v>
      </c>
      <c r="M33" s="14">
        <f>VLOOKUP(A:A,[1]TDSheet!$A:$R,18,0)</f>
        <v>0</v>
      </c>
      <c r="N33" s="14">
        <f>VLOOKUP(A:A,[1]TDSheet!$A:$T,20,0)</f>
        <v>50</v>
      </c>
      <c r="O33" s="14"/>
      <c r="P33" s="14"/>
      <c r="Q33" s="14"/>
      <c r="R33" s="16"/>
      <c r="S33" s="14">
        <f t="shared" si="3"/>
        <v>116.89880000000001</v>
      </c>
      <c r="T33" s="16">
        <v>300</v>
      </c>
      <c r="U33" s="18">
        <f t="shared" si="4"/>
        <v>8.4568874958511113</v>
      </c>
      <c r="V33" s="14">
        <f t="shared" si="5"/>
        <v>4.6074040109907033</v>
      </c>
      <c r="W33" s="14"/>
      <c r="X33" s="14"/>
      <c r="Y33" s="14">
        <f>VLOOKUP(A:A,[1]TDSheet!$A:$Z,26,0)</f>
        <v>155.6944</v>
      </c>
      <c r="Z33" s="14">
        <f>VLOOKUP(A:A,[1]TDSheet!$A:$AA,27,0)</f>
        <v>113.3158</v>
      </c>
      <c r="AA33" s="14">
        <f>VLOOKUP(A:A,[1]TDSheet!$A:$S,19,0)</f>
        <v>110.5624</v>
      </c>
      <c r="AB33" s="14">
        <f>VLOOKUP(A:A,[3]TDSheet!$A:$D,4,0)</f>
        <v>135.29400000000001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6"/>
        <v>0</v>
      </c>
      <c r="AF33" s="14">
        <f t="shared" si="7"/>
        <v>300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350</v>
      </c>
      <c r="D34" s="8">
        <v>1683</v>
      </c>
      <c r="E34" s="8">
        <v>1013</v>
      </c>
      <c r="F34" s="8">
        <v>990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1051</v>
      </c>
      <c r="J34" s="14">
        <f t="shared" si="2"/>
        <v>-38</v>
      </c>
      <c r="K34" s="14">
        <f>VLOOKUP(A:A,[1]TDSheet!$A:$M,13,0)</f>
        <v>120</v>
      </c>
      <c r="L34" s="14">
        <f>VLOOKUP(A:A,[1]TDSheet!$A:$Q,17,0)</f>
        <v>0</v>
      </c>
      <c r="M34" s="14">
        <f>VLOOKUP(A:A,[1]TDSheet!$A:$R,18,0)</f>
        <v>120</v>
      </c>
      <c r="N34" s="14">
        <f>VLOOKUP(A:A,[1]TDSheet!$A:$T,20,0)</f>
        <v>140</v>
      </c>
      <c r="O34" s="14"/>
      <c r="P34" s="14"/>
      <c r="Q34" s="14"/>
      <c r="R34" s="16"/>
      <c r="S34" s="14">
        <f t="shared" si="3"/>
        <v>202.6</v>
      </c>
      <c r="T34" s="16">
        <v>280</v>
      </c>
      <c r="U34" s="18">
        <f t="shared" si="4"/>
        <v>8.1441263573543932</v>
      </c>
      <c r="V34" s="14">
        <f t="shared" si="5"/>
        <v>4.8864758144126359</v>
      </c>
      <c r="W34" s="14"/>
      <c r="X34" s="14"/>
      <c r="Y34" s="14">
        <f>VLOOKUP(A:A,[1]TDSheet!$A:$Z,26,0)</f>
        <v>194.4</v>
      </c>
      <c r="Z34" s="14">
        <f>VLOOKUP(A:A,[1]TDSheet!$A:$AA,27,0)</f>
        <v>212</v>
      </c>
      <c r="AA34" s="14">
        <f>VLOOKUP(A:A,[1]TDSheet!$A:$S,19,0)</f>
        <v>206</v>
      </c>
      <c r="AB34" s="14">
        <f>VLOOKUP(A:A,[3]TDSheet!$A:$D,4,0)</f>
        <v>222</v>
      </c>
      <c r="AC34" s="14" t="str">
        <f>VLOOKUP(A:A,[1]TDSheet!$A:$AC,29,0)</f>
        <v>м43з</v>
      </c>
      <c r="AD34" s="14" t="e">
        <f>VLOOKUP(A:A,[1]TDSheet!$A:$AD,30,0)</f>
        <v>#N/A</v>
      </c>
      <c r="AE34" s="14">
        <f t="shared" si="6"/>
        <v>0</v>
      </c>
      <c r="AF34" s="14">
        <f t="shared" si="7"/>
        <v>112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3882</v>
      </c>
      <c r="D35" s="8">
        <v>10998</v>
      </c>
      <c r="E35" s="8">
        <v>6981</v>
      </c>
      <c r="F35" s="8">
        <v>6493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7076</v>
      </c>
      <c r="J35" s="14">
        <f t="shared" si="2"/>
        <v>-95</v>
      </c>
      <c r="K35" s="14">
        <f>VLOOKUP(A:A,[1]TDSheet!$A:$M,13,0)</f>
        <v>0</v>
      </c>
      <c r="L35" s="14">
        <f>VLOOKUP(A:A,[1]TDSheet!$A:$Q,17,0)</f>
        <v>0</v>
      </c>
      <c r="M35" s="14">
        <f>VLOOKUP(A:A,[1]TDSheet!$A:$R,18,0)</f>
        <v>1000</v>
      </c>
      <c r="N35" s="17">
        <v>400</v>
      </c>
      <c r="O35" s="14"/>
      <c r="P35" s="14"/>
      <c r="Q35" s="14"/>
      <c r="R35" s="16"/>
      <c r="S35" s="14">
        <f t="shared" si="3"/>
        <v>1396.2</v>
      </c>
      <c r="T35" s="16">
        <v>3800</v>
      </c>
      <c r="U35" s="18">
        <f t="shared" si="4"/>
        <v>8.3748746597908603</v>
      </c>
      <c r="V35" s="14">
        <f t="shared" si="5"/>
        <v>4.6504798739435609</v>
      </c>
      <c r="W35" s="14"/>
      <c r="X35" s="14"/>
      <c r="Y35" s="14">
        <f>VLOOKUP(A:A,[1]TDSheet!$A:$Z,26,0)</f>
        <v>1381.4</v>
      </c>
      <c r="Z35" s="14">
        <f>VLOOKUP(A:A,[1]TDSheet!$A:$AA,27,0)</f>
        <v>1455.2</v>
      </c>
      <c r="AA35" s="14">
        <f>VLOOKUP(A:A,[1]TDSheet!$A:$S,19,0)</f>
        <v>1324.6</v>
      </c>
      <c r="AB35" s="14">
        <f>VLOOKUP(A:A,[3]TDSheet!$A:$D,4,0)</f>
        <v>1798</v>
      </c>
      <c r="AC35" s="14" t="str">
        <f>VLOOKUP(A:A,[1]TDSheet!$A:$AC,29,0)</f>
        <v>кор</v>
      </c>
      <c r="AD35" s="14">
        <f>VLOOKUP(A:A,[1]TDSheet!$A:$AD,30,0)</f>
        <v>0</v>
      </c>
      <c r="AE35" s="14">
        <f t="shared" si="6"/>
        <v>0</v>
      </c>
      <c r="AF35" s="14">
        <f t="shared" si="7"/>
        <v>1520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124</v>
      </c>
      <c r="D36" s="8">
        <v>2124</v>
      </c>
      <c r="E36" s="19">
        <v>1440</v>
      </c>
      <c r="F36" s="19">
        <v>843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1439</v>
      </c>
      <c r="J36" s="14">
        <f t="shared" si="2"/>
        <v>1</v>
      </c>
      <c r="K36" s="14">
        <f>VLOOKUP(A:A,[1]TDSheet!$A:$M,13,0)</f>
        <v>0</v>
      </c>
      <c r="L36" s="14">
        <f>VLOOKUP(A:A,[1]TDSheet!$A:$Q,17,0)</f>
        <v>80</v>
      </c>
      <c r="M36" s="14">
        <f>VLOOKUP(A:A,[1]TDSheet!$A:$R,18,0)</f>
        <v>200</v>
      </c>
      <c r="N36" s="14">
        <f>VLOOKUP(A:A,[1]TDSheet!$A:$T,20,0)</f>
        <v>200</v>
      </c>
      <c r="O36" s="14"/>
      <c r="P36" s="14"/>
      <c r="Q36" s="14"/>
      <c r="R36" s="16"/>
      <c r="S36" s="14">
        <f t="shared" si="3"/>
        <v>288</v>
      </c>
      <c r="T36" s="16">
        <v>1000</v>
      </c>
      <c r="U36" s="18">
        <f t="shared" si="4"/>
        <v>8.0659722222222214</v>
      </c>
      <c r="V36" s="14">
        <f t="shared" si="5"/>
        <v>2.9270833333333335</v>
      </c>
      <c r="W36" s="14"/>
      <c r="X36" s="14"/>
      <c r="Y36" s="14">
        <f>VLOOKUP(A:A,[1]TDSheet!$A:$Z,26,0)</f>
        <v>188.4</v>
      </c>
      <c r="Z36" s="14">
        <f>VLOOKUP(A:A,[1]TDSheet!$A:$AA,27,0)</f>
        <v>262.2</v>
      </c>
      <c r="AA36" s="14">
        <f>VLOOKUP(A:A,[1]TDSheet!$A:$S,19,0)</f>
        <v>227.6</v>
      </c>
      <c r="AB36" s="14">
        <f>VLOOKUP(A:A,[3]TDSheet!$A:$D,4,0)</f>
        <v>390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6"/>
        <v>0</v>
      </c>
      <c r="AF36" s="14">
        <f t="shared" si="7"/>
        <v>500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23</v>
      </c>
      <c r="D37" s="8">
        <v>282</v>
      </c>
      <c r="E37" s="8">
        <v>70</v>
      </c>
      <c r="F37" s="8">
        <v>233</v>
      </c>
      <c r="G37" s="1">
        <f>VLOOKUP(A:A,[1]TDSheet!$A:$G,7,0)</f>
        <v>0.5</v>
      </c>
      <c r="H37" s="1" t="e">
        <f>VLOOKUP(A:A,[1]TDSheet!$A:$H,8,0)</f>
        <v>#N/A</v>
      </c>
      <c r="I37" s="14">
        <f>VLOOKUP(A:A,[2]TDSheet!$A:$F,6,0)</f>
        <v>72</v>
      </c>
      <c r="J37" s="14">
        <f t="shared" si="2"/>
        <v>-2</v>
      </c>
      <c r="K37" s="14">
        <f>VLOOKUP(A:A,[1]TDSheet!$A:$M,13,0)</f>
        <v>0</v>
      </c>
      <c r="L37" s="14">
        <f>VLOOKUP(A:A,[1]TDSheet!$A:$Q,17,0)</f>
        <v>0</v>
      </c>
      <c r="M37" s="14">
        <f>VLOOKUP(A:A,[1]TDSheet!$A:$R,18,0)</f>
        <v>0</v>
      </c>
      <c r="N37" s="14">
        <f>VLOOKUP(A:A,[1]TDSheet!$A:$T,20,0)</f>
        <v>0</v>
      </c>
      <c r="O37" s="14"/>
      <c r="P37" s="14"/>
      <c r="Q37" s="14"/>
      <c r="R37" s="16"/>
      <c r="S37" s="14">
        <f t="shared" si="3"/>
        <v>14</v>
      </c>
      <c r="T37" s="16"/>
      <c r="U37" s="18">
        <f t="shared" si="4"/>
        <v>16.642857142857142</v>
      </c>
      <c r="V37" s="14">
        <f t="shared" si="5"/>
        <v>16.642857142857142</v>
      </c>
      <c r="W37" s="14"/>
      <c r="X37" s="14"/>
      <c r="Y37" s="14">
        <f>VLOOKUP(A:A,[1]TDSheet!$A:$Z,26,0)</f>
        <v>33.799999999999997</v>
      </c>
      <c r="Z37" s="14">
        <f>VLOOKUP(A:A,[1]TDSheet!$A:$AA,27,0)</f>
        <v>38.799999999999997</v>
      </c>
      <c r="AA37" s="14">
        <f>VLOOKUP(A:A,[1]TDSheet!$A:$S,19,0)</f>
        <v>11.2</v>
      </c>
      <c r="AB37" s="14">
        <f>VLOOKUP(A:A,[3]TDSheet!$A:$D,4,0)</f>
        <v>18</v>
      </c>
      <c r="AC37" s="20" t="e">
        <f>VLOOKUP(A:A,[1]TDSheet!$A:$AC,29,0)</f>
        <v>#N/A</v>
      </c>
      <c r="AD37" s="14" t="e">
        <f>VLOOKUP(A:A,[1]TDSheet!$A:$AD,30,0)</f>
        <v>#N/A</v>
      </c>
      <c r="AE37" s="14">
        <f t="shared" si="6"/>
        <v>0</v>
      </c>
      <c r="AF37" s="14">
        <f t="shared" si="7"/>
        <v>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625</v>
      </c>
      <c r="D38" s="8">
        <v>5366</v>
      </c>
      <c r="E38" s="8">
        <v>2819</v>
      </c>
      <c r="F38" s="8">
        <v>2504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2875</v>
      </c>
      <c r="J38" s="14">
        <f t="shared" si="2"/>
        <v>-56</v>
      </c>
      <c r="K38" s="14">
        <f>VLOOKUP(A:A,[1]TDSheet!$A:$M,13,0)</f>
        <v>120</v>
      </c>
      <c r="L38" s="14">
        <f>VLOOKUP(A:A,[1]TDSheet!$A:$Q,17,0)</f>
        <v>0</v>
      </c>
      <c r="M38" s="14">
        <f>VLOOKUP(A:A,[1]TDSheet!$A:$R,18,0)</f>
        <v>800</v>
      </c>
      <c r="N38" s="14">
        <f>VLOOKUP(A:A,[1]TDSheet!$A:$T,20,0)</f>
        <v>127</v>
      </c>
      <c r="O38" s="14"/>
      <c r="P38" s="14"/>
      <c r="Q38" s="14"/>
      <c r="R38" s="16"/>
      <c r="S38" s="14">
        <f t="shared" si="3"/>
        <v>563.79999999999995</v>
      </c>
      <c r="T38" s="16">
        <v>1000</v>
      </c>
      <c r="U38" s="18">
        <f t="shared" si="4"/>
        <v>8.0720113515431002</v>
      </c>
      <c r="V38" s="14">
        <f t="shared" si="5"/>
        <v>4.4412912380276701</v>
      </c>
      <c r="W38" s="14"/>
      <c r="X38" s="14"/>
      <c r="Y38" s="14">
        <f>VLOOKUP(A:A,[1]TDSheet!$A:$Z,26,0)</f>
        <v>422</v>
      </c>
      <c r="Z38" s="14">
        <f>VLOOKUP(A:A,[1]TDSheet!$A:$AA,27,0)</f>
        <v>611.20000000000005</v>
      </c>
      <c r="AA38" s="14">
        <f>VLOOKUP(A:A,[1]TDSheet!$A:$S,19,0)</f>
        <v>558.20000000000005</v>
      </c>
      <c r="AB38" s="14">
        <f>VLOOKUP(A:A,[3]TDSheet!$A:$D,4,0)</f>
        <v>628</v>
      </c>
      <c r="AC38" s="14" t="str">
        <f>VLOOKUP(A:A,[1]TDSheet!$A:$AC,29,0)</f>
        <v>м1400з</v>
      </c>
      <c r="AD38" s="14" t="str">
        <f>VLOOKUP(A:A,[1]TDSheet!$A:$AD,30,0)</f>
        <v>м470з</v>
      </c>
      <c r="AE38" s="14">
        <f t="shared" si="6"/>
        <v>0</v>
      </c>
      <c r="AF38" s="14">
        <f t="shared" si="7"/>
        <v>400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1876</v>
      </c>
      <c r="D39" s="8">
        <v>12771</v>
      </c>
      <c r="E39" s="8">
        <v>6533</v>
      </c>
      <c r="F39" s="8">
        <v>6708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6591</v>
      </c>
      <c r="J39" s="14">
        <f t="shared" si="2"/>
        <v>-58</v>
      </c>
      <c r="K39" s="14">
        <f>VLOOKUP(A:A,[1]TDSheet!$A:$M,13,0)</f>
        <v>600</v>
      </c>
      <c r="L39" s="14">
        <f>VLOOKUP(A:A,[1]TDSheet!$A:$Q,17,0)</f>
        <v>0</v>
      </c>
      <c r="M39" s="14">
        <f>VLOOKUP(A:A,[1]TDSheet!$A:$R,18,0)</f>
        <v>1000</v>
      </c>
      <c r="N39" s="17">
        <v>200</v>
      </c>
      <c r="O39" s="14"/>
      <c r="P39" s="14"/>
      <c r="Q39" s="14"/>
      <c r="R39" s="16"/>
      <c r="S39" s="14">
        <f t="shared" si="3"/>
        <v>1306.5999999999999</v>
      </c>
      <c r="T39" s="16">
        <v>2400</v>
      </c>
      <c r="U39" s="18">
        <f t="shared" si="4"/>
        <v>8.3483851216898834</v>
      </c>
      <c r="V39" s="14">
        <f t="shared" si="5"/>
        <v>5.1339354048675956</v>
      </c>
      <c r="W39" s="14"/>
      <c r="X39" s="14"/>
      <c r="Y39" s="14">
        <f>VLOOKUP(A:A,[1]TDSheet!$A:$Z,26,0)</f>
        <v>1117.4000000000001</v>
      </c>
      <c r="Z39" s="14">
        <f>VLOOKUP(A:A,[1]TDSheet!$A:$AA,27,0)</f>
        <v>1264.2</v>
      </c>
      <c r="AA39" s="14">
        <f>VLOOKUP(A:A,[1]TDSheet!$A:$S,19,0)</f>
        <v>1353.2</v>
      </c>
      <c r="AB39" s="14">
        <f>VLOOKUP(A:A,[3]TDSheet!$A:$D,4,0)</f>
        <v>1623</v>
      </c>
      <c r="AC39" s="14" t="str">
        <f>VLOOKUP(A:A,[1]TDSheet!$A:$AC,29,0)</f>
        <v>кор</v>
      </c>
      <c r="AD39" s="14" t="e">
        <f>VLOOKUP(A:A,[1]TDSheet!$A:$AD,30,0)</f>
        <v>#N/A</v>
      </c>
      <c r="AE39" s="14">
        <f t="shared" si="6"/>
        <v>0</v>
      </c>
      <c r="AF39" s="14">
        <f t="shared" si="7"/>
        <v>960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154</v>
      </c>
      <c r="D40" s="8">
        <v>2012</v>
      </c>
      <c r="E40" s="8">
        <v>1276</v>
      </c>
      <c r="F40" s="8">
        <v>856</v>
      </c>
      <c r="G40" s="1">
        <f>VLOOKUP(A:A,[1]TDSheet!$A:$G,7,0)</f>
        <v>0.3</v>
      </c>
      <c r="H40" s="1">
        <f>VLOOKUP(A:A,[1]TDSheet!$A:$H,8,0)</f>
        <v>60</v>
      </c>
      <c r="I40" s="14">
        <f>VLOOKUP(A:A,[2]TDSheet!$A:$F,6,0)</f>
        <v>2149</v>
      </c>
      <c r="J40" s="14">
        <f t="shared" si="2"/>
        <v>-873</v>
      </c>
      <c r="K40" s="14">
        <f>VLOOKUP(A:A,[1]TDSheet!$A:$M,13,0)</f>
        <v>0</v>
      </c>
      <c r="L40" s="14">
        <f>VLOOKUP(A:A,[1]TDSheet!$A:$Q,17,0)</f>
        <v>400</v>
      </c>
      <c r="M40" s="14">
        <f>VLOOKUP(A:A,[1]TDSheet!$A:$R,18,0)</f>
        <v>400</v>
      </c>
      <c r="N40" s="14">
        <f>VLOOKUP(A:A,[1]TDSheet!$A:$T,20,0)</f>
        <v>400</v>
      </c>
      <c r="O40" s="14"/>
      <c r="P40" s="14"/>
      <c r="Q40" s="14"/>
      <c r="R40" s="16">
        <v>600</v>
      </c>
      <c r="S40" s="14">
        <f t="shared" si="3"/>
        <v>255.2</v>
      </c>
      <c r="T40" s="16">
        <v>400</v>
      </c>
      <c r="U40" s="18">
        <f t="shared" si="4"/>
        <v>11.974921630094045</v>
      </c>
      <c r="V40" s="14">
        <f t="shared" si="5"/>
        <v>3.3542319749216301</v>
      </c>
      <c r="W40" s="14"/>
      <c r="X40" s="14"/>
      <c r="Y40" s="14">
        <f>VLOOKUP(A:A,[1]TDSheet!$A:$Z,26,0)</f>
        <v>272.8</v>
      </c>
      <c r="Z40" s="14">
        <f>VLOOKUP(A:A,[1]TDSheet!$A:$AA,27,0)</f>
        <v>425</v>
      </c>
      <c r="AA40" s="14">
        <f>VLOOKUP(A:A,[1]TDSheet!$A:$S,19,0)</f>
        <v>274</v>
      </c>
      <c r="AB40" s="14">
        <f>VLOOKUP(A:A,[3]TDSheet!$A:$D,4,0)</f>
        <v>563</v>
      </c>
      <c r="AC40" s="14" t="str">
        <f>VLOOKUP(A:A,[1]TDSheet!$A:$AC,29,0)</f>
        <v>м600з</v>
      </c>
      <c r="AD40" s="14" t="str">
        <f>VLOOKUP(A:A,[1]TDSheet!$A:$AD,30,0)</f>
        <v>зк</v>
      </c>
      <c r="AE40" s="14">
        <f t="shared" si="6"/>
        <v>180</v>
      </c>
      <c r="AF40" s="14">
        <f t="shared" si="7"/>
        <v>120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979</v>
      </c>
      <c r="D41" s="8">
        <v>4247</v>
      </c>
      <c r="E41" s="8">
        <v>2222</v>
      </c>
      <c r="F41" s="8">
        <v>2147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2237</v>
      </c>
      <c r="J41" s="14">
        <f t="shared" si="2"/>
        <v>-15</v>
      </c>
      <c r="K41" s="14">
        <f>VLOOKUP(A:A,[1]TDSheet!$A:$M,13,0)</f>
        <v>140</v>
      </c>
      <c r="L41" s="14">
        <f>VLOOKUP(A:A,[1]TDSheet!$A:$Q,17,0)</f>
        <v>0</v>
      </c>
      <c r="M41" s="14">
        <f>VLOOKUP(A:A,[1]TDSheet!$A:$R,18,0)</f>
        <v>700</v>
      </c>
      <c r="N41" s="14">
        <f>VLOOKUP(A:A,[1]TDSheet!$A:$T,20,0)</f>
        <v>148</v>
      </c>
      <c r="O41" s="14"/>
      <c r="P41" s="14"/>
      <c r="Q41" s="14"/>
      <c r="R41" s="16"/>
      <c r="S41" s="14">
        <f t="shared" si="3"/>
        <v>444.4</v>
      </c>
      <c r="T41" s="16">
        <v>420</v>
      </c>
      <c r="U41" s="18">
        <f t="shared" si="4"/>
        <v>7.9995499549954996</v>
      </c>
      <c r="V41" s="14">
        <f t="shared" si="5"/>
        <v>4.8312331233123311</v>
      </c>
      <c r="W41" s="14"/>
      <c r="X41" s="14"/>
      <c r="Y41" s="14">
        <f>VLOOKUP(A:A,[1]TDSheet!$A:$Z,26,0)</f>
        <v>406</v>
      </c>
      <c r="Z41" s="14">
        <f>VLOOKUP(A:A,[1]TDSheet!$A:$AA,27,0)</f>
        <v>474</v>
      </c>
      <c r="AA41" s="14">
        <f>VLOOKUP(A:A,[1]TDSheet!$A:$S,19,0)</f>
        <v>435.6</v>
      </c>
      <c r="AB41" s="14">
        <f>VLOOKUP(A:A,[3]TDSheet!$A:$D,4,0)</f>
        <v>552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6"/>
        <v>0</v>
      </c>
      <c r="AF41" s="14">
        <f t="shared" si="7"/>
        <v>42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36</v>
      </c>
      <c r="D42" s="8">
        <v>3558</v>
      </c>
      <c r="E42" s="8">
        <v>1931</v>
      </c>
      <c r="F42" s="8">
        <v>1122</v>
      </c>
      <c r="G42" s="1">
        <f>VLOOKUP(A:A,[1]TDSheet!$A:$G,7,0)</f>
        <v>0.1</v>
      </c>
      <c r="H42" s="1">
        <f>VLOOKUP(A:A,[1]TDSheet!$A:$H,8,0)</f>
        <v>60</v>
      </c>
      <c r="I42" s="14">
        <f>VLOOKUP(A:A,[2]TDSheet!$A:$F,6,0)</f>
        <v>2513</v>
      </c>
      <c r="J42" s="14">
        <f t="shared" si="2"/>
        <v>-582</v>
      </c>
      <c r="K42" s="14">
        <f>VLOOKUP(A:A,[1]TDSheet!$A:$M,13,0)</f>
        <v>234</v>
      </c>
      <c r="L42" s="14">
        <f>VLOOKUP(A:A,[1]TDSheet!$A:$Q,17,0)</f>
        <v>0</v>
      </c>
      <c r="M42" s="14">
        <f>VLOOKUP(A:A,[1]TDSheet!$A:$R,18,0)</f>
        <v>700</v>
      </c>
      <c r="N42" s="14">
        <f>VLOOKUP(A:A,[1]TDSheet!$A:$T,20,0)</f>
        <v>240</v>
      </c>
      <c r="O42" s="14"/>
      <c r="P42" s="14"/>
      <c r="Q42" s="14"/>
      <c r="R42" s="16"/>
      <c r="S42" s="14">
        <f t="shared" si="3"/>
        <v>386.2</v>
      </c>
      <c r="T42" s="16">
        <v>840</v>
      </c>
      <c r="U42" s="18">
        <f t="shared" si="4"/>
        <v>8.1201450025893323</v>
      </c>
      <c r="V42" s="14">
        <f t="shared" si="5"/>
        <v>2.9052304505437596</v>
      </c>
      <c r="W42" s="14"/>
      <c r="X42" s="14"/>
      <c r="Y42" s="14">
        <f>VLOOKUP(A:A,[1]TDSheet!$A:$Z,26,0)</f>
        <v>315.2</v>
      </c>
      <c r="Z42" s="14">
        <f>VLOOKUP(A:A,[1]TDSheet!$A:$AA,27,0)</f>
        <v>329.8</v>
      </c>
      <c r="AA42" s="14">
        <f>VLOOKUP(A:A,[1]TDSheet!$A:$S,19,0)</f>
        <v>275.2</v>
      </c>
      <c r="AB42" s="14">
        <f>VLOOKUP(A:A,[3]TDSheet!$A:$D,4,0)</f>
        <v>496</v>
      </c>
      <c r="AC42" s="14" t="str">
        <f>VLOOKUP(A:A,[1]TDSheet!$A:$AC,29,0)</f>
        <v>м164з</v>
      </c>
      <c r="AD42" s="14">
        <f>VLOOKUP(A:A,[1]TDSheet!$A:$AD,30,0)</f>
        <v>0</v>
      </c>
      <c r="AE42" s="14">
        <f t="shared" si="6"/>
        <v>0</v>
      </c>
      <c r="AF42" s="14">
        <f t="shared" si="7"/>
        <v>84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55.735999999999997</v>
      </c>
      <c r="D43" s="8"/>
      <c r="E43" s="8">
        <v>12.035</v>
      </c>
      <c r="F43" s="8">
        <v>43.701000000000001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13.8</v>
      </c>
      <c r="J43" s="14">
        <f t="shared" si="2"/>
        <v>-1.7650000000000006</v>
      </c>
      <c r="K43" s="14">
        <f>VLOOKUP(A:A,[1]TDSheet!$A:$M,13,0)</f>
        <v>0</v>
      </c>
      <c r="L43" s="14">
        <f>VLOOKUP(A:A,[1]TDSheet!$A:$Q,17,0)</f>
        <v>0</v>
      </c>
      <c r="M43" s="14">
        <f>VLOOKUP(A:A,[1]TDSheet!$A:$R,18,0)</f>
        <v>0</v>
      </c>
      <c r="N43" s="14">
        <f>VLOOKUP(A:A,[1]TDSheet!$A:$T,20,0)</f>
        <v>0</v>
      </c>
      <c r="O43" s="14"/>
      <c r="P43" s="14"/>
      <c r="Q43" s="14"/>
      <c r="R43" s="16"/>
      <c r="S43" s="14">
        <f t="shared" si="3"/>
        <v>2.407</v>
      </c>
      <c r="T43" s="16"/>
      <c r="U43" s="18">
        <f t="shared" si="4"/>
        <v>18.155795596177814</v>
      </c>
      <c r="V43" s="14">
        <f t="shared" si="5"/>
        <v>18.155795596177814</v>
      </c>
      <c r="W43" s="14"/>
      <c r="X43" s="14"/>
      <c r="Y43" s="14">
        <f>VLOOKUP(A:A,[1]TDSheet!$A:$Z,26,0)</f>
        <v>6.5742000000000003</v>
      </c>
      <c r="Z43" s="14">
        <f>VLOOKUP(A:A,[1]TDSheet!$A:$AA,27,0)</f>
        <v>4.0880000000000001</v>
      </c>
      <c r="AA43" s="14">
        <f>VLOOKUP(A:A,[1]TDSheet!$A:$S,19,0)</f>
        <v>2.4140000000000001</v>
      </c>
      <c r="AB43" s="14">
        <f>VLOOKUP(A:A,[3]TDSheet!$A:$D,4,0)</f>
        <v>1.17</v>
      </c>
      <c r="AC43" s="20" t="str">
        <f>VLOOKUP(A:A,[1]TDSheet!$A:$AC,29,0)</f>
        <v>костик</v>
      </c>
      <c r="AD43" s="14" t="e">
        <f>VLOOKUP(A:A,[1]TDSheet!$A:$AD,30,0)</f>
        <v>#N/A</v>
      </c>
      <c r="AE43" s="14">
        <f t="shared" si="6"/>
        <v>0</v>
      </c>
      <c r="AF43" s="14">
        <f t="shared" si="7"/>
        <v>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9</v>
      </c>
      <c r="C44" s="8">
        <v>225.34</v>
      </c>
      <c r="D44" s="8">
        <v>1118.4570000000001</v>
      </c>
      <c r="E44" s="8">
        <v>597.25</v>
      </c>
      <c r="F44" s="8">
        <v>735.46199999999999</v>
      </c>
      <c r="G44" s="1">
        <f>VLOOKUP(A:A,[1]TDSheet!$A:$G,7,0)</f>
        <v>1</v>
      </c>
      <c r="H44" s="1">
        <f>VLOOKUP(A:A,[1]TDSheet!$A:$H,8,0)</f>
        <v>45</v>
      </c>
      <c r="I44" s="14">
        <f>VLOOKUP(A:A,[2]TDSheet!$A:$F,6,0)</f>
        <v>611.6</v>
      </c>
      <c r="J44" s="14">
        <f t="shared" si="2"/>
        <v>-14.350000000000023</v>
      </c>
      <c r="K44" s="14">
        <f>VLOOKUP(A:A,[1]TDSheet!$A:$M,13,0)</f>
        <v>0</v>
      </c>
      <c r="L44" s="14">
        <f>VLOOKUP(A:A,[1]TDSheet!$A:$Q,17,0)</f>
        <v>0</v>
      </c>
      <c r="M44" s="14">
        <f>VLOOKUP(A:A,[1]TDSheet!$A:$R,18,0)</f>
        <v>0</v>
      </c>
      <c r="N44" s="14">
        <f>VLOOKUP(A:A,[1]TDSheet!$A:$T,20,0)</f>
        <v>50</v>
      </c>
      <c r="O44" s="14"/>
      <c r="P44" s="14"/>
      <c r="Q44" s="14"/>
      <c r="R44" s="16"/>
      <c r="S44" s="14">
        <f t="shared" si="3"/>
        <v>119.45</v>
      </c>
      <c r="T44" s="16">
        <v>170</v>
      </c>
      <c r="U44" s="18">
        <f t="shared" si="4"/>
        <v>7.9988447048974463</v>
      </c>
      <c r="V44" s="14">
        <f t="shared" si="5"/>
        <v>6.1570699037254082</v>
      </c>
      <c r="W44" s="14"/>
      <c r="X44" s="14"/>
      <c r="Y44" s="14">
        <f>VLOOKUP(A:A,[1]TDSheet!$A:$Z,26,0)</f>
        <v>122.7902</v>
      </c>
      <c r="Z44" s="14">
        <f>VLOOKUP(A:A,[1]TDSheet!$A:$AA,27,0)</f>
        <v>140.61279999999999</v>
      </c>
      <c r="AA44" s="14">
        <f>VLOOKUP(A:A,[1]TDSheet!$A:$S,19,0)</f>
        <v>120.6566</v>
      </c>
      <c r="AB44" s="14">
        <f>VLOOKUP(A:A,[3]TDSheet!$A:$D,4,0)</f>
        <v>135.749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6"/>
        <v>0</v>
      </c>
      <c r="AF44" s="14">
        <f t="shared" si="7"/>
        <v>170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79</v>
      </c>
      <c r="D45" s="8">
        <v>802</v>
      </c>
      <c r="E45" s="8">
        <v>274</v>
      </c>
      <c r="F45" s="8">
        <v>599</v>
      </c>
      <c r="G45" s="1">
        <f>VLOOKUP(A:A,[1]TDSheet!$A:$G,7,0)</f>
        <v>0.4</v>
      </c>
      <c r="H45" s="1">
        <f>VLOOKUP(A:A,[1]TDSheet!$A:$H,8,0)</f>
        <v>45</v>
      </c>
      <c r="I45" s="14">
        <f>VLOOKUP(A:A,[2]TDSheet!$A:$F,6,0)</f>
        <v>278</v>
      </c>
      <c r="J45" s="14">
        <f t="shared" si="2"/>
        <v>-4</v>
      </c>
      <c r="K45" s="14">
        <f>VLOOKUP(A:A,[1]TDSheet!$A:$M,13,0)</f>
        <v>0</v>
      </c>
      <c r="L45" s="14">
        <f>VLOOKUP(A:A,[1]TDSheet!$A:$Q,17,0)</f>
        <v>0</v>
      </c>
      <c r="M45" s="14">
        <f>VLOOKUP(A:A,[1]TDSheet!$A:$R,18,0)</f>
        <v>0</v>
      </c>
      <c r="N45" s="14">
        <f>VLOOKUP(A:A,[1]TDSheet!$A:$T,20,0)</f>
        <v>0</v>
      </c>
      <c r="O45" s="14"/>
      <c r="P45" s="14"/>
      <c r="Q45" s="14"/>
      <c r="R45" s="16"/>
      <c r="S45" s="14">
        <f t="shared" si="3"/>
        <v>54.8</v>
      </c>
      <c r="T45" s="16"/>
      <c r="U45" s="18">
        <f t="shared" si="4"/>
        <v>10.930656934306571</v>
      </c>
      <c r="V45" s="14">
        <f t="shared" si="5"/>
        <v>10.930656934306571</v>
      </c>
      <c r="W45" s="14"/>
      <c r="X45" s="14"/>
      <c r="Y45" s="14">
        <f>VLOOKUP(A:A,[1]TDSheet!$A:$Z,26,0)</f>
        <v>101.6</v>
      </c>
      <c r="Z45" s="14">
        <f>VLOOKUP(A:A,[1]TDSheet!$A:$AA,27,0)</f>
        <v>124</v>
      </c>
      <c r="AA45" s="14">
        <f>VLOOKUP(A:A,[1]TDSheet!$A:$S,19,0)</f>
        <v>61</v>
      </c>
      <c r="AB45" s="14">
        <f>VLOOKUP(A:A,[3]TDSheet!$A:$D,4,0)</f>
        <v>73</v>
      </c>
      <c r="AC45" s="14" t="e">
        <f>VLOOKUP(A:A,[1]TDSheet!$A:$AC,29,0)</f>
        <v>#N/A</v>
      </c>
      <c r="AD45" s="14" t="e">
        <f>VLOOKUP(A:A,[1]TDSheet!$A:$AD,30,0)</f>
        <v>#N/A</v>
      </c>
      <c r="AE45" s="14">
        <f t="shared" si="6"/>
        <v>0</v>
      </c>
      <c r="AF45" s="14">
        <f t="shared" si="7"/>
        <v>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116</v>
      </c>
      <c r="D46" s="8">
        <v>281</v>
      </c>
      <c r="E46" s="8">
        <v>301</v>
      </c>
      <c r="F46" s="8">
        <v>85</v>
      </c>
      <c r="G46" s="1">
        <f>VLOOKUP(A:A,[1]TDSheet!$A:$G,7,0)</f>
        <v>0.09</v>
      </c>
      <c r="H46" s="1">
        <f>VLOOKUP(A:A,[1]TDSheet!$A:$H,8,0)</f>
        <v>45</v>
      </c>
      <c r="I46" s="14">
        <f>VLOOKUP(A:A,[2]TDSheet!$A:$F,6,0)</f>
        <v>320</v>
      </c>
      <c r="J46" s="14">
        <f t="shared" si="2"/>
        <v>-19</v>
      </c>
      <c r="K46" s="14">
        <f>VLOOKUP(A:A,[1]TDSheet!$A:$M,13,0)</f>
        <v>17</v>
      </c>
      <c r="L46" s="14">
        <f>VLOOKUP(A:A,[1]TDSheet!$A:$Q,17,0)</f>
        <v>150</v>
      </c>
      <c r="M46" s="14">
        <f>VLOOKUP(A:A,[1]TDSheet!$A:$R,18,0)</f>
        <v>150</v>
      </c>
      <c r="N46" s="14">
        <f>VLOOKUP(A:A,[1]TDSheet!$A:$T,20,0)</f>
        <v>80</v>
      </c>
      <c r="O46" s="14"/>
      <c r="P46" s="14"/>
      <c r="Q46" s="14"/>
      <c r="R46" s="16"/>
      <c r="S46" s="14">
        <f t="shared" si="3"/>
        <v>60.2</v>
      </c>
      <c r="T46" s="16"/>
      <c r="U46" s="18">
        <f t="shared" si="4"/>
        <v>8.0066445182724255</v>
      </c>
      <c r="V46" s="14">
        <f t="shared" si="5"/>
        <v>1.4119601328903655</v>
      </c>
      <c r="W46" s="14"/>
      <c r="X46" s="14"/>
      <c r="Y46" s="14">
        <f>VLOOKUP(A:A,[1]TDSheet!$A:$Z,26,0)</f>
        <v>52.4</v>
      </c>
      <c r="Z46" s="14">
        <f>VLOOKUP(A:A,[1]TDSheet!$A:$AA,27,0)</f>
        <v>59.2</v>
      </c>
      <c r="AA46" s="14">
        <f>VLOOKUP(A:A,[1]TDSheet!$A:$S,19,0)</f>
        <v>69.599999999999994</v>
      </c>
      <c r="AB46" s="14">
        <f>VLOOKUP(A:A,[3]TDSheet!$A:$D,4,0)</f>
        <v>56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6"/>
        <v>0</v>
      </c>
      <c r="AF46" s="14">
        <f t="shared" si="7"/>
        <v>0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112</v>
      </c>
      <c r="D47" s="8">
        <v>534</v>
      </c>
      <c r="E47" s="8">
        <v>356</v>
      </c>
      <c r="F47" s="8">
        <v>285</v>
      </c>
      <c r="G47" s="1">
        <f>VLOOKUP(A:A,[1]TDSheet!$A:$G,7,0)</f>
        <v>0.35</v>
      </c>
      <c r="H47" s="1">
        <f>VLOOKUP(A:A,[1]TDSheet!$A:$H,8,0)</f>
        <v>45</v>
      </c>
      <c r="I47" s="14">
        <f>VLOOKUP(A:A,[2]TDSheet!$A:$F,6,0)</f>
        <v>361</v>
      </c>
      <c r="J47" s="14">
        <f t="shared" si="2"/>
        <v>-5</v>
      </c>
      <c r="K47" s="14">
        <f>VLOOKUP(A:A,[1]TDSheet!$A:$M,13,0)</f>
        <v>80</v>
      </c>
      <c r="L47" s="14">
        <f>VLOOKUP(A:A,[1]TDSheet!$A:$Q,17,0)</f>
        <v>0</v>
      </c>
      <c r="M47" s="14">
        <f>VLOOKUP(A:A,[1]TDSheet!$A:$R,18,0)</f>
        <v>40</v>
      </c>
      <c r="N47" s="14">
        <f>VLOOKUP(A:A,[1]TDSheet!$A:$T,20,0)</f>
        <v>80</v>
      </c>
      <c r="O47" s="14"/>
      <c r="P47" s="14"/>
      <c r="Q47" s="14"/>
      <c r="R47" s="16"/>
      <c r="S47" s="14">
        <f t="shared" si="3"/>
        <v>71.2</v>
      </c>
      <c r="T47" s="16">
        <v>80</v>
      </c>
      <c r="U47" s="18">
        <f t="shared" si="4"/>
        <v>7.9353932584269664</v>
      </c>
      <c r="V47" s="14">
        <f t="shared" si="5"/>
        <v>4.0028089887640448</v>
      </c>
      <c r="W47" s="14"/>
      <c r="X47" s="14"/>
      <c r="Y47" s="14">
        <f>VLOOKUP(A:A,[1]TDSheet!$A:$Z,26,0)</f>
        <v>76.599999999999994</v>
      </c>
      <c r="Z47" s="14">
        <f>VLOOKUP(A:A,[1]TDSheet!$A:$AA,27,0)</f>
        <v>64.599999999999994</v>
      </c>
      <c r="AA47" s="14">
        <f>VLOOKUP(A:A,[1]TDSheet!$A:$S,19,0)</f>
        <v>69.8</v>
      </c>
      <c r="AB47" s="14">
        <f>VLOOKUP(A:A,[3]TDSheet!$A:$D,4,0)</f>
        <v>92</v>
      </c>
      <c r="AC47" s="14" t="str">
        <f>VLOOKUP(A:A,[1]TDSheet!$A:$AC,29,0)</f>
        <v>увел</v>
      </c>
      <c r="AD47" s="14" t="e">
        <f>VLOOKUP(A:A,[1]TDSheet!$A:$AD,30,0)</f>
        <v>#N/A</v>
      </c>
      <c r="AE47" s="14">
        <f t="shared" si="6"/>
        <v>0</v>
      </c>
      <c r="AF47" s="14">
        <f t="shared" si="7"/>
        <v>28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9</v>
      </c>
      <c r="C48" s="8">
        <v>69.997</v>
      </c>
      <c r="D48" s="8">
        <v>78.769000000000005</v>
      </c>
      <c r="E48" s="8">
        <v>73.936999999999998</v>
      </c>
      <c r="F48" s="8">
        <v>71.745000000000005</v>
      </c>
      <c r="G48" s="1">
        <f>VLOOKUP(A:A,[1]TDSheet!$A:$G,7,0)</f>
        <v>1</v>
      </c>
      <c r="H48" s="1">
        <f>VLOOKUP(A:A,[1]TDSheet!$A:$H,8,0)</f>
        <v>45</v>
      </c>
      <c r="I48" s="14">
        <f>VLOOKUP(A:A,[2]TDSheet!$A:$F,6,0)</f>
        <v>73.599999999999994</v>
      </c>
      <c r="J48" s="14">
        <f t="shared" si="2"/>
        <v>0.3370000000000033</v>
      </c>
      <c r="K48" s="14">
        <f>VLOOKUP(A:A,[1]TDSheet!$A:$M,13,0)</f>
        <v>0</v>
      </c>
      <c r="L48" s="14">
        <f>VLOOKUP(A:A,[1]TDSheet!$A:$Q,17,0)</f>
        <v>0</v>
      </c>
      <c r="M48" s="14">
        <f>VLOOKUP(A:A,[1]TDSheet!$A:$R,18,0)</f>
        <v>20</v>
      </c>
      <c r="N48" s="14">
        <f>VLOOKUP(A:A,[1]TDSheet!$A:$T,20,0)</f>
        <v>10</v>
      </c>
      <c r="O48" s="14"/>
      <c r="P48" s="14"/>
      <c r="Q48" s="14"/>
      <c r="R48" s="16"/>
      <c r="S48" s="14">
        <f t="shared" si="3"/>
        <v>14.7874</v>
      </c>
      <c r="T48" s="16">
        <v>20</v>
      </c>
      <c r="U48" s="18">
        <f t="shared" si="4"/>
        <v>8.233022708522121</v>
      </c>
      <c r="V48" s="14">
        <f t="shared" si="5"/>
        <v>4.8517656924138119</v>
      </c>
      <c r="W48" s="14"/>
      <c r="X48" s="14"/>
      <c r="Y48" s="14">
        <f>VLOOKUP(A:A,[1]TDSheet!$A:$Z,26,0)</f>
        <v>21.6494</v>
      </c>
      <c r="Z48" s="14">
        <f>VLOOKUP(A:A,[1]TDSheet!$A:$AA,27,0)</f>
        <v>18.721</v>
      </c>
      <c r="AA48" s="14">
        <f>VLOOKUP(A:A,[1]TDSheet!$A:$S,19,0)</f>
        <v>15.717400000000001</v>
      </c>
      <c r="AB48" s="14">
        <f>VLOOKUP(A:A,[3]TDSheet!$A:$D,4,0)</f>
        <v>10.731999999999999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6"/>
        <v>0</v>
      </c>
      <c r="AF48" s="14">
        <f t="shared" si="7"/>
        <v>20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830</v>
      </c>
      <c r="D49" s="8">
        <v>2379</v>
      </c>
      <c r="E49" s="8">
        <v>1638</v>
      </c>
      <c r="F49" s="8">
        <v>1533</v>
      </c>
      <c r="G49" s="1">
        <f>VLOOKUP(A:A,[1]TDSheet!$A:$G,7,0)</f>
        <v>0.28000000000000003</v>
      </c>
      <c r="H49" s="1">
        <f>VLOOKUP(A:A,[1]TDSheet!$A:$H,8,0)</f>
        <v>45</v>
      </c>
      <c r="I49" s="14">
        <f>VLOOKUP(A:A,[2]TDSheet!$A:$F,6,0)</f>
        <v>1678</v>
      </c>
      <c r="J49" s="14">
        <f t="shared" si="2"/>
        <v>-40</v>
      </c>
      <c r="K49" s="14">
        <f>VLOOKUP(A:A,[1]TDSheet!$A:$M,13,0)</f>
        <v>80</v>
      </c>
      <c r="L49" s="14">
        <f>VLOOKUP(A:A,[1]TDSheet!$A:$Q,17,0)</f>
        <v>0</v>
      </c>
      <c r="M49" s="14">
        <f>VLOOKUP(A:A,[1]TDSheet!$A:$R,18,0)</f>
        <v>400</v>
      </c>
      <c r="N49" s="14">
        <f>VLOOKUP(A:A,[1]TDSheet!$A:$T,20,0)</f>
        <v>200</v>
      </c>
      <c r="O49" s="14"/>
      <c r="P49" s="14"/>
      <c r="Q49" s="14"/>
      <c r="R49" s="16"/>
      <c r="S49" s="14">
        <f t="shared" si="3"/>
        <v>327.60000000000002</v>
      </c>
      <c r="T49" s="16">
        <v>600</v>
      </c>
      <c r="U49" s="18">
        <f t="shared" si="4"/>
        <v>8.5866910866910864</v>
      </c>
      <c r="V49" s="14">
        <f t="shared" si="5"/>
        <v>4.6794871794871788</v>
      </c>
      <c r="W49" s="14"/>
      <c r="X49" s="14"/>
      <c r="Y49" s="14">
        <f>VLOOKUP(A:A,[1]TDSheet!$A:$Z,26,0)</f>
        <v>335</v>
      </c>
      <c r="Z49" s="14">
        <f>VLOOKUP(A:A,[1]TDSheet!$A:$AA,27,0)</f>
        <v>340.6</v>
      </c>
      <c r="AA49" s="14">
        <f>VLOOKUP(A:A,[1]TDSheet!$A:$S,19,0)</f>
        <v>329.6</v>
      </c>
      <c r="AB49" s="14">
        <f>VLOOKUP(A:A,[3]TDSheet!$A:$D,4,0)</f>
        <v>398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6"/>
        <v>0</v>
      </c>
      <c r="AF49" s="14">
        <f t="shared" si="7"/>
        <v>168.00000000000003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1590</v>
      </c>
      <c r="D50" s="8">
        <v>4816</v>
      </c>
      <c r="E50" s="8">
        <v>3293</v>
      </c>
      <c r="F50" s="8">
        <v>3065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3331</v>
      </c>
      <c r="J50" s="14">
        <f t="shared" si="2"/>
        <v>-38</v>
      </c>
      <c r="K50" s="14">
        <f>VLOOKUP(A:A,[1]TDSheet!$A:$M,13,0)</f>
        <v>0</v>
      </c>
      <c r="L50" s="14">
        <f>VLOOKUP(A:A,[1]TDSheet!$A:$Q,17,0)</f>
        <v>200</v>
      </c>
      <c r="M50" s="14">
        <f>VLOOKUP(A:A,[1]TDSheet!$A:$R,18,0)</f>
        <v>800</v>
      </c>
      <c r="N50" s="17">
        <v>400</v>
      </c>
      <c r="O50" s="14"/>
      <c r="P50" s="14"/>
      <c r="Q50" s="14"/>
      <c r="R50" s="16"/>
      <c r="S50" s="14">
        <f t="shared" si="3"/>
        <v>658.6</v>
      </c>
      <c r="T50" s="16">
        <v>1000</v>
      </c>
      <c r="U50" s="18">
        <f t="shared" si="4"/>
        <v>8.2979046462192532</v>
      </c>
      <c r="V50" s="14">
        <f t="shared" si="5"/>
        <v>4.6538111144852721</v>
      </c>
      <c r="W50" s="14"/>
      <c r="X50" s="14"/>
      <c r="Y50" s="14">
        <f>VLOOKUP(A:A,[1]TDSheet!$A:$Z,26,0)</f>
        <v>635.20000000000005</v>
      </c>
      <c r="Z50" s="14">
        <f>VLOOKUP(A:A,[1]TDSheet!$A:$AA,27,0)</f>
        <v>665</v>
      </c>
      <c r="AA50" s="14">
        <f>VLOOKUP(A:A,[1]TDSheet!$A:$S,19,0)</f>
        <v>684.2</v>
      </c>
      <c r="AB50" s="14">
        <f>VLOOKUP(A:A,[3]TDSheet!$A:$D,4,0)</f>
        <v>846</v>
      </c>
      <c r="AC50" s="14" t="str">
        <f>VLOOKUP(A:A,[1]TDSheet!$A:$AC,29,0)</f>
        <v>пл600</v>
      </c>
      <c r="AD50" s="14" t="e">
        <f>VLOOKUP(A:A,[1]TDSheet!$A:$AD,30,0)</f>
        <v>#N/A</v>
      </c>
      <c r="AE50" s="14">
        <f t="shared" si="6"/>
        <v>0</v>
      </c>
      <c r="AF50" s="14">
        <f t="shared" si="7"/>
        <v>350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1079</v>
      </c>
      <c r="D51" s="8">
        <v>5070</v>
      </c>
      <c r="E51" s="8">
        <v>3431</v>
      </c>
      <c r="F51" s="8">
        <v>2674</v>
      </c>
      <c r="G51" s="1">
        <f>VLOOKUP(A:A,[1]TDSheet!$A:$G,7,0)</f>
        <v>0.28000000000000003</v>
      </c>
      <c r="H51" s="1">
        <f>VLOOKUP(A:A,[1]TDSheet!$A:$H,8,0)</f>
        <v>45</v>
      </c>
      <c r="I51" s="14">
        <f>VLOOKUP(A:A,[2]TDSheet!$A:$F,6,0)</f>
        <v>3462</v>
      </c>
      <c r="J51" s="14">
        <f t="shared" si="2"/>
        <v>-31</v>
      </c>
      <c r="K51" s="14">
        <f>VLOOKUP(A:A,[1]TDSheet!$A:$M,13,0)</f>
        <v>600</v>
      </c>
      <c r="L51" s="14">
        <f>VLOOKUP(A:A,[1]TDSheet!$A:$Q,17,0)</f>
        <v>0</v>
      </c>
      <c r="M51" s="14">
        <f>VLOOKUP(A:A,[1]TDSheet!$A:$R,18,0)</f>
        <v>800</v>
      </c>
      <c r="N51" s="14">
        <f>VLOOKUP(A:A,[1]TDSheet!$A:$T,20,0)</f>
        <v>600</v>
      </c>
      <c r="O51" s="14"/>
      <c r="P51" s="14"/>
      <c r="Q51" s="14"/>
      <c r="R51" s="16"/>
      <c r="S51" s="14">
        <f t="shared" si="3"/>
        <v>686.2</v>
      </c>
      <c r="T51" s="16">
        <v>1000</v>
      </c>
      <c r="U51" s="18">
        <f t="shared" si="4"/>
        <v>8.2687263188574747</v>
      </c>
      <c r="V51" s="14">
        <f t="shared" si="5"/>
        <v>3.8968230836490818</v>
      </c>
      <c r="W51" s="14"/>
      <c r="X51" s="14"/>
      <c r="Y51" s="14">
        <f>VLOOKUP(A:A,[1]TDSheet!$A:$Z,26,0)</f>
        <v>630.20000000000005</v>
      </c>
      <c r="Z51" s="14">
        <f>VLOOKUP(A:A,[1]TDSheet!$A:$AA,27,0)</f>
        <v>676.8</v>
      </c>
      <c r="AA51" s="14">
        <f>VLOOKUP(A:A,[1]TDSheet!$A:$S,19,0)</f>
        <v>709.8</v>
      </c>
      <c r="AB51" s="14">
        <f>VLOOKUP(A:A,[3]TDSheet!$A:$D,4,0)</f>
        <v>874</v>
      </c>
      <c r="AC51" s="14" t="str">
        <f>VLOOKUP(A:A,[1]TDSheet!$A:$AC,29,0)</f>
        <v>м335з</v>
      </c>
      <c r="AD51" s="14" t="str">
        <f>VLOOKUP(A:A,[1]TDSheet!$A:$AD,30,0)</f>
        <v>м303з</v>
      </c>
      <c r="AE51" s="14">
        <f t="shared" si="6"/>
        <v>0</v>
      </c>
      <c r="AF51" s="14">
        <f t="shared" si="7"/>
        <v>280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1565</v>
      </c>
      <c r="D52" s="8">
        <v>8375</v>
      </c>
      <c r="E52" s="8">
        <v>4951</v>
      </c>
      <c r="F52" s="8">
        <v>4904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5035</v>
      </c>
      <c r="J52" s="14">
        <f t="shared" si="2"/>
        <v>-84</v>
      </c>
      <c r="K52" s="14">
        <f>VLOOKUP(A:A,[1]TDSheet!$A:$M,13,0)</f>
        <v>120</v>
      </c>
      <c r="L52" s="14">
        <f>VLOOKUP(A:A,[1]TDSheet!$A:$Q,17,0)</f>
        <v>0</v>
      </c>
      <c r="M52" s="14">
        <f>VLOOKUP(A:A,[1]TDSheet!$A:$R,18,0)</f>
        <v>800</v>
      </c>
      <c r="N52" s="17">
        <v>800</v>
      </c>
      <c r="O52" s="14"/>
      <c r="P52" s="14"/>
      <c r="Q52" s="14"/>
      <c r="R52" s="16"/>
      <c r="S52" s="14">
        <f t="shared" si="3"/>
        <v>990.2</v>
      </c>
      <c r="T52" s="16">
        <v>1400</v>
      </c>
      <c r="U52" s="18">
        <f t="shared" si="4"/>
        <v>8.1034134518279135</v>
      </c>
      <c r="V52" s="14">
        <f t="shared" si="5"/>
        <v>4.9525348414461723</v>
      </c>
      <c r="W52" s="14"/>
      <c r="X52" s="14"/>
      <c r="Y52" s="14">
        <f>VLOOKUP(A:A,[1]TDSheet!$A:$Z,26,0)</f>
        <v>1016</v>
      </c>
      <c r="Z52" s="14">
        <f>VLOOKUP(A:A,[1]TDSheet!$A:$AA,27,0)</f>
        <v>1041</v>
      </c>
      <c r="AA52" s="14">
        <f>VLOOKUP(A:A,[1]TDSheet!$A:$S,19,0)</f>
        <v>1036.2</v>
      </c>
      <c r="AB52" s="14">
        <f>VLOOKUP(A:A,[3]TDSheet!$A:$D,4,0)</f>
        <v>1305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6"/>
        <v>0</v>
      </c>
      <c r="AF52" s="14">
        <f t="shared" si="7"/>
        <v>489.99999999999994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2998</v>
      </c>
      <c r="D53" s="8">
        <v>9186</v>
      </c>
      <c r="E53" s="8">
        <v>6843</v>
      </c>
      <c r="F53" s="8">
        <v>5253</v>
      </c>
      <c r="G53" s="1">
        <f>VLOOKUP(A:A,[1]TDSheet!$A:$G,7,0)</f>
        <v>0.35</v>
      </c>
      <c r="H53" s="1">
        <f>VLOOKUP(A:A,[1]TDSheet!$A:$H,8,0)</f>
        <v>45</v>
      </c>
      <c r="I53" s="14">
        <f>VLOOKUP(A:A,[2]TDSheet!$A:$F,6,0)</f>
        <v>6913</v>
      </c>
      <c r="J53" s="14">
        <f t="shared" si="2"/>
        <v>-70</v>
      </c>
      <c r="K53" s="14">
        <f>VLOOKUP(A:A,[1]TDSheet!$A:$M,13,0)</f>
        <v>200</v>
      </c>
      <c r="L53" s="14">
        <f>VLOOKUP(A:A,[1]TDSheet!$A:$Q,17,0)</f>
        <v>0</v>
      </c>
      <c r="M53" s="14">
        <f>VLOOKUP(A:A,[1]TDSheet!$A:$R,18,0)</f>
        <v>1600</v>
      </c>
      <c r="N53" s="17">
        <v>800</v>
      </c>
      <c r="O53" s="14"/>
      <c r="P53" s="14"/>
      <c r="Q53" s="14"/>
      <c r="R53" s="16"/>
      <c r="S53" s="14">
        <f t="shared" si="3"/>
        <v>1368.6</v>
      </c>
      <c r="T53" s="16">
        <v>3200</v>
      </c>
      <c r="U53" s="18">
        <f t="shared" si="4"/>
        <v>8.0761361975741632</v>
      </c>
      <c r="V53" s="14">
        <f t="shared" si="5"/>
        <v>3.8382288469969312</v>
      </c>
      <c r="W53" s="14"/>
      <c r="X53" s="14"/>
      <c r="Y53" s="14">
        <f>VLOOKUP(A:A,[1]TDSheet!$A:$Z,26,0)</f>
        <v>1349.4</v>
      </c>
      <c r="Z53" s="14">
        <f>VLOOKUP(A:A,[1]TDSheet!$A:$AA,27,0)</f>
        <v>1257</v>
      </c>
      <c r="AA53" s="14">
        <f>VLOOKUP(A:A,[1]TDSheet!$A:$S,19,0)</f>
        <v>1318.6</v>
      </c>
      <c r="AB53" s="14">
        <f>VLOOKUP(A:A,[3]TDSheet!$A:$D,4,0)</f>
        <v>1906</v>
      </c>
      <c r="AC53" s="14" t="str">
        <f>VLOOKUP(A:A,[1]TDSheet!$A:$AC,29,0)</f>
        <v>пл600</v>
      </c>
      <c r="AD53" s="14">
        <f>VLOOKUP(A:A,[1]TDSheet!$A:$AD,30,0)</f>
        <v>0</v>
      </c>
      <c r="AE53" s="14">
        <f t="shared" si="6"/>
        <v>0</v>
      </c>
      <c r="AF53" s="14">
        <f t="shared" si="7"/>
        <v>1120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906</v>
      </c>
      <c r="D54" s="8">
        <v>3603</v>
      </c>
      <c r="E54" s="8">
        <v>2166</v>
      </c>
      <c r="F54" s="8">
        <v>2320</v>
      </c>
      <c r="G54" s="1">
        <f>VLOOKUP(A:A,[1]TDSheet!$A:$G,7,0)</f>
        <v>0.41</v>
      </c>
      <c r="H54" s="1">
        <f>VLOOKUP(A:A,[1]TDSheet!$A:$H,8,0)</f>
        <v>45</v>
      </c>
      <c r="I54" s="14">
        <f>VLOOKUP(A:A,[2]TDSheet!$A:$F,6,0)</f>
        <v>2186</v>
      </c>
      <c r="J54" s="14">
        <f t="shared" si="2"/>
        <v>-20</v>
      </c>
      <c r="K54" s="14">
        <f>VLOOKUP(A:A,[1]TDSheet!$A:$M,13,0)</f>
        <v>280</v>
      </c>
      <c r="L54" s="14">
        <f>VLOOKUP(A:A,[1]TDSheet!$A:$Q,17,0)</f>
        <v>0</v>
      </c>
      <c r="M54" s="14">
        <f>VLOOKUP(A:A,[1]TDSheet!$A:$R,18,0)</f>
        <v>600</v>
      </c>
      <c r="N54" s="14">
        <f>VLOOKUP(A:A,[1]TDSheet!$A:$T,20,0)</f>
        <v>400</v>
      </c>
      <c r="O54" s="14"/>
      <c r="P54" s="14"/>
      <c r="Q54" s="14"/>
      <c r="R54" s="16"/>
      <c r="S54" s="14">
        <f t="shared" si="3"/>
        <v>433.2</v>
      </c>
      <c r="T54" s="16"/>
      <c r="U54" s="18">
        <f t="shared" si="4"/>
        <v>8.310249307479225</v>
      </c>
      <c r="V54" s="14">
        <f t="shared" si="5"/>
        <v>5.3554939981532783</v>
      </c>
      <c r="W54" s="14"/>
      <c r="X54" s="14"/>
      <c r="Y54" s="14">
        <f>VLOOKUP(A:A,[1]TDSheet!$A:$Z,26,0)</f>
        <v>506.2</v>
      </c>
      <c r="Z54" s="14">
        <f>VLOOKUP(A:A,[1]TDSheet!$A:$AA,27,0)</f>
        <v>450.6</v>
      </c>
      <c r="AA54" s="14">
        <f>VLOOKUP(A:A,[1]TDSheet!$A:$S,19,0)</f>
        <v>500</v>
      </c>
      <c r="AB54" s="14">
        <f>VLOOKUP(A:A,[3]TDSheet!$A:$D,4,0)</f>
        <v>453</v>
      </c>
      <c r="AC54" s="14">
        <f>VLOOKUP(A:A,[1]TDSheet!$A:$AC,29,0)</f>
        <v>0</v>
      </c>
      <c r="AD54" s="14">
        <f>VLOOKUP(A:A,[1]TDSheet!$A:$AD,30,0)</f>
        <v>0</v>
      </c>
      <c r="AE54" s="14">
        <f t="shared" si="6"/>
        <v>0</v>
      </c>
      <c r="AF54" s="14">
        <f t="shared" si="7"/>
        <v>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249</v>
      </c>
      <c r="D55" s="8">
        <v>4524</v>
      </c>
      <c r="E55" s="19">
        <v>332</v>
      </c>
      <c r="F55" s="19">
        <v>3768</v>
      </c>
      <c r="G55" s="1">
        <f>VLOOKUP(A:A,[1]TDSheet!$A:$G,7,0)</f>
        <v>0</v>
      </c>
      <c r="H55" s="1">
        <f>VLOOKUP(A:A,[1]TDSheet!$A:$H,8,0)</f>
        <v>45</v>
      </c>
      <c r="I55" s="14">
        <f>VLOOKUP(A:A,[2]TDSheet!$A:$F,6,0)</f>
        <v>340</v>
      </c>
      <c r="J55" s="14">
        <f t="shared" si="2"/>
        <v>-8</v>
      </c>
      <c r="K55" s="14">
        <f>VLOOKUP(A:A,[1]TDSheet!$A:$M,13,0)</f>
        <v>0</v>
      </c>
      <c r="L55" s="14">
        <f>VLOOKUP(A:A,[1]TDSheet!$A:$Q,17,0)</f>
        <v>0</v>
      </c>
      <c r="M55" s="14">
        <f>VLOOKUP(A:A,[1]TDSheet!$A:$R,18,0)</f>
        <v>0</v>
      </c>
      <c r="N55" s="14">
        <f>VLOOKUP(A:A,[1]TDSheet!$A:$T,20,0)</f>
        <v>0</v>
      </c>
      <c r="O55" s="14"/>
      <c r="P55" s="14"/>
      <c r="Q55" s="14"/>
      <c r="R55" s="16"/>
      <c r="S55" s="14">
        <f t="shared" si="3"/>
        <v>66.400000000000006</v>
      </c>
      <c r="T55" s="16"/>
      <c r="U55" s="18">
        <f t="shared" si="4"/>
        <v>56.746987951807228</v>
      </c>
      <c r="V55" s="14">
        <f t="shared" si="5"/>
        <v>56.746987951807228</v>
      </c>
      <c r="W55" s="14"/>
      <c r="X55" s="14"/>
      <c r="Y55" s="14">
        <f>VLOOKUP(A:A,[1]TDSheet!$A:$Z,26,0)</f>
        <v>847.6</v>
      </c>
      <c r="Z55" s="14">
        <f>VLOOKUP(A:A,[1]TDSheet!$A:$AA,27,0)</f>
        <v>670</v>
      </c>
      <c r="AA55" s="14">
        <f>VLOOKUP(A:A,[1]TDSheet!$A:$S,19,0)</f>
        <v>548.79999999999995</v>
      </c>
      <c r="AB55" s="14">
        <f>VLOOKUP(A:A,[3]TDSheet!$A:$D,4,0)</f>
        <v>32</v>
      </c>
      <c r="AC55" s="14" t="e">
        <f>VLOOKUP(A:A,[1]TDSheet!$A:$AC,29,0)</f>
        <v>#N/A</v>
      </c>
      <c r="AD55" s="14" t="e">
        <f>VLOOKUP(A:A,[1]TDSheet!$A:$AD,30,0)</f>
        <v>#N/A</v>
      </c>
      <c r="AE55" s="14">
        <f t="shared" si="6"/>
        <v>0</v>
      </c>
      <c r="AF55" s="14">
        <f t="shared" si="7"/>
        <v>0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536</v>
      </c>
      <c r="D56" s="8">
        <v>8573</v>
      </c>
      <c r="E56" s="8">
        <v>4487</v>
      </c>
      <c r="F56" s="8">
        <v>4590</v>
      </c>
      <c r="G56" s="1">
        <f>VLOOKUP(A:A,[1]TDSheet!$A:$G,7,0)</f>
        <v>0.41</v>
      </c>
      <c r="H56" s="1">
        <f>VLOOKUP(A:A,[1]TDSheet!$A:$H,8,0)</f>
        <v>45</v>
      </c>
      <c r="I56" s="14">
        <f>VLOOKUP(A:A,[2]TDSheet!$A:$F,6,0)</f>
        <v>4521</v>
      </c>
      <c r="J56" s="14">
        <f t="shared" si="2"/>
        <v>-34</v>
      </c>
      <c r="K56" s="14">
        <f>VLOOKUP(A:A,[1]TDSheet!$A:$M,13,0)</f>
        <v>500</v>
      </c>
      <c r="L56" s="14">
        <f>VLOOKUP(A:A,[1]TDSheet!$A:$Q,17,0)</f>
        <v>0</v>
      </c>
      <c r="M56" s="14">
        <f>VLOOKUP(A:A,[1]TDSheet!$A:$R,18,0)</f>
        <v>900</v>
      </c>
      <c r="N56" s="17">
        <v>700</v>
      </c>
      <c r="O56" s="14"/>
      <c r="P56" s="14"/>
      <c r="Q56" s="14"/>
      <c r="R56" s="16"/>
      <c r="S56" s="14">
        <f t="shared" si="3"/>
        <v>897.4</v>
      </c>
      <c r="T56" s="16">
        <v>600</v>
      </c>
      <c r="U56" s="18">
        <f t="shared" si="4"/>
        <v>8.1234677958546921</v>
      </c>
      <c r="V56" s="14">
        <f t="shared" si="5"/>
        <v>5.1147760196122132</v>
      </c>
      <c r="W56" s="14"/>
      <c r="X56" s="14"/>
      <c r="Y56" s="14">
        <f>VLOOKUP(A:A,[1]TDSheet!$A:$Z,26,0)</f>
        <v>755.4</v>
      </c>
      <c r="Z56" s="14">
        <f>VLOOKUP(A:A,[1]TDSheet!$A:$AA,27,0)</f>
        <v>912</v>
      </c>
      <c r="AA56" s="14">
        <f>VLOOKUP(A:A,[1]TDSheet!$A:$S,19,0)</f>
        <v>1023</v>
      </c>
      <c r="AB56" s="14">
        <f>VLOOKUP(A:A,[3]TDSheet!$A:$D,4,0)</f>
        <v>1146</v>
      </c>
      <c r="AC56" s="14">
        <f>VLOOKUP(A:A,[1]TDSheet!$A:$AC,29,0)</f>
        <v>0</v>
      </c>
      <c r="AD56" s="14">
        <f>VLOOKUP(A:A,[1]TDSheet!$A:$AD,30,0)</f>
        <v>0</v>
      </c>
      <c r="AE56" s="14">
        <f t="shared" si="6"/>
        <v>0</v>
      </c>
      <c r="AF56" s="14">
        <f t="shared" si="7"/>
        <v>245.99999999999997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70.66</v>
      </c>
      <c r="D57" s="8">
        <v>84.02</v>
      </c>
      <c r="E57" s="8">
        <v>46.475000000000001</v>
      </c>
      <c r="F57" s="8">
        <v>108.205</v>
      </c>
      <c r="G57" s="1">
        <f>VLOOKUP(A:A,[1]TDSheet!$A:$G,7,0)</f>
        <v>1</v>
      </c>
      <c r="H57" s="1">
        <f>VLOOKUP(A:A,[1]TDSheet!$A:$H,8,0)</f>
        <v>30</v>
      </c>
      <c r="I57" s="14">
        <f>VLOOKUP(A:A,[2]TDSheet!$A:$F,6,0)</f>
        <v>52.5</v>
      </c>
      <c r="J57" s="14">
        <f t="shared" si="2"/>
        <v>-6.0249999999999986</v>
      </c>
      <c r="K57" s="14">
        <f>VLOOKUP(A:A,[1]TDSheet!$A:$M,13,0)</f>
        <v>0</v>
      </c>
      <c r="L57" s="14">
        <f>VLOOKUP(A:A,[1]TDSheet!$A:$Q,17,0)</f>
        <v>0</v>
      </c>
      <c r="M57" s="14">
        <f>VLOOKUP(A:A,[1]TDSheet!$A:$R,18,0)</f>
        <v>0</v>
      </c>
      <c r="N57" s="14">
        <f>VLOOKUP(A:A,[1]TDSheet!$A:$T,20,0)</f>
        <v>0</v>
      </c>
      <c r="O57" s="14"/>
      <c r="P57" s="14"/>
      <c r="Q57" s="14"/>
      <c r="R57" s="16"/>
      <c r="S57" s="14">
        <f t="shared" si="3"/>
        <v>9.2949999999999999</v>
      </c>
      <c r="T57" s="16"/>
      <c r="U57" s="18">
        <f t="shared" si="4"/>
        <v>11.641204948897256</v>
      </c>
      <c r="V57" s="14">
        <f t="shared" si="5"/>
        <v>11.641204948897256</v>
      </c>
      <c r="W57" s="14"/>
      <c r="X57" s="14"/>
      <c r="Y57" s="14">
        <f>VLOOKUP(A:A,[1]TDSheet!$A:$Z,26,0)</f>
        <v>12.620999999999999</v>
      </c>
      <c r="Z57" s="14">
        <f>VLOOKUP(A:A,[1]TDSheet!$A:$AA,27,0)</f>
        <v>10.552</v>
      </c>
      <c r="AA57" s="14">
        <f>VLOOKUP(A:A,[1]TDSheet!$A:$S,19,0)</f>
        <v>8.1530000000000005</v>
      </c>
      <c r="AB57" s="14">
        <f>VLOOKUP(A:A,[3]TDSheet!$A:$D,4,0)</f>
        <v>28.495000000000001</v>
      </c>
      <c r="AC57" s="14" t="str">
        <f>VLOOKUP(A:A,[1]TDSheet!$A:$AC,29,0)</f>
        <v>костик</v>
      </c>
      <c r="AD57" s="14">
        <f>VLOOKUP(A:A,[1]TDSheet!$A:$AD,30,0)</f>
        <v>0</v>
      </c>
      <c r="AE57" s="14">
        <f t="shared" si="6"/>
        <v>0</v>
      </c>
      <c r="AF57" s="14">
        <f t="shared" si="7"/>
        <v>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45</v>
      </c>
      <c r="D58" s="8">
        <v>81</v>
      </c>
      <c r="E58" s="8">
        <v>81</v>
      </c>
      <c r="F58" s="8">
        <v>43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90</v>
      </c>
      <c r="J58" s="14">
        <f t="shared" si="2"/>
        <v>-9</v>
      </c>
      <c r="K58" s="14">
        <f>VLOOKUP(A:A,[1]TDSheet!$A:$M,13,0)</f>
        <v>40</v>
      </c>
      <c r="L58" s="14">
        <f>VLOOKUP(A:A,[1]TDSheet!$A:$Q,17,0)</f>
        <v>40</v>
      </c>
      <c r="M58" s="14">
        <f>VLOOKUP(A:A,[1]TDSheet!$A:$R,18,0)</f>
        <v>0</v>
      </c>
      <c r="N58" s="14">
        <f>VLOOKUP(A:A,[1]TDSheet!$A:$T,20,0)</f>
        <v>40</v>
      </c>
      <c r="O58" s="14"/>
      <c r="P58" s="14"/>
      <c r="Q58" s="14"/>
      <c r="R58" s="16"/>
      <c r="S58" s="14">
        <f t="shared" si="3"/>
        <v>16.2</v>
      </c>
      <c r="T58" s="16"/>
      <c r="U58" s="18">
        <f t="shared" si="4"/>
        <v>10.06172839506173</v>
      </c>
      <c r="V58" s="14">
        <f t="shared" si="5"/>
        <v>2.6543209876543212</v>
      </c>
      <c r="W58" s="14"/>
      <c r="X58" s="14"/>
      <c r="Y58" s="14">
        <f>VLOOKUP(A:A,[1]TDSheet!$A:$Z,26,0)</f>
        <v>13</v>
      </c>
      <c r="Z58" s="14">
        <f>VLOOKUP(A:A,[1]TDSheet!$A:$AA,27,0)</f>
        <v>10</v>
      </c>
      <c r="AA58" s="14">
        <f>VLOOKUP(A:A,[1]TDSheet!$A:$S,19,0)</f>
        <v>17.399999999999999</v>
      </c>
      <c r="AB58" s="14">
        <f>VLOOKUP(A:A,[3]TDSheet!$A:$D,4,0)</f>
        <v>2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6"/>
        <v>0</v>
      </c>
      <c r="AF58" s="14">
        <f t="shared" si="7"/>
        <v>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5.48</v>
      </c>
      <c r="D59" s="8">
        <v>28.899000000000001</v>
      </c>
      <c r="E59" s="8">
        <v>16.847000000000001</v>
      </c>
      <c r="F59" s="8">
        <v>17.532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16</v>
      </c>
      <c r="J59" s="14">
        <f t="shared" si="2"/>
        <v>0.84700000000000131</v>
      </c>
      <c r="K59" s="14">
        <f>VLOOKUP(A:A,[1]TDSheet!$A:$M,13,0)</f>
        <v>0</v>
      </c>
      <c r="L59" s="14">
        <f>VLOOKUP(A:A,[1]TDSheet!$A:$Q,17,0)</f>
        <v>0</v>
      </c>
      <c r="M59" s="14">
        <f>VLOOKUP(A:A,[1]TDSheet!$A:$R,18,0)</f>
        <v>0</v>
      </c>
      <c r="N59" s="14">
        <f>VLOOKUP(A:A,[1]TDSheet!$A:$T,20,0)</f>
        <v>10</v>
      </c>
      <c r="O59" s="14"/>
      <c r="P59" s="14"/>
      <c r="Q59" s="14"/>
      <c r="R59" s="16"/>
      <c r="S59" s="14">
        <f t="shared" si="3"/>
        <v>3.3694000000000002</v>
      </c>
      <c r="T59" s="16"/>
      <c r="U59" s="18">
        <f t="shared" si="4"/>
        <v>8.1711877485605751</v>
      </c>
      <c r="V59" s="14">
        <f t="shared" si="5"/>
        <v>5.2033002908529706</v>
      </c>
      <c r="W59" s="14"/>
      <c r="X59" s="14"/>
      <c r="Y59" s="14">
        <f>VLOOKUP(A:A,[1]TDSheet!$A:$Z,26,0)</f>
        <v>1.6745999999999999</v>
      </c>
      <c r="Z59" s="14">
        <f>VLOOKUP(A:A,[1]TDSheet!$A:$AA,27,0)</f>
        <v>6.3856000000000002</v>
      </c>
      <c r="AA59" s="14">
        <f>VLOOKUP(A:A,[1]TDSheet!$A:$S,19,0)</f>
        <v>3.2118000000000002</v>
      </c>
      <c r="AB59" s="14">
        <f>VLOOKUP(A:A,[3]TDSheet!$A:$D,4,0)</f>
        <v>2.0409999999999999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6"/>
        <v>0</v>
      </c>
      <c r="AF59" s="14">
        <f t="shared" si="7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34</v>
      </c>
      <c r="D60" s="8">
        <v>210</v>
      </c>
      <c r="E60" s="8">
        <v>135</v>
      </c>
      <c r="F60" s="8">
        <v>98</v>
      </c>
      <c r="G60" s="1">
        <f>VLOOKUP(A:A,[1]TDSheet!$A:$G,7,0)</f>
        <v>0.41</v>
      </c>
      <c r="H60" s="1" t="e">
        <f>VLOOKUP(A:A,[1]TDSheet!$A:$H,8,0)</f>
        <v>#N/A</v>
      </c>
      <c r="I60" s="14">
        <f>VLOOKUP(A:A,[2]TDSheet!$A:$F,6,0)</f>
        <v>142</v>
      </c>
      <c r="J60" s="14">
        <f t="shared" si="2"/>
        <v>-7</v>
      </c>
      <c r="K60" s="14">
        <f>VLOOKUP(A:A,[1]TDSheet!$A:$M,13,0)</f>
        <v>0</v>
      </c>
      <c r="L60" s="14">
        <f>VLOOKUP(A:A,[1]TDSheet!$A:$Q,17,0)</f>
        <v>40</v>
      </c>
      <c r="M60" s="14">
        <f>VLOOKUP(A:A,[1]TDSheet!$A:$R,18,0)</f>
        <v>0</v>
      </c>
      <c r="N60" s="14">
        <f>VLOOKUP(A:A,[1]TDSheet!$A:$T,20,0)</f>
        <v>40</v>
      </c>
      <c r="O60" s="14"/>
      <c r="P60" s="14"/>
      <c r="Q60" s="14"/>
      <c r="R60" s="16"/>
      <c r="S60" s="14">
        <f t="shared" si="3"/>
        <v>27</v>
      </c>
      <c r="T60" s="16">
        <v>40</v>
      </c>
      <c r="U60" s="18">
        <f t="shared" si="4"/>
        <v>8.0740740740740744</v>
      </c>
      <c r="V60" s="14">
        <f t="shared" si="5"/>
        <v>3.6296296296296298</v>
      </c>
      <c r="W60" s="14"/>
      <c r="X60" s="14"/>
      <c r="Y60" s="14">
        <f>VLOOKUP(A:A,[1]TDSheet!$A:$Z,26,0)</f>
        <v>23.4</v>
      </c>
      <c r="Z60" s="14">
        <f>VLOOKUP(A:A,[1]TDSheet!$A:$AA,27,0)</f>
        <v>23.8</v>
      </c>
      <c r="AA60" s="14">
        <f>VLOOKUP(A:A,[1]TDSheet!$A:$S,19,0)</f>
        <v>26</v>
      </c>
      <c r="AB60" s="14">
        <f>VLOOKUP(A:A,[3]TDSheet!$A:$D,4,0)</f>
        <v>36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6"/>
        <v>0</v>
      </c>
      <c r="AF60" s="14">
        <f t="shared" si="7"/>
        <v>16.399999999999999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19.478999999999999</v>
      </c>
      <c r="D61" s="8">
        <v>20.923999999999999</v>
      </c>
      <c r="E61" s="8">
        <v>12.708</v>
      </c>
      <c r="F61" s="8">
        <v>27.695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12</v>
      </c>
      <c r="J61" s="14">
        <f t="shared" si="2"/>
        <v>0.70800000000000018</v>
      </c>
      <c r="K61" s="14">
        <f>VLOOKUP(A:A,[1]TDSheet!$A:$M,13,0)</f>
        <v>0</v>
      </c>
      <c r="L61" s="14">
        <f>VLOOKUP(A:A,[1]TDSheet!$A:$Q,17,0)</f>
        <v>0</v>
      </c>
      <c r="M61" s="14">
        <f>VLOOKUP(A:A,[1]TDSheet!$A:$R,18,0)</f>
        <v>0</v>
      </c>
      <c r="N61" s="14">
        <f>VLOOKUP(A:A,[1]TDSheet!$A:$T,20,0)</f>
        <v>0</v>
      </c>
      <c r="O61" s="14"/>
      <c r="P61" s="14"/>
      <c r="Q61" s="14"/>
      <c r="R61" s="16"/>
      <c r="S61" s="14">
        <f t="shared" si="3"/>
        <v>2.5415999999999999</v>
      </c>
      <c r="T61" s="16"/>
      <c r="U61" s="18">
        <f t="shared" si="4"/>
        <v>10.896679257160844</v>
      </c>
      <c r="V61" s="14">
        <f t="shared" si="5"/>
        <v>10.896679257160844</v>
      </c>
      <c r="W61" s="14"/>
      <c r="X61" s="14"/>
      <c r="Y61" s="14">
        <f>VLOOKUP(A:A,[1]TDSheet!$A:$Z,26,0)</f>
        <v>6.1756000000000002</v>
      </c>
      <c r="Z61" s="14">
        <f>VLOOKUP(A:A,[1]TDSheet!$A:$AA,27,0)</f>
        <v>3.8715999999999999</v>
      </c>
      <c r="AA61" s="14">
        <f>VLOOKUP(A:A,[1]TDSheet!$A:$S,19,0)</f>
        <v>2.5536000000000003</v>
      </c>
      <c r="AB61" s="14">
        <f>VLOOKUP(A:A,[3]TDSheet!$A:$D,4,0)</f>
        <v>3.1880000000000002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6"/>
        <v>0</v>
      </c>
      <c r="AF61" s="14">
        <f t="shared" si="7"/>
        <v>0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54</v>
      </c>
      <c r="D62" s="8">
        <v>1447</v>
      </c>
      <c r="E62" s="8">
        <v>742</v>
      </c>
      <c r="F62" s="8">
        <v>737</v>
      </c>
      <c r="G62" s="1">
        <f>VLOOKUP(A:A,[1]TDSheet!$A:$G,7,0)</f>
        <v>0.36</v>
      </c>
      <c r="H62" s="1" t="e">
        <f>VLOOKUP(A:A,[1]TDSheet!$A:$H,8,0)</f>
        <v>#N/A</v>
      </c>
      <c r="I62" s="14">
        <f>VLOOKUP(A:A,[2]TDSheet!$A:$F,6,0)</f>
        <v>766</v>
      </c>
      <c r="J62" s="14">
        <f t="shared" si="2"/>
        <v>-24</v>
      </c>
      <c r="K62" s="14">
        <f>VLOOKUP(A:A,[1]TDSheet!$A:$M,13,0)</f>
        <v>40</v>
      </c>
      <c r="L62" s="14">
        <f>VLOOKUP(A:A,[1]TDSheet!$A:$Q,17,0)</f>
        <v>0</v>
      </c>
      <c r="M62" s="14">
        <f>VLOOKUP(A:A,[1]TDSheet!$A:$R,18,0)</f>
        <v>120</v>
      </c>
      <c r="N62" s="14">
        <f>VLOOKUP(A:A,[1]TDSheet!$A:$T,20,0)</f>
        <v>120</v>
      </c>
      <c r="O62" s="14"/>
      <c r="P62" s="14"/>
      <c r="Q62" s="14"/>
      <c r="R62" s="16"/>
      <c r="S62" s="14">
        <f t="shared" si="3"/>
        <v>148.4</v>
      </c>
      <c r="T62" s="16">
        <v>160</v>
      </c>
      <c r="U62" s="18">
        <f t="shared" si="4"/>
        <v>7.9312668463611855</v>
      </c>
      <c r="V62" s="14">
        <f t="shared" si="5"/>
        <v>4.9663072776280321</v>
      </c>
      <c r="W62" s="14"/>
      <c r="X62" s="14"/>
      <c r="Y62" s="14">
        <f>VLOOKUP(A:A,[1]TDSheet!$A:$Z,26,0)</f>
        <v>127.2</v>
      </c>
      <c r="Z62" s="14">
        <f>VLOOKUP(A:A,[1]TDSheet!$A:$AA,27,0)</f>
        <v>156</v>
      </c>
      <c r="AA62" s="14">
        <f>VLOOKUP(A:A,[1]TDSheet!$A:$S,19,0)</f>
        <v>148.4</v>
      </c>
      <c r="AB62" s="14">
        <f>VLOOKUP(A:A,[3]TDSheet!$A:$D,4,0)</f>
        <v>136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6"/>
        <v>0</v>
      </c>
      <c r="AF62" s="14">
        <f t="shared" si="7"/>
        <v>57.599999999999994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61.831000000000003</v>
      </c>
      <c r="D63" s="8">
        <v>47.151000000000003</v>
      </c>
      <c r="E63" s="8">
        <v>54.295999999999999</v>
      </c>
      <c r="F63" s="8">
        <v>54.686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52.1</v>
      </c>
      <c r="J63" s="14">
        <f t="shared" si="2"/>
        <v>2.195999999999998</v>
      </c>
      <c r="K63" s="14">
        <f>VLOOKUP(A:A,[1]TDSheet!$A:$M,13,0)</f>
        <v>0</v>
      </c>
      <c r="L63" s="14">
        <f>VLOOKUP(A:A,[1]TDSheet!$A:$Q,17,0)</f>
        <v>0</v>
      </c>
      <c r="M63" s="14">
        <f>VLOOKUP(A:A,[1]TDSheet!$A:$R,18,0)</f>
        <v>10</v>
      </c>
      <c r="N63" s="14">
        <f>VLOOKUP(A:A,[1]TDSheet!$A:$T,20,0)</f>
        <v>10</v>
      </c>
      <c r="O63" s="14"/>
      <c r="P63" s="14"/>
      <c r="Q63" s="14"/>
      <c r="R63" s="16"/>
      <c r="S63" s="14">
        <f t="shared" si="3"/>
        <v>10.8592</v>
      </c>
      <c r="T63" s="16">
        <v>20</v>
      </c>
      <c r="U63" s="18">
        <f t="shared" si="4"/>
        <v>8.7194268454398127</v>
      </c>
      <c r="V63" s="14">
        <f t="shared" si="5"/>
        <v>5.035914247826728</v>
      </c>
      <c r="W63" s="14"/>
      <c r="X63" s="14"/>
      <c r="Y63" s="14">
        <f>VLOOKUP(A:A,[1]TDSheet!$A:$Z,26,0)</f>
        <v>17.9602</v>
      </c>
      <c r="Z63" s="14">
        <f>VLOOKUP(A:A,[1]TDSheet!$A:$AA,27,0)</f>
        <v>13.391200000000001</v>
      </c>
      <c r="AA63" s="14">
        <f>VLOOKUP(A:A,[1]TDSheet!$A:$S,19,0)</f>
        <v>10.604800000000001</v>
      </c>
      <c r="AB63" s="14">
        <f>VLOOKUP(A:A,[3]TDSheet!$A:$D,4,0)</f>
        <v>14.923999999999999</v>
      </c>
      <c r="AC63" s="14" t="e">
        <f>VLOOKUP(A:A,[1]TDSheet!$A:$AC,29,0)</f>
        <v>#N/A</v>
      </c>
      <c r="AD63" s="14" t="e">
        <f>VLOOKUP(A:A,[1]TDSheet!$A:$AD,30,0)</f>
        <v>#N/A</v>
      </c>
      <c r="AE63" s="14">
        <f t="shared" si="6"/>
        <v>0</v>
      </c>
      <c r="AF63" s="14">
        <f t="shared" si="7"/>
        <v>20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22</v>
      </c>
      <c r="D64" s="8">
        <v>265</v>
      </c>
      <c r="E64" s="8">
        <v>224</v>
      </c>
      <c r="F64" s="8">
        <v>59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232</v>
      </c>
      <c r="J64" s="14">
        <f t="shared" si="2"/>
        <v>-8</v>
      </c>
      <c r="K64" s="14">
        <f>VLOOKUP(A:A,[1]TDSheet!$A:$M,13,0)</f>
        <v>60</v>
      </c>
      <c r="L64" s="14">
        <f>VLOOKUP(A:A,[1]TDSheet!$A:$Q,17,0)</f>
        <v>30</v>
      </c>
      <c r="M64" s="14">
        <f>VLOOKUP(A:A,[1]TDSheet!$A:$R,18,0)</f>
        <v>60</v>
      </c>
      <c r="N64" s="14">
        <f>VLOOKUP(A:A,[1]TDSheet!$A:$T,20,0)</f>
        <v>30</v>
      </c>
      <c r="O64" s="14"/>
      <c r="P64" s="14"/>
      <c r="Q64" s="14"/>
      <c r="R64" s="16"/>
      <c r="S64" s="14">
        <f t="shared" si="3"/>
        <v>44.8</v>
      </c>
      <c r="T64" s="16">
        <v>120</v>
      </c>
      <c r="U64" s="18">
        <f t="shared" si="4"/>
        <v>8.0133928571428577</v>
      </c>
      <c r="V64" s="14">
        <f t="shared" si="5"/>
        <v>1.3169642857142858</v>
      </c>
      <c r="W64" s="14"/>
      <c r="X64" s="14"/>
      <c r="Y64" s="14">
        <f>VLOOKUP(A:A,[1]TDSheet!$A:$Z,26,0)</f>
        <v>0</v>
      </c>
      <c r="Z64" s="14">
        <f>VLOOKUP(A:A,[1]TDSheet!$A:$AA,27,0)</f>
        <v>7.6</v>
      </c>
      <c r="AA64" s="14">
        <f>VLOOKUP(A:A,[1]TDSheet!$A:$S,19,0)</f>
        <v>37.200000000000003</v>
      </c>
      <c r="AB64" s="14">
        <f>VLOOKUP(A:A,[3]TDSheet!$A:$D,4,0)</f>
        <v>50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6"/>
        <v>0</v>
      </c>
      <c r="AF64" s="14">
        <f t="shared" si="7"/>
        <v>49.199999999999996</v>
      </c>
      <c r="AG64" s="14"/>
      <c r="AH64" s="14"/>
    </row>
    <row r="65" spans="1:34" s="1" customFormat="1" ht="11.1" customHeight="1" outlineLevel="1" x14ac:dyDescent="0.2">
      <c r="A65" s="7" t="s">
        <v>88</v>
      </c>
      <c r="B65" s="7" t="s">
        <v>8</v>
      </c>
      <c r="C65" s="8">
        <v>36</v>
      </c>
      <c r="D65" s="8">
        <v>231</v>
      </c>
      <c r="E65" s="8">
        <v>167</v>
      </c>
      <c r="F65" s="8">
        <v>97</v>
      </c>
      <c r="G65" s="1">
        <f>VLOOKUP(A:A,[1]TDSheet!$A:$G,7,0)</f>
        <v>0.41</v>
      </c>
      <c r="H65" s="1" t="e">
        <f>VLOOKUP(A:A,[1]TDSheet!$A:$H,8,0)</f>
        <v>#N/A</v>
      </c>
      <c r="I65" s="14">
        <f>VLOOKUP(A:A,[2]TDSheet!$A:$F,6,0)</f>
        <v>170</v>
      </c>
      <c r="J65" s="14">
        <f t="shared" si="2"/>
        <v>-3</v>
      </c>
      <c r="K65" s="14">
        <f>VLOOKUP(A:A,[1]TDSheet!$A:$M,13,0)</f>
        <v>0</v>
      </c>
      <c r="L65" s="14">
        <f>VLOOKUP(A:A,[1]TDSheet!$A:$Q,17,0)</f>
        <v>30</v>
      </c>
      <c r="M65" s="14">
        <f>VLOOKUP(A:A,[1]TDSheet!$A:$R,18,0)</f>
        <v>30</v>
      </c>
      <c r="N65" s="14">
        <f>VLOOKUP(A:A,[1]TDSheet!$A:$T,20,0)</f>
        <v>0</v>
      </c>
      <c r="O65" s="14"/>
      <c r="P65" s="14"/>
      <c r="Q65" s="14"/>
      <c r="R65" s="16"/>
      <c r="S65" s="14">
        <f t="shared" si="3"/>
        <v>33.4</v>
      </c>
      <c r="T65" s="16">
        <v>120</v>
      </c>
      <c r="U65" s="18">
        <f t="shared" si="4"/>
        <v>8.293413173652695</v>
      </c>
      <c r="V65" s="14">
        <f t="shared" si="5"/>
        <v>2.9041916167664672</v>
      </c>
      <c r="W65" s="14"/>
      <c r="X65" s="14"/>
      <c r="Y65" s="14">
        <f>VLOOKUP(A:A,[1]TDSheet!$A:$Z,26,0)</f>
        <v>0</v>
      </c>
      <c r="Z65" s="14">
        <f>VLOOKUP(A:A,[1]TDSheet!$A:$AA,27,0)</f>
        <v>7.8</v>
      </c>
      <c r="AA65" s="14">
        <f>VLOOKUP(A:A,[1]TDSheet!$A:$S,19,0)</f>
        <v>26.8</v>
      </c>
      <c r="AB65" s="14">
        <f>VLOOKUP(A:A,[3]TDSheet!$A:$D,4,0)</f>
        <v>45</v>
      </c>
      <c r="AC65" s="14" t="str">
        <f>VLOOKUP(A:A,[1]TDSheet!$A:$AC,29,0)</f>
        <v>костик</v>
      </c>
      <c r="AD65" s="14" t="e">
        <f>VLOOKUP(A:A,[1]TDSheet!$A:$AD,30,0)</f>
        <v>#N/A</v>
      </c>
      <c r="AE65" s="14">
        <f t="shared" si="6"/>
        <v>0</v>
      </c>
      <c r="AF65" s="14">
        <f t="shared" si="7"/>
        <v>49.199999999999996</v>
      </c>
      <c r="AG65" s="14"/>
      <c r="AH65" s="14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190</v>
      </c>
      <c r="D66" s="8">
        <v>927</v>
      </c>
      <c r="E66" s="8">
        <v>589</v>
      </c>
      <c r="F66" s="8">
        <v>522</v>
      </c>
      <c r="G66" s="1">
        <f>VLOOKUP(A:A,[1]TDSheet!$A:$G,7,0)</f>
        <v>0.28000000000000003</v>
      </c>
      <c r="H66" s="1" t="e">
        <f>VLOOKUP(A:A,[1]TDSheet!$A:$H,8,0)</f>
        <v>#N/A</v>
      </c>
      <c r="I66" s="14">
        <f>VLOOKUP(A:A,[2]TDSheet!$A:$F,6,0)</f>
        <v>595</v>
      </c>
      <c r="J66" s="14">
        <f t="shared" si="2"/>
        <v>-6</v>
      </c>
      <c r="K66" s="14">
        <f>VLOOKUP(A:A,[1]TDSheet!$A:$M,13,0)</f>
        <v>40</v>
      </c>
      <c r="L66" s="14">
        <f>VLOOKUP(A:A,[1]TDSheet!$A:$Q,17,0)</f>
        <v>40</v>
      </c>
      <c r="M66" s="14">
        <f>VLOOKUP(A:A,[1]TDSheet!$A:$R,18,0)</f>
        <v>120</v>
      </c>
      <c r="N66" s="14">
        <f>VLOOKUP(A:A,[1]TDSheet!$A:$T,20,0)</f>
        <v>120</v>
      </c>
      <c r="O66" s="14"/>
      <c r="P66" s="14"/>
      <c r="Q66" s="14"/>
      <c r="R66" s="16"/>
      <c r="S66" s="14">
        <f t="shared" si="3"/>
        <v>117.8</v>
      </c>
      <c r="T66" s="16">
        <v>120</v>
      </c>
      <c r="U66" s="18">
        <f t="shared" si="4"/>
        <v>8.1663837011884546</v>
      </c>
      <c r="V66" s="14">
        <f t="shared" si="5"/>
        <v>4.4312393887945669</v>
      </c>
      <c r="W66" s="14"/>
      <c r="X66" s="14"/>
      <c r="Y66" s="14">
        <f>VLOOKUP(A:A,[1]TDSheet!$A:$Z,26,0)</f>
        <v>105.8</v>
      </c>
      <c r="Z66" s="14">
        <f>VLOOKUP(A:A,[1]TDSheet!$A:$AA,27,0)</f>
        <v>115.8</v>
      </c>
      <c r="AA66" s="14">
        <f>VLOOKUP(A:A,[1]TDSheet!$A:$S,19,0)</f>
        <v>127</v>
      </c>
      <c r="AB66" s="14">
        <f>VLOOKUP(A:A,[3]TDSheet!$A:$D,4,0)</f>
        <v>166</v>
      </c>
      <c r="AC66" s="14" t="str">
        <f>VLOOKUP(A:A,[1]TDSheet!$A:$AC,29,0)</f>
        <v>м10з</v>
      </c>
      <c r="AD66" s="14" t="e">
        <f>VLOOKUP(A:A,[1]TDSheet!$A:$AD,30,0)</f>
        <v>#N/A</v>
      </c>
      <c r="AE66" s="14">
        <f t="shared" si="6"/>
        <v>0</v>
      </c>
      <c r="AF66" s="14">
        <f t="shared" si="7"/>
        <v>33.6</v>
      </c>
      <c r="AG66" s="14"/>
      <c r="AH66" s="14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783</v>
      </c>
      <c r="D67" s="8">
        <v>2006</v>
      </c>
      <c r="E67" s="8">
        <v>1574</v>
      </c>
      <c r="F67" s="8">
        <v>1193</v>
      </c>
      <c r="G67" s="1">
        <f>VLOOKUP(A:A,[1]TDSheet!$A:$G,7,0)</f>
        <v>0.4</v>
      </c>
      <c r="H67" s="1" t="e">
        <f>VLOOKUP(A:A,[1]TDSheet!$A:$H,8,0)</f>
        <v>#N/A</v>
      </c>
      <c r="I67" s="14">
        <f>VLOOKUP(A:A,[2]TDSheet!$A:$F,6,0)</f>
        <v>1584</v>
      </c>
      <c r="J67" s="14">
        <f t="shared" si="2"/>
        <v>-10</v>
      </c>
      <c r="K67" s="14">
        <f>VLOOKUP(A:A,[1]TDSheet!$A:$M,13,0)</f>
        <v>0</v>
      </c>
      <c r="L67" s="14">
        <f>VLOOKUP(A:A,[1]TDSheet!$A:$Q,17,0)</f>
        <v>320</v>
      </c>
      <c r="M67" s="14">
        <f>VLOOKUP(A:A,[1]TDSheet!$A:$R,18,0)</f>
        <v>240</v>
      </c>
      <c r="N67" s="14">
        <f>VLOOKUP(A:A,[1]TDSheet!$A:$T,20,0)</f>
        <v>35</v>
      </c>
      <c r="O67" s="14"/>
      <c r="P67" s="14"/>
      <c r="Q67" s="14"/>
      <c r="R67" s="16"/>
      <c r="S67" s="14">
        <f t="shared" si="3"/>
        <v>314.8</v>
      </c>
      <c r="T67" s="16">
        <v>800</v>
      </c>
      <c r="U67" s="18">
        <f t="shared" si="4"/>
        <v>8.2210927573062254</v>
      </c>
      <c r="V67" s="14">
        <f t="shared" si="5"/>
        <v>3.789707750952986</v>
      </c>
      <c r="W67" s="14"/>
      <c r="X67" s="14"/>
      <c r="Y67" s="14">
        <f>VLOOKUP(A:A,[1]TDSheet!$A:$Z,26,0)</f>
        <v>384.8</v>
      </c>
      <c r="Z67" s="14">
        <f>VLOOKUP(A:A,[1]TDSheet!$A:$AA,27,0)</f>
        <v>356</v>
      </c>
      <c r="AA67" s="14">
        <f>VLOOKUP(A:A,[1]TDSheet!$A:$S,19,0)</f>
        <v>324.8</v>
      </c>
      <c r="AB67" s="14">
        <f>VLOOKUP(A:A,[3]TDSheet!$A:$D,4,0)</f>
        <v>406</v>
      </c>
      <c r="AC67" s="14" t="str">
        <f>VLOOKUP(A:A,[1]TDSheet!$A:$AC,29,0)</f>
        <v>м122з</v>
      </c>
      <c r="AD67" s="14" t="e">
        <f>VLOOKUP(A:A,[1]TDSheet!$A:$AD,30,0)</f>
        <v>#N/A</v>
      </c>
      <c r="AE67" s="14">
        <f t="shared" si="6"/>
        <v>0</v>
      </c>
      <c r="AF67" s="14">
        <f t="shared" si="7"/>
        <v>320</v>
      </c>
      <c r="AG67" s="14"/>
      <c r="AH67" s="14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</v>
      </c>
      <c r="D68" s="8">
        <v>849</v>
      </c>
      <c r="E68" s="8">
        <v>7</v>
      </c>
      <c r="F68" s="8">
        <v>841</v>
      </c>
      <c r="G68" s="1">
        <f>VLOOKUP(A:A,[1]TDSheet!$A:$G,7,0)</f>
        <v>0.33</v>
      </c>
      <c r="H68" s="1" t="e">
        <f>VLOOKUP(A:A,[1]TDSheet!$A:$H,8,0)</f>
        <v>#N/A</v>
      </c>
      <c r="I68" s="14">
        <f>VLOOKUP(A:A,[2]TDSheet!$A:$F,6,0)</f>
        <v>9</v>
      </c>
      <c r="J68" s="14">
        <f t="shared" si="2"/>
        <v>-2</v>
      </c>
      <c r="K68" s="14">
        <f>VLOOKUP(A:A,[1]TDSheet!$A:$M,13,0)</f>
        <v>0</v>
      </c>
      <c r="L68" s="14">
        <f>VLOOKUP(A:A,[1]TDSheet!$A:$Q,17,0)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4"/>
      <c r="R68" s="16"/>
      <c r="S68" s="14">
        <f t="shared" si="3"/>
        <v>1.4</v>
      </c>
      <c r="T68" s="16"/>
      <c r="U68" s="18">
        <f t="shared" si="4"/>
        <v>600.71428571428578</v>
      </c>
      <c r="V68" s="14">
        <f t="shared" si="5"/>
        <v>600.71428571428578</v>
      </c>
      <c r="W68" s="14"/>
      <c r="X68" s="14"/>
      <c r="Y68" s="14">
        <f>VLOOKUP(A:A,[1]TDSheet!$A:$Z,26,0)</f>
        <v>84.8</v>
      </c>
      <c r="Z68" s="14">
        <f>VLOOKUP(A:A,[1]TDSheet!$A:$AA,27,0)</f>
        <v>101.2</v>
      </c>
      <c r="AA68" s="14">
        <f>VLOOKUP(A:A,[1]TDSheet!$A:$S,19,0)</f>
        <v>49.2</v>
      </c>
      <c r="AB68" s="14">
        <v>0</v>
      </c>
      <c r="AC68" s="20">
        <f>VLOOKUP(A:A,[1]TDSheet!$A:$AC,29,0)</f>
        <v>0</v>
      </c>
      <c r="AD68" s="14" t="e">
        <f>VLOOKUP(A:A,[1]TDSheet!$A:$AD,30,0)</f>
        <v>#N/A</v>
      </c>
      <c r="AE68" s="14">
        <f t="shared" si="6"/>
        <v>0</v>
      </c>
      <c r="AF68" s="14">
        <f t="shared" si="7"/>
        <v>0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23.841000000000001</v>
      </c>
      <c r="D69" s="8">
        <v>11.247</v>
      </c>
      <c r="E69" s="8">
        <v>3.9660000000000002</v>
      </c>
      <c r="F69" s="8">
        <v>30.462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5.04</v>
      </c>
      <c r="J69" s="14">
        <f t="shared" si="2"/>
        <v>-1.0739999999999998</v>
      </c>
      <c r="K69" s="14">
        <f>VLOOKUP(A:A,[1]TDSheet!$A:$M,13,0)</f>
        <v>0</v>
      </c>
      <c r="L69" s="14">
        <f>VLOOKUP(A:A,[1]TDSheet!$A:$Q,17,0)</f>
        <v>0</v>
      </c>
      <c r="M69" s="14">
        <f>VLOOKUP(A:A,[1]TDSheet!$A:$R,18,0)</f>
        <v>0</v>
      </c>
      <c r="N69" s="14">
        <f>VLOOKUP(A:A,[1]TDSheet!$A:$T,20,0)</f>
        <v>0</v>
      </c>
      <c r="O69" s="14"/>
      <c r="P69" s="14"/>
      <c r="Q69" s="14"/>
      <c r="R69" s="16"/>
      <c r="S69" s="14">
        <f t="shared" si="3"/>
        <v>0.79320000000000002</v>
      </c>
      <c r="T69" s="16"/>
      <c r="U69" s="18">
        <f t="shared" si="4"/>
        <v>38.40393343419062</v>
      </c>
      <c r="V69" s="14">
        <f t="shared" si="5"/>
        <v>38.40393343419062</v>
      </c>
      <c r="W69" s="14"/>
      <c r="X69" s="14"/>
      <c r="Y69" s="14">
        <f>VLOOKUP(A:A,[1]TDSheet!$A:$Z,26,0)</f>
        <v>0</v>
      </c>
      <c r="Z69" s="14">
        <f>VLOOKUP(A:A,[1]TDSheet!$A:$AA,27,0)</f>
        <v>1.5817999999999999</v>
      </c>
      <c r="AA69" s="14">
        <f>VLOOKUP(A:A,[1]TDSheet!$A:$S,19,0)</f>
        <v>0.3982</v>
      </c>
      <c r="AB69" s="14">
        <f>VLOOKUP(A:A,[3]TDSheet!$A:$D,4,0)</f>
        <v>1.9750000000000001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6"/>
        <v>0</v>
      </c>
      <c r="AF69" s="14">
        <f t="shared" si="7"/>
        <v>0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4</v>
      </c>
      <c r="D70" s="8">
        <v>767</v>
      </c>
      <c r="E70" s="8">
        <v>358</v>
      </c>
      <c r="F70" s="8">
        <v>411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360</v>
      </c>
      <c r="J70" s="14">
        <f t="shared" si="2"/>
        <v>-2</v>
      </c>
      <c r="K70" s="14">
        <f>VLOOKUP(A:A,[1]TDSheet!$A:$M,13,0)</f>
        <v>0</v>
      </c>
      <c r="L70" s="14">
        <f>VLOOKUP(A:A,[1]TDSheet!$A:$Q,17,0)</f>
        <v>0</v>
      </c>
      <c r="M70" s="14">
        <f>VLOOKUP(A:A,[1]TDSheet!$A:$R,18,0)</f>
        <v>0</v>
      </c>
      <c r="N70" s="14">
        <f>VLOOKUP(A:A,[1]TDSheet!$A:$T,20,0)</f>
        <v>0</v>
      </c>
      <c r="O70" s="14"/>
      <c r="P70" s="14"/>
      <c r="Q70" s="14"/>
      <c r="R70" s="16"/>
      <c r="S70" s="14">
        <f t="shared" si="3"/>
        <v>71.599999999999994</v>
      </c>
      <c r="T70" s="16">
        <v>160</v>
      </c>
      <c r="U70" s="18">
        <f t="shared" si="4"/>
        <v>7.9748603351955314</v>
      </c>
      <c r="V70" s="14">
        <f t="shared" si="5"/>
        <v>5.7402234636871512</v>
      </c>
      <c r="W70" s="14"/>
      <c r="X70" s="14"/>
      <c r="Y70" s="14">
        <f>VLOOKUP(A:A,[1]TDSheet!$A:$Z,26,0)</f>
        <v>50.6</v>
      </c>
      <c r="Z70" s="14">
        <f>VLOOKUP(A:A,[1]TDSheet!$A:$AA,27,0)</f>
        <v>72</v>
      </c>
      <c r="AA70" s="14">
        <f>VLOOKUP(A:A,[1]TDSheet!$A:$S,19,0)</f>
        <v>62.8</v>
      </c>
      <c r="AB70" s="14">
        <f>VLOOKUP(A:A,[3]TDSheet!$A:$D,4,0)</f>
        <v>111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6"/>
        <v>0</v>
      </c>
      <c r="AF70" s="14">
        <f t="shared" si="7"/>
        <v>52.800000000000004</v>
      </c>
      <c r="AG70" s="14"/>
      <c r="AH70" s="14"/>
    </row>
    <row r="71" spans="1:34" s="1" customFormat="1" ht="11.1" customHeight="1" outlineLevel="1" x14ac:dyDescent="0.2">
      <c r="A71" s="7" t="s">
        <v>89</v>
      </c>
      <c r="B71" s="7" t="s">
        <v>9</v>
      </c>
      <c r="C71" s="8">
        <v>18.37</v>
      </c>
      <c r="D71" s="8">
        <v>15.606999999999999</v>
      </c>
      <c r="E71" s="8">
        <v>4.6989999999999998</v>
      </c>
      <c r="F71" s="8">
        <v>24.277999999999999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10.24</v>
      </c>
      <c r="J71" s="14">
        <f t="shared" ref="J71:J92" si="8">E71-I71</f>
        <v>-5.5410000000000004</v>
      </c>
      <c r="K71" s="14">
        <f>VLOOKUP(A:A,[1]TDSheet!$A:$M,13,0)</f>
        <v>10</v>
      </c>
      <c r="L71" s="14">
        <f>VLOOKUP(A:A,[1]TDSheet!$A:$Q,17,0)</f>
        <v>0</v>
      </c>
      <c r="M71" s="14">
        <f>VLOOKUP(A:A,[1]TDSheet!$A:$R,18,0)</f>
        <v>0</v>
      </c>
      <c r="N71" s="14">
        <f>VLOOKUP(A:A,[1]TDSheet!$A:$T,20,0)</f>
        <v>0</v>
      </c>
      <c r="O71" s="14"/>
      <c r="P71" s="14"/>
      <c r="Q71" s="14"/>
      <c r="R71" s="16"/>
      <c r="S71" s="14">
        <f t="shared" ref="S71:S92" si="9">E71/5</f>
        <v>0.93979999999999997</v>
      </c>
      <c r="T71" s="16"/>
      <c r="U71" s="18">
        <f t="shared" ref="U71:U92" si="10">(F71+K71+L71+M71+N71+R71+T71)/S71</f>
        <v>36.473717812300492</v>
      </c>
      <c r="V71" s="14">
        <f t="shared" ref="V71:V92" si="11">F71/S71</f>
        <v>25.833155990636303</v>
      </c>
      <c r="W71" s="14"/>
      <c r="X71" s="14"/>
      <c r="Y71" s="14">
        <f>VLOOKUP(A:A,[1]TDSheet!$A:$Z,26,0)</f>
        <v>0</v>
      </c>
      <c r="Z71" s="14">
        <f>VLOOKUP(A:A,[1]TDSheet!$A:$AA,27,0)</f>
        <v>2.0788000000000002</v>
      </c>
      <c r="AA71" s="14">
        <f>VLOOKUP(A:A,[1]TDSheet!$A:$S,19,0)</f>
        <v>1.0742</v>
      </c>
      <c r="AB71" s="14">
        <f>VLOOKUP(A:A,[3]TDSheet!$A:$D,4,0)</f>
        <v>2.012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ref="AE71:AE92" si="12">R71*G71</f>
        <v>0</v>
      </c>
      <c r="AF71" s="14">
        <f t="shared" ref="AF71:AF92" si="13">T71*G71</f>
        <v>0</v>
      </c>
      <c r="AG71" s="14"/>
      <c r="AH71" s="14"/>
    </row>
    <row r="72" spans="1:34" s="1" customFormat="1" ht="11.1" customHeight="1" outlineLevel="1" x14ac:dyDescent="0.2">
      <c r="A72" s="7" t="s">
        <v>90</v>
      </c>
      <c r="B72" s="7" t="s">
        <v>9</v>
      </c>
      <c r="C72" s="8"/>
      <c r="D72" s="8">
        <v>10.445</v>
      </c>
      <c r="E72" s="8">
        <v>1.2969999999999999</v>
      </c>
      <c r="F72" s="8">
        <v>9.1479999999999997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1.6</v>
      </c>
      <c r="J72" s="14">
        <f t="shared" si="8"/>
        <v>-0.30300000000000016</v>
      </c>
      <c r="K72" s="14">
        <f>VLOOKUP(A:A,[1]TDSheet!$A:$M,13,0)</f>
        <v>0</v>
      </c>
      <c r="L72" s="14">
        <f>VLOOKUP(A:A,[1]TDSheet!$A:$Q,17,0)</f>
        <v>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4"/>
      <c r="R72" s="16"/>
      <c r="S72" s="14">
        <f t="shared" si="9"/>
        <v>0.25939999999999996</v>
      </c>
      <c r="T72" s="16"/>
      <c r="U72" s="18">
        <f t="shared" si="10"/>
        <v>35.265998457979954</v>
      </c>
      <c r="V72" s="14">
        <f t="shared" si="11"/>
        <v>35.265998457979954</v>
      </c>
      <c r="W72" s="14"/>
      <c r="X72" s="14"/>
      <c r="Y72" s="14">
        <f>VLOOKUP(A:A,[1]TDSheet!$A:$Z,26,0)</f>
        <v>0</v>
      </c>
      <c r="Z72" s="14">
        <f>VLOOKUP(A:A,[1]TDSheet!$A:$AA,27,0)</f>
        <v>0</v>
      </c>
      <c r="AA72" s="14">
        <f>VLOOKUP(A:A,[1]TDSheet!$A:$S,19,0)</f>
        <v>0</v>
      </c>
      <c r="AB72" s="14">
        <f>VLOOKUP(A:A,[3]TDSheet!$A:$D,4,0)</f>
        <v>1.2969999999999999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si="12"/>
        <v>0</v>
      </c>
      <c r="AF72" s="14">
        <f t="shared" si="13"/>
        <v>0</v>
      </c>
      <c r="AG72" s="14"/>
      <c r="AH72" s="14"/>
    </row>
    <row r="73" spans="1:34" s="1" customFormat="1" ht="11.1" customHeight="1" outlineLevel="1" x14ac:dyDescent="0.2">
      <c r="A73" s="7" t="s">
        <v>73</v>
      </c>
      <c r="B73" s="7" t="s">
        <v>8</v>
      </c>
      <c r="C73" s="8"/>
      <c r="D73" s="8">
        <v>113</v>
      </c>
      <c r="E73" s="8">
        <v>50</v>
      </c>
      <c r="F73" s="8">
        <v>63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67</v>
      </c>
      <c r="J73" s="14">
        <f t="shared" si="8"/>
        <v>-17</v>
      </c>
      <c r="K73" s="14">
        <f>VLOOKUP(A:A,[1]TDSheet!$A:$M,13,0)</f>
        <v>0</v>
      </c>
      <c r="L73" s="14">
        <f>VLOOKUP(A:A,[1]TDSheet!$A:$Q,17,0)</f>
        <v>40</v>
      </c>
      <c r="M73" s="14">
        <f>VLOOKUP(A:A,[1]TDSheet!$A:$R,18,0)</f>
        <v>0</v>
      </c>
      <c r="N73" s="14">
        <f>VLOOKUP(A:A,[1]TDSheet!$A:$T,20,0)</f>
        <v>0</v>
      </c>
      <c r="O73" s="14"/>
      <c r="P73" s="14"/>
      <c r="Q73" s="14"/>
      <c r="R73" s="16"/>
      <c r="S73" s="14">
        <f t="shared" si="9"/>
        <v>10</v>
      </c>
      <c r="T73" s="16"/>
      <c r="U73" s="18">
        <f t="shared" si="10"/>
        <v>10.3</v>
      </c>
      <c r="V73" s="14">
        <f t="shared" si="11"/>
        <v>6.3</v>
      </c>
      <c r="W73" s="14"/>
      <c r="X73" s="14"/>
      <c r="Y73" s="14">
        <f>VLOOKUP(A:A,[1]TDSheet!$A:$Z,26,0)</f>
        <v>0</v>
      </c>
      <c r="Z73" s="14">
        <f>VLOOKUP(A:A,[1]TDSheet!$A:$AA,27,0)</f>
        <v>0</v>
      </c>
      <c r="AA73" s="14">
        <f>VLOOKUP(A:A,[1]TDSheet!$A:$S,19,0)</f>
        <v>9.4</v>
      </c>
      <c r="AB73" s="14">
        <f>VLOOKUP(A:A,[3]TDSheet!$A:$D,4,0)</f>
        <v>1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2"/>
        <v>0</v>
      </c>
      <c r="AF73" s="14">
        <f t="shared" si="13"/>
        <v>0</v>
      </c>
      <c r="AG73" s="14"/>
      <c r="AH73" s="14"/>
    </row>
    <row r="74" spans="1:34" s="1" customFormat="1" ht="11.1" customHeight="1" outlineLevel="1" x14ac:dyDescent="0.2">
      <c r="A74" s="7" t="s">
        <v>74</v>
      </c>
      <c r="B74" s="7" t="s">
        <v>8</v>
      </c>
      <c r="C74" s="8"/>
      <c r="D74" s="8">
        <v>1174</v>
      </c>
      <c r="E74" s="8">
        <v>568</v>
      </c>
      <c r="F74" s="8">
        <v>600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634</v>
      </c>
      <c r="J74" s="14">
        <f t="shared" si="8"/>
        <v>-66</v>
      </c>
      <c r="K74" s="14">
        <f>VLOOKUP(A:A,[1]TDSheet!$A:$M,13,0)</f>
        <v>0</v>
      </c>
      <c r="L74" s="14">
        <f>VLOOKUP(A:A,[1]TDSheet!$A:$Q,17,0)</f>
        <v>280</v>
      </c>
      <c r="M74" s="14">
        <f>VLOOKUP(A:A,[1]TDSheet!$A:$R,18,0)</f>
        <v>280</v>
      </c>
      <c r="N74" s="14">
        <f>VLOOKUP(A:A,[1]TDSheet!$A:$T,20,0)</f>
        <v>200</v>
      </c>
      <c r="O74" s="14"/>
      <c r="P74" s="14"/>
      <c r="Q74" s="14"/>
      <c r="R74" s="16"/>
      <c r="S74" s="14">
        <f t="shared" si="9"/>
        <v>113.6</v>
      </c>
      <c r="T74" s="16"/>
      <c r="U74" s="18">
        <f t="shared" si="10"/>
        <v>11.971830985915494</v>
      </c>
      <c r="V74" s="14">
        <f t="shared" si="11"/>
        <v>5.2816901408450709</v>
      </c>
      <c r="W74" s="14"/>
      <c r="X74" s="14"/>
      <c r="Y74" s="14">
        <f>VLOOKUP(A:A,[1]TDSheet!$A:$Z,26,0)</f>
        <v>0</v>
      </c>
      <c r="Z74" s="14">
        <f>VLOOKUP(A:A,[1]TDSheet!$A:$AA,27,0)</f>
        <v>0</v>
      </c>
      <c r="AA74" s="14">
        <f>VLOOKUP(A:A,[1]TDSheet!$A:$S,19,0)</f>
        <v>48.6</v>
      </c>
      <c r="AB74" s="14">
        <f>VLOOKUP(A:A,[3]TDSheet!$A:$D,4,0)</f>
        <v>246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2"/>
        <v>0</v>
      </c>
      <c r="AF74" s="14">
        <f t="shared" si="13"/>
        <v>0</v>
      </c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15</v>
      </c>
      <c r="D75" s="8">
        <v>206</v>
      </c>
      <c r="E75" s="8">
        <v>143</v>
      </c>
      <c r="F75" s="8">
        <v>73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220</v>
      </c>
      <c r="J75" s="14">
        <f t="shared" si="8"/>
        <v>-77</v>
      </c>
      <c r="K75" s="14">
        <f>VLOOKUP(A:A,[1]TDSheet!$A:$M,13,0)</f>
        <v>40</v>
      </c>
      <c r="L75" s="14">
        <f>VLOOKUP(A:A,[1]TDSheet!$A:$Q,17,0)</f>
        <v>40</v>
      </c>
      <c r="M75" s="14">
        <f>VLOOKUP(A:A,[1]TDSheet!$A:$R,18,0)</f>
        <v>40</v>
      </c>
      <c r="N75" s="14">
        <f>VLOOKUP(A:A,[1]TDSheet!$A:$T,20,0)</f>
        <v>40</v>
      </c>
      <c r="O75" s="14"/>
      <c r="P75" s="14"/>
      <c r="Q75" s="14"/>
      <c r="R75" s="16"/>
      <c r="S75" s="14">
        <f t="shared" si="9"/>
        <v>28.6</v>
      </c>
      <c r="T75" s="16">
        <v>40</v>
      </c>
      <c r="U75" s="18">
        <f t="shared" si="10"/>
        <v>9.545454545454545</v>
      </c>
      <c r="V75" s="14">
        <f t="shared" si="11"/>
        <v>2.5524475524475525</v>
      </c>
      <c r="W75" s="14"/>
      <c r="X75" s="14"/>
      <c r="Y75" s="14">
        <f>VLOOKUP(A:A,[1]TDSheet!$A:$Z,26,0)</f>
        <v>9</v>
      </c>
      <c r="Z75" s="14">
        <f>VLOOKUP(A:A,[1]TDSheet!$A:$AA,27,0)</f>
        <v>7.6</v>
      </c>
      <c r="AA75" s="14">
        <f>VLOOKUP(A:A,[1]TDSheet!$A:$S,19,0)</f>
        <v>28.6</v>
      </c>
      <c r="AB75" s="14">
        <f>VLOOKUP(A:A,[3]TDSheet!$A:$D,4,0)</f>
        <v>22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2"/>
        <v>0</v>
      </c>
      <c r="AF75" s="14">
        <f t="shared" si="13"/>
        <v>13.200000000000001</v>
      </c>
      <c r="AG75" s="14"/>
      <c r="AH75" s="14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47</v>
      </c>
      <c r="D76" s="8">
        <v>413</v>
      </c>
      <c r="E76" s="8">
        <v>329</v>
      </c>
      <c r="F76" s="8">
        <v>119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347</v>
      </c>
      <c r="J76" s="14">
        <f t="shared" si="8"/>
        <v>-18</v>
      </c>
      <c r="K76" s="14">
        <f>VLOOKUP(A:A,[1]TDSheet!$A:$M,13,0)</f>
        <v>0</v>
      </c>
      <c r="L76" s="14">
        <f>VLOOKUP(A:A,[1]TDSheet!$A:$Q,17,0)</f>
        <v>80</v>
      </c>
      <c r="M76" s="14">
        <f>VLOOKUP(A:A,[1]TDSheet!$A:$R,18,0)</f>
        <v>40</v>
      </c>
      <c r="N76" s="14">
        <f>VLOOKUP(A:A,[1]TDSheet!$A:$T,20,0)</f>
        <v>40</v>
      </c>
      <c r="O76" s="14"/>
      <c r="P76" s="14"/>
      <c r="Q76" s="14"/>
      <c r="R76" s="16"/>
      <c r="S76" s="14">
        <f t="shared" si="9"/>
        <v>65.8</v>
      </c>
      <c r="T76" s="16">
        <v>200</v>
      </c>
      <c r="U76" s="18">
        <f t="shared" si="10"/>
        <v>7.2796352583586632</v>
      </c>
      <c r="V76" s="14">
        <f t="shared" si="11"/>
        <v>1.8085106382978724</v>
      </c>
      <c r="W76" s="14"/>
      <c r="X76" s="14"/>
      <c r="Y76" s="14">
        <f>VLOOKUP(A:A,[1]TDSheet!$A:$Z,26,0)</f>
        <v>31.4</v>
      </c>
      <c r="Z76" s="14">
        <f>VLOOKUP(A:A,[1]TDSheet!$A:$AA,27,0)</f>
        <v>52.2</v>
      </c>
      <c r="AA76" s="14">
        <f>VLOOKUP(A:A,[1]TDSheet!$A:$S,19,0)</f>
        <v>47</v>
      </c>
      <c r="AB76" s="14">
        <f>VLOOKUP(A:A,[3]TDSheet!$A:$D,4,0)</f>
        <v>70</v>
      </c>
      <c r="AC76" s="14" t="str">
        <f>VLOOKUP(A:A,[1]TDSheet!$A:$AC,29,0)</f>
        <v>костик</v>
      </c>
      <c r="AD76" s="14" t="e">
        <f>VLOOKUP(A:A,[1]TDSheet!$A:$AD,30,0)</f>
        <v>#N/A</v>
      </c>
      <c r="AE76" s="14">
        <f t="shared" si="12"/>
        <v>0</v>
      </c>
      <c r="AF76" s="14">
        <f t="shared" si="13"/>
        <v>66</v>
      </c>
      <c r="AG76" s="14"/>
      <c r="AH76" s="14"/>
    </row>
    <row r="77" spans="1:34" s="1" customFormat="1" ht="11.1" customHeight="1" outlineLevel="1" x14ac:dyDescent="0.2">
      <c r="A77" s="7" t="s">
        <v>77</v>
      </c>
      <c r="B77" s="7" t="s">
        <v>9</v>
      </c>
      <c r="C77" s="8">
        <v>450.93200000000002</v>
      </c>
      <c r="D77" s="8">
        <v>891.67499999999995</v>
      </c>
      <c r="E77" s="8">
        <v>880.98699999999997</v>
      </c>
      <c r="F77" s="8">
        <v>451.18200000000002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837.2</v>
      </c>
      <c r="J77" s="14">
        <f t="shared" si="8"/>
        <v>43.786999999999921</v>
      </c>
      <c r="K77" s="14">
        <f>VLOOKUP(A:A,[1]TDSheet!$A:$M,13,0)</f>
        <v>0</v>
      </c>
      <c r="L77" s="14">
        <f>VLOOKUP(A:A,[1]TDSheet!$A:$Q,17,0)</f>
        <v>0</v>
      </c>
      <c r="M77" s="14">
        <f>VLOOKUP(A:A,[1]TDSheet!$A:$R,18,0)</f>
        <v>100</v>
      </c>
      <c r="N77" s="14">
        <f>VLOOKUP(A:A,[1]TDSheet!$A:$T,20,0)</f>
        <v>120</v>
      </c>
      <c r="O77" s="14"/>
      <c r="P77" s="14"/>
      <c r="Q77" s="14"/>
      <c r="R77" s="16"/>
      <c r="S77" s="14">
        <f t="shared" si="9"/>
        <v>176.19739999999999</v>
      </c>
      <c r="T77" s="16">
        <v>790</v>
      </c>
      <c r="U77" s="18">
        <f t="shared" si="10"/>
        <v>8.2928692477868573</v>
      </c>
      <c r="V77" s="14">
        <f t="shared" si="11"/>
        <v>2.5606620756038398</v>
      </c>
      <c r="W77" s="14"/>
      <c r="X77" s="14"/>
      <c r="Y77" s="14">
        <f>VLOOKUP(A:A,[1]TDSheet!$A:$Z,26,0)</f>
        <v>175.51159999999999</v>
      </c>
      <c r="Z77" s="14">
        <f>VLOOKUP(A:A,[1]TDSheet!$A:$AA,27,0)</f>
        <v>155.15460000000002</v>
      </c>
      <c r="AA77" s="14">
        <f>VLOOKUP(A:A,[1]TDSheet!$A:$S,19,0)</f>
        <v>140.37180000000001</v>
      </c>
      <c r="AB77" s="14">
        <f>VLOOKUP(A:A,[3]TDSheet!$A:$D,4,0)</f>
        <v>377.41899999999998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2"/>
        <v>0</v>
      </c>
      <c r="AF77" s="14">
        <f t="shared" si="13"/>
        <v>790</v>
      </c>
      <c r="AG77" s="14"/>
      <c r="AH77" s="14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-1</v>
      </c>
      <c r="D78" s="8">
        <v>1754</v>
      </c>
      <c r="E78" s="8">
        <v>622</v>
      </c>
      <c r="F78" s="8">
        <v>1039</v>
      </c>
      <c r="G78" s="1">
        <f>VLOOKUP(A:A,[1]TDSheet!$A:$G,7,0)</f>
        <v>0.1</v>
      </c>
      <c r="H78" s="1" t="e">
        <f>VLOOKUP(A:A,[1]TDSheet!$A:$H,8,0)</f>
        <v>#N/A</v>
      </c>
      <c r="I78" s="14">
        <f>VLOOKUP(A:A,[2]TDSheet!$A:$F,6,0)</f>
        <v>747</v>
      </c>
      <c r="J78" s="14">
        <f t="shared" si="8"/>
        <v>-125</v>
      </c>
      <c r="K78" s="14">
        <f>VLOOKUP(A:A,[1]TDSheet!$A:$M,13,0)</f>
        <v>0</v>
      </c>
      <c r="L78" s="14">
        <f>VLOOKUP(A:A,[1]TDSheet!$A:$Q,17,0)</f>
        <v>0</v>
      </c>
      <c r="M78" s="14">
        <f>VLOOKUP(A:A,[1]TDSheet!$A:$R,18,0)</f>
        <v>0</v>
      </c>
      <c r="N78" s="14">
        <f>VLOOKUP(A:A,[1]TDSheet!$A:$T,20,0)</f>
        <v>200</v>
      </c>
      <c r="O78" s="14"/>
      <c r="P78" s="14"/>
      <c r="Q78" s="14"/>
      <c r="R78" s="16"/>
      <c r="S78" s="14">
        <f t="shared" si="9"/>
        <v>124.4</v>
      </c>
      <c r="T78" s="16">
        <v>120</v>
      </c>
      <c r="U78" s="18">
        <f t="shared" si="10"/>
        <v>10.92443729903537</v>
      </c>
      <c r="V78" s="14">
        <f t="shared" si="11"/>
        <v>8.3520900321543401</v>
      </c>
      <c r="W78" s="14"/>
      <c r="X78" s="14"/>
      <c r="Y78" s="14">
        <f>VLOOKUP(A:A,[1]TDSheet!$A:$Z,26,0)</f>
        <v>130</v>
      </c>
      <c r="Z78" s="14">
        <f>VLOOKUP(A:A,[1]TDSheet!$A:$AA,27,0)</f>
        <v>150.4</v>
      </c>
      <c r="AA78" s="14">
        <f>VLOOKUP(A:A,[1]TDSheet!$A:$S,19,0)</f>
        <v>116</v>
      </c>
      <c r="AB78" s="14">
        <f>VLOOKUP(A:A,[3]TDSheet!$A:$D,4,0)</f>
        <v>202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2"/>
        <v>0</v>
      </c>
      <c r="AF78" s="14">
        <f t="shared" si="13"/>
        <v>12</v>
      </c>
      <c r="AG78" s="14"/>
      <c r="AH78" s="14"/>
    </row>
    <row r="79" spans="1:34" s="1" customFormat="1" ht="11.1" customHeight="1" outlineLevel="1" x14ac:dyDescent="0.2">
      <c r="A79" s="7" t="s">
        <v>91</v>
      </c>
      <c r="B79" s="7" t="s">
        <v>9</v>
      </c>
      <c r="C79" s="8">
        <v>62.076999999999998</v>
      </c>
      <c r="D79" s="8">
        <v>1.0269999999999999</v>
      </c>
      <c r="E79" s="8">
        <v>19.818000000000001</v>
      </c>
      <c r="F79" s="8">
        <v>43.286000000000001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19.03</v>
      </c>
      <c r="J79" s="14">
        <f t="shared" si="8"/>
        <v>0.78800000000000026</v>
      </c>
      <c r="K79" s="14">
        <f>VLOOKUP(A:A,[1]TDSheet!$A:$M,13,0)</f>
        <v>0</v>
      </c>
      <c r="L79" s="14">
        <f>VLOOKUP(A:A,[1]TDSheet!$A:$Q,17,0)</f>
        <v>0</v>
      </c>
      <c r="M79" s="14">
        <f>VLOOKUP(A:A,[1]TDSheet!$A:$R,18,0)</f>
        <v>0</v>
      </c>
      <c r="N79" s="14">
        <f>VLOOKUP(A:A,[1]TDSheet!$A:$T,20,0)</f>
        <v>0</v>
      </c>
      <c r="O79" s="14"/>
      <c r="P79" s="14"/>
      <c r="Q79" s="14"/>
      <c r="R79" s="16"/>
      <c r="S79" s="14">
        <f t="shared" si="9"/>
        <v>3.9636000000000005</v>
      </c>
      <c r="T79" s="16"/>
      <c r="U79" s="18">
        <f t="shared" si="10"/>
        <v>10.920880008073468</v>
      </c>
      <c r="V79" s="14">
        <f t="shared" si="11"/>
        <v>10.920880008073468</v>
      </c>
      <c r="W79" s="14"/>
      <c r="X79" s="14"/>
      <c r="Y79" s="14">
        <f>VLOOKUP(A:A,[1]TDSheet!$A:$Z,26,0)</f>
        <v>0</v>
      </c>
      <c r="Z79" s="14">
        <f>VLOOKUP(A:A,[1]TDSheet!$A:$AA,27,0)</f>
        <v>6.3450000000000006</v>
      </c>
      <c r="AA79" s="14">
        <f>VLOOKUP(A:A,[1]TDSheet!$A:$S,19,0)</f>
        <v>7.5849999999999991</v>
      </c>
      <c r="AB79" s="14">
        <f>VLOOKUP(A:A,[3]TDSheet!$A:$D,4,0)</f>
        <v>2.0169999999999999</v>
      </c>
      <c r="AC79" s="20" t="e">
        <f>VLOOKUP(A:A,[1]TDSheet!$A:$AC,29,0)</f>
        <v>#N/A</v>
      </c>
      <c r="AD79" s="14" t="e">
        <f>VLOOKUP(A:A,[1]TDSheet!$A:$AD,30,0)</f>
        <v>#N/A</v>
      </c>
      <c r="AE79" s="14">
        <f t="shared" si="12"/>
        <v>0</v>
      </c>
      <c r="AF79" s="14">
        <f t="shared" si="13"/>
        <v>0</v>
      </c>
      <c r="AG79" s="14"/>
      <c r="AH79" s="14"/>
    </row>
    <row r="80" spans="1:34" s="1" customFormat="1" ht="11.1" customHeight="1" outlineLevel="1" x14ac:dyDescent="0.2">
      <c r="A80" s="7" t="s">
        <v>79</v>
      </c>
      <c r="B80" s="7" t="s">
        <v>8</v>
      </c>
      <c r="C80" s="8">
        <v>1599</v>
      </c>
      <c r="D80" s="8">
        <v>4418</v>
      </c>
      <c r="E80" s="8">
        <v>3270</v>
      </c>
      <c r="F80" s="8">
        <v>2101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3317</v>
      </c>
      <c r="J80" s="14">
        <f t="shared" si="8"/>
        <v>-47</v>
      </c>
      <c r="K80" s="14">
        <f>VLOOKUP(A:A,[1]TDSheet!$A:$M,13,0)</f>
        <v>400</v>
      </c>
      <c r="L80" s="14">
        <f>VLOOKUP(A:A,[1]TDSheet!$A:$Q,17,0)</f>
        <v>0</v>
      </c>
      <c r="M80" s="14">
        <f>VLOOKUP(A:A,[1]TDSheet!$A:$R,18,0)</f>
        <v>600</v>
      </c>
      <c r="N80" s="14">
        <f>VLOOKUP(A:A,[1]TDSheet!$A:$T,20,0)</f>
        <v>600</v>
      </c>
      <c r="O80" s="14"/>
      <c r="P80" s="14"/>
      <c r="Q80" s="14"/>
      <c r="R80" s="16"/>
      <c r="S80" s="14">
        <f t="shared" si="9"/>
        <v>654</v>
      </c>
      <c r="T80" s="16">
        <v>1600</v>
      </c>
      <c r="U80" s="18">
        <f t="shared" si="10"/>
        <v>8.1055045871559628</v>
      </c>
      <c r="V80" s="14">
        <f t="shared" si="11"/>
        <v>3.212538226299694</v>
      </c>
      <c r="W80" s="14"/>
      <c r="X80" s="14"/>
      <c r="Y80" s="14">
        <f>VLOOKUP(A:A,[1]TDSheet!$A:$Z,26,0)</f>
        <v>365.6</v>
      </c>
      <c r="Z80" s="14">
        <f>VLOOKUP(A:A,[1]TDSheet!$A:$AA,27,0)</f>
        <v>518.79999999999995</v>
      </c>
      <c r="AA80" s="14">
        <f>VLOOKUP(A:A,[1]TDSheet!$A:$S,19,0)</f>
        <v>584.4</v>
      </c>
      <c r="AB80" s="14">
        <f>VLOOKUP(A:A,[3]TDSheet!$A:$D,4,0)</f>
        <v>939</v>
      </c>
      <c r="AC80" s="14" t="str">
        <f>VLOOKUP(A:A,[1]TDSheet!$A:$AC,29,0)</f>
        <v>увел</v>
      </c>
      <c r="AD80" s="14" t="str">
        <f>VLOOKUP(A:A,[1]TDSheet!$A:$AD,30,0)</f>
        <v>к500</v>
      </c>
      <c r="AE80" s="14">
        <f t="shared" si="12"/>
        <v>0</v>
      </c>
      <c r="AF80" s="14">
        <f t="shared" si="13"/>
        <v>560</v>
      </c>
      <c r="AG80" s="14"/>
      <c r="AH80" s="14"/>
    </row>
    <row r="81" spans="1:34" s="1" customFormat="1" ht="11.1" customHeight="1" outlineLevel="1" x14ac:dyDescent="0.2">
      <c r="A81" s="7" t="s">
        <v>80</v>
      </c>
      <c r="B81" s="7" t="s">
        <v>9</v>
      </c>
      <c r="C81" s="8">
        <v>67.47</v>
      </c>
      <c r="D81" s="8">
        <v>357.18299999999999</v>
      </c>
      <c r="E81" s="8">
        <v>184.59</v>
      </c>
      <c r="F81" s="8">
        <v>240.06299999999999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174</v>
      </c>
      <c r="J81" s="14">
        <f t="shared" si="8"/>
        <v>10.590000000000003</v>
      </c>
      <c r="K81" s="14">
        <f>VLOOKUP(A:A,[1]TDSheet!$A:$M,13,0)</f>
        <v>0</v>
      </c>
      <c r="L81" s="14">
        <f>VLOOKUP(A:A,[1]TDSheet!$A:$Q,17,0)</f>
        <v>0</v>
      </c>
      <c r="M81" s="14">
        <f>VLOOKUP(A:A,[1]TDSheet!$A:$R,18,0)</f>
        <v>0</v>
      </c>
      <c r="N81" s="14">
        <f>VLOOKUP(A:A,[1]TDSheet!$A:$T,20,0)</f>
        <v>50</v>
      </c>
      <c r="O81" s="14"/>
      <c r="P81" s="14"/>
      <c r="Q81" s="14"/>
      <c r="R81" s="16"/>
      <c r="S81" s="14">
        <f t="shared" si="9"/>
        <v>36.917999999999999</v>
      </c>
      <c r="T81" s="16">
        <v>20</v>
      </c>
      <c r="U81" s="18">
        <f t="shared" si="10"/>
        <v>8.3986944038138578</v>
      </c>
      <c r="V81" s="14">
        <f t="shared" si="11"/>
        <v>6.5026003575491629</v>
      </c>
      <c r="W81" s="14"/>
      <c r="X81" s="14"/>
      <c r="Y81" s="14">
        <f>VLOOKUP(A:A,[1]TDSheet!$A:$Z,26,0)</f>
        <v>1.9428000000000001</v>
      </c>
      <c r="Z81" s="14">
        <f>VLOOKUP(A:A,[1]TDSheet!$A:$AA,27,0)</f>
        <v>36.313400000000001</v>
      </c>
      <c r="AA81" s="14">
        <f>VLOOKUP(A:A,[1]TDSheet!$A:$S,19,0)</f>
        <v>40.999000000000002</v>
      </c>
      <c r="AB81" s="14">
        <f>VLOOKUP(A:A,[3]TDSheet!$A:$D,4,0)</f>
        <v>29.727</v>
      </c>
      <c r="AC81" s="14" t="str">
        <f>VLOOKUP(A:A,[1]TDSheet!$A:$AC,29,0)</f>
        <v>костик</v>
      </c>
      <c r="AD81" s="14" t="str">
        <f>VLOOKUP(A:A,[1]TDSheet!$A:$AD,30,0)</f>
        <v>к40</v>
      </c>
      <c r="AE81" s="14">
        <f t="shared" si="12"/>
        <v>0</v>
      </c>
      <c r="AF81" s="14">
        <f t="shared" si="13"/>
        <v>20</v>
      </c>
      <c r="AG81" s="14"/>
      <c r="AH81" s="14"/>
    </row>
    <row r="82" spans="1:34" s="1" customFormat="1" ht="11.1" customHeight="1" outlineLevel="1" x14ac:dyDescent="0.2">
      <c r="A82" s="7" t="s">
        <v>81</v>
      </c>
      <c r="B82" s="7" t="s">
        <v>8</v>
      </c>
      <c r="C82" s="8">
        <v>230</v>
      </c>
      <c r="D82" s="8">
        <v>670</v>
      </c>
      <c r="E82" s="8">
        <v>338</v>
      </c>
      <c r="F82" s="8">
        <v>535</v>
      </c>
      <c r="G82" s="1">
        <f>VLOOKUP(A:A,[1]TDSheet!$A:$G,7,0)</f>
        <v>0.6</v>
      </c>
      <c r="H82" s="1" t="e">
        <f>VLOOKUP(A:A,[1]TDSheet!$A:$H,8,0)</f>
        <v>#N/A</v>
      </c>
      <c r="I82" s="14">
        <f>VLOOKUP(A:A,[2]TDSheet!$A:$F,6,0)</f>
        <v>375</v>
      </c>
      <c r="J82" s="14">
        <f t="shared" si="8"/>
        <v>-37</v>
      </c>
      <c r="K82" s="14">
        <f>VLOOKUP(A:A,[1]TDSheet!$A:$M,13,0)</f>
        <v>0</v>
      </c>
      <c r="L82" s="14">
        <f>VLOOKUP(A:A,[1]TDSheet!$A:$Q,17,0)</f>
        <v>0</v>
      </c>
      <c r="M82" s="14">
        <f>VLOOKUP(A:A,[1]TDSheet!$A:$R,18,0)</f>
        <v>0</v>
      </c>
      <c r="N82" s="14">
        <f>VLOOKUP(A:A,[1]TDSheet!$A:$T,20,0)</f>
        <v>0</v>
      </c>
      <c r="O82" s="14"/>
      <c r="P82" s="14"/>
      <c r="Q82" s="14"/>
      <c r="R82" s="16"/>
      <c r="S82" s="14">
        <f t="shared" si="9"/>
        <v>67.599999999999994</v>
      </c>
      <c r="T82" s="16">
        <v>80</v>
      </c>
      <c r="U82" s="18">
        <f t="shared" si="10"/>
        <v>9.0976331360946752</v>
      </c>
      <c r="V82" s="14">
        <f t="shared" si="11"/>
        <v>7.9142011834319534</v>
      </c>
      <c r="W82" s="14"/>
      <c r="X82" s="14"/>
      <c r="Y82" s="14">
        <f>VLOOKUP(A:A,[1]TDSheet!$A:$Z,26,0)</f>
        <v>85</v>
      </c>
      <c r="Z82" s="14">
        <f>VLOOKUP(A:A,[1]TDSheet!$A:$AA,27,0)</f>
        <v>96</v>
      </c>
      <c r="AA82" s="14">
        <f>VLOOKUP(A:A,[1]TDSheet!$A:$S,19,0)</f>
        <v>61.8</v>
      </c>
      <c r="AB82" s="14">
        <f>VLOOKUP(A:A,[3]TDSheet!$A:$D,4,0)</f>
        <v>85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2"/>
        <v>0</v>
      </c>
      <c r="AF82" s="14">
        <f t="shared" si="13"/>
        <v>48</v>
      </c>
      <c r="AG82" s="14"/>
      <c r="AH82" s="14"/>
    </row>
    <row r="83" spans="1:34" s="1" customFormat="1" ht="11.1" customHeight="1" outlineLevel="1" x14ac:dyDescent="0.2">
      <c r="A83" s="7" t="s">
        <v>82</v>
      </c>
      <c r="B83" s="7" t="s">
        <v>9</v>
      </c>
      <c r="C83" s="8">
        <v>60.16</v>
      </c>
      <c r="D83" s="8">
        <v>1389.509</v>
      </c>
      <c r="E83" s="19">
        <v>944</v>
      </c>
      <c r="F83" s="19">
        <v>528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923.8</v>
      </c>
      <c r="J83" s="14">
        <f t="shared" si="8"/>
        <v>20.200000000000045</v>
      </c>
      <c r="K83" s="14">
        <f>VLOOKUP(A:A,[1]TDSheet!$A:$M,13,0)</f>
        <v>0</v>
      </c>
      <c r="L83" s="14">
        <f>VLOOKUP(A:A,[1]TDSheet!$A:$Q,17,0)</f>
        <v>230</v>
      </c>
      <c r="M83" s="14">
        <f>VLOOKUP(A:A,[1]TDSheet!$A:$R,18,0)</f>
        <v>160</v>
      </c>
      <c r="N83" s="14">
        <f>VLOOKUP(A:A,[1]TDSheet!$A:$T,20,0)</f>
        <v>150</v>
      </c>
      <c r="O83" s="14"/>
      <c r="P83" s="14"/>
      <c r="Q83" s="14"/>
      <c r="R83" s="16"/>
      <c r="S83" s="14">
        <f t="shared" si="9"/>
        <v>188.8</v>
      </c>
      <c r="T83" s="16">
        <v>450</v>
      </c>
      <c r="U83" s="18">
        <f t="shared" si="10"/>
        <v>8.0402542372881349</v>
      </c>
      <c r="V83" s="14">
        <f t="shared" si="11"/>
        <v>2.7966101694915251</v>
      </c>
      <c r="W83" s="14"/>
      <c r="X83" s="14"/>
      <c r="Y83" s="14">
        <f>VLOOKUP(A:A,[1]TDSheet!$A:$Z,26,0)</f>
        <v>71</v>
      </c>
      <c r="Z83" s="14">
        <f>VLOOKUP(A:A,[1]TDSheet!$A:$AA,27,0)</f>
        <v>124.2</v>
      </c>
      <c r="AA83" s="14">
        <f>VLOOKUP(A:A,[1]TDSheet!$A:$S,19,0)</f>
        <v>164.8</v>
      </c>
      <c r="AB83" s="14">
        <f>VLOOKUP(A:A,[3]TDSheet!$A:$D,4,0)</f>
        <v>203.37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2"/>
        <v>0</v>
      </c>
      <c r="AF83" s="14">
        <f t="shared" si="13"/>
        <v>450</v>
      </c>
      <c r="AG83" s="14"/>
      <c r="AH83" s="14"/>
    </row>
    <row r="84" spans="1:34" s="1" customFormat="1" ht="11.1" customHeight="1" outlineLevel="1" x14ac:dyDescent="0.2">
      <c r="A84" s="7" t="s">
        <v>92</v>
      </c>
      <c r="B84" s="7" t="s">
        <v>9</v>
      </c>
      <c r="C84" s="8">
        <v>41.265999999999998</v>
      </c>
      <c r="D84" s="8">
        <v>135.14699999999999</v>
      </c>
      <c r="E84" s="8">
        <v>101.871</v>
      </c>
      <c r="F84" s="8">
        <v>74.542000000000002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105.6</v>
      </c>
      <c r="J84" s="14">
        <f t="shared" si="8"/>
        <v>-3.7289999999999992</v>
      </c>
      <c r="K84" s="14">
        <f>VLOOKUP(A:A,[1]TDSheet!$A:$M,13,0)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VLOOKUP(A:A,[1]TDSheet!$A:$T,20,0)</f>
        <v>10</v>
      </c>
      <c r="O84" s="14"/>
      <c r="P84" s="14"/>
      <c r="Q84" s="14"/>
      <c r="R84" s="16"/>
      <c r="S84" s="14">
        <f t="shared" si="9"/>
        <v>20.374199999999998</v>
      </c>
      <c r="T84" s="16">
        <v>80</v>
      </c>
      <c r="U84" s="18">
        <f t="shared" si="10"/>
        <v>8.0759980759980774</v>
      </c>
      <c r="V84" s="14">
        <f t="shared" si="11"/>
        <v>3.6586467198712103</v>
      </c>
      <c r="W84" s="14"/>
      <c r="X84" s="14"/>
      <c r="Y84" s="14">
        <f>VLOOKUP(A:A,[1]TDSheet!$A:$Z,26,0)</f>
        <v>8.2382000000000009</v>
      </c>
      <c r="Z84" s="14">
        <f>VLOOKUP(A:A,[1]TDSheet!$A:$AA,27,0)</f>
        <v>16.4482</v>
      </c>
      <c r="AA84" s="14">
        <f>VLOOKUP(A:A,[1]TDSheet!$A:$S,19,0)</f>
        <v>14.087</v>
      </c>
      <c r="AB84" s="14">
        <f>VLOOKUP(A:A,[3]TDSheet!$A:$D,4,0)</f>
        <v>17.643999999999998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2"/>
        <v>0</v>
      </c>
      <c r="AF84" s="14">
        <f t="shared" si="13"/>
        <v>80</v>
      </c>
      <c r="AG84" s="14"/>
      <c r="AH84" s="14"/>
    </row>
    <row r="85" spans="1:34" s="1" customFormat="1" ht="11.1" customHeight="1" outlineLevel="1" x14ac:dyDescent="0.2">
      <c r="A85" s="7" t="s">
        <v>83</v>
      </c>
      <c r="B85" s="7" t="s">
        <v>9</v>
      </c>
      <c r="C85" s="8">
        <v>449.45499999999998</v>
      </c>
      <c r="D85" s="8">
        <v>483.64</v>
      </c>
      <c r="E85" s="8">
        <v>285.08</v>
      </c>
      <c r="F85" s="8">
        <v>645.05499999999995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286.89999999999998</v>
      </c>
      <c r="J85" s="14">
        <f t="shared" si="8"/>
        <v>-1.8199999999999932</v>
      </c>
      <c r="K85" s="14">
        <f>VLOOKUP(A:A,[1]TDSheet!$A:$M,13,0)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6"/>
      <c r="S85" s="14">
        <f t="shared" si="9"/>
        <v>57.015999999999998</v>
      </c>
      <c r="T85" s="16"/>
      <c r="U85" s="18">
        <f t="shared" si="10"/>
        <v>11.313578644590992</v>
      </c>
      <c r="V85" s="14">
        <f t="shared" si="11"/>
        <v>11.313578644590992</v>
      </c>
      <c r="W85" s="14"/>
      <c r="X85" s="14"/>
      <c r="Y85" s="14">
        <f>VLOOKUP(A:A,[1]TDSheet!$A:$Z,26,0)</f>
        <v>65.657000000000011</v>
      </c>
      <c r="Z85" s="14">
        <f>VLOOKUP(A:A,[1]TDSheet!$A:$AA,27,0)</f>
        <v>95.123000000000005</v>
      </c>
      <c r="AA85" s="14">
        <f>VLOOKUP(A:A,[1]TDSheet!$A:$S,19,0)</f>
        <v>49.427</v>
      </c>
      <c r="AB85" s="14">
        <f>VLOOKUP(A:A,[3]TDSheet!$A:$D,4,0)</f>
        <v>72.114999999999995</v>
      </c>
      <c r="AC85" s="14" t="e">
        <f>VLOOKUP(A:A,[1]TDSheet!$A:$AC,29,0)</f>
        <v>#N/A</v>
      </c>
      <c r="AD85" s="14" t="str">
        <f>VLOOKUP(A:A,[1]TDSheet!$A:$AD,30,0)</f>
        <v>зв90</v>
      </c>
      <c r="AE85" s="14">
        <f t="shared" si="12"/>
        <v>0</v>
      </c>
      <c r="AF85" s="14">
        <f t="shared" si="13"/>
        <v>0</v>
      </c>
      <c r="AG85" s="14"/>
      <c r="AH85" s="14"/>
    </row>
    <row r="86" spans="1:34" s="1" customFormat="1" ht="11.1" customHeight="1" outlineLevel="1" x14ac:dyDescent="0.2">
      <c r="A86" s="7" t="s">
        <v>84</v>
      </c>
      <c r="B86" s="7" t="s">
        <v>9</v>
      </c>
      <c r="C86" s="8">
        <v>74.686999999999998</v>
      </c>
      <c r="D86" s="8">
        <v>410.23399999999998</v>
      </c>
      <c r="E86" s="8">
        <v>174.255</v>
      </c>
      <c r="F86" s="8">
        <v>310.666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163.19999999999999</v>
      </c>
      <c r="J86" s="14">
        <f t="shared" si="8"/>
        <v>11.055000000000007</v>
      </c>
      <c r="K86" s="14">
        <f>VLOOKUP(A:A,[1]TDSheet!$A:$M,13,0)</f>
        <v>0</v>
      </c>
      <c r="L86" s="14">
        <f>VLOOKUP(A:A,[1]TDSheet!$A:$Q,17,0)</f>
        <v>0</v>
      </c>
      <c r="M86" s="14">
        <f>VLOOKUP(A:A,[1]TDSheet!$A:$R,18,0)</f>
        <v>0</v>
      </c>
      <c r="N86" s="14">
        <f>VLOOKUP(A:A,[1]TDSheet!$A:$T,20,0)</f>
        <v>0</v>
      </c>
      <c r="O86" s="14"/>
      <c r="P86" s="14"/>
      <c r="Q86" s="14"/>
      <c r="R86" s="16"/>
      <c r="S86" s="14">
        <f t="shared" si="9"/>
        <v>34.850999999999999</v>
      </c>
      <c r="T86" s="16"/>
      <c r="U86" s="18">
        <f t="shared" si="10"/>
        <v>8.9141201113310959</v>
      </c>
      <c r="V86" s="14">
        <f t="shared" si="11"/>
        <v>8.9141201113310959</v>
      </c>
      <c r="W86" s="14"/>
      <c r="X86" s="14"/>
      <c r="Y86" s="14">
        <f>VLOOKUP(A:A,[1]TDSheet!$A:$Z,26,0)</f>
        <v>8.7444000000000006</v>
      </c>
      <c r="Z86" s="14">
        <f>VLOOKUP(A:A,[1]TDSheet!$A:$AA,27,0)</f>
        <v>14.4328</v>
      </c>
      <c r="AA86" s="14">
        <f>VLOOKUP(A:A,[1]TDSheet!$A:$S,19,0)</f>
        <v>21.922599999999999</v>
      </c>
      <c r="AB86" s="14">
        <f>VLOOKUP(A:A,[3]TDSheet!$A:$D,4,0)</f>
        <v>20.454999999999998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2"/>
        <v>0</v>
      </c>
      <c r="AF86" s="14">
        <f t="shared" si="13"/>
        <v>0</v>
      </c>
      <c r="AG86" s="14"/>
      <c r="AH86" s="14"/>
    </row>
    <row r="87" spans="1:34" s="1" customFormat="1" ht="11.1" customHeight="1" outlineLevel="1" x14ac:dyDescent="0.2">
      <c r="A87" s="7" t="s">
        <v>85</v>
      </c>
      <c r="B87" s="7" t="s">
        <v>8</v>
      </c>
      <c r="C87" s="8">
        <v>3399</v>
      </c>
      <c r="D87" s="8">
        <v>8692</v>
      </c>
      <c r="E87" s="19">
        <v>8635</v>
      </c>
      <c r="F87" s="19">
        <v>7517</v>
      </c>
      <c r="G87" s="1">
        <f>VLOOKUP(A:A,[1]TDSheet!$A:$G,7,0)</f>
        <v>0.41</v>
      </c>
      <c r="H87" s="1" t="e">
        <f>VLOOKUP(A:A,[1]TDSheet!$A:$H,8,0)</f>
        <v>#N/A</v>
      </c>
      <c r="I87" s="14">
        <f>VLOOKUP(A:A,[2]TDSheet!$A:$F,6,0)</f>
        <v>8207</v>
      </c>
      <c r="J87" s="14">
        <f t="shared" si="8"/>
        <v>428</v>
      </c>
      <c r="K87" s="14">
        <f>VLOOKUP(A:A,[1]TDSheet!$A:$M,13,0)</f>
        <v>750</v>
      </c>
      <c r="L87" s="14">
        <f>VLOOKUP(A:A,[1]TDSheet!$A:$Q,17,0)</f>
        <v>600</v>
      </c>
      <c r="M87" s="14">
        <f>VLOOKUP(A:A,[1]TDSheet!$A:$R,18,0)</f>
        <v>1150</v>
      </c>
      <c r="N87" s="17">
        <v>1100</v>
      </c>
      <c r="O87" s="14"/>
      <c r="P87" s="14"/>
      <c r="Q87" s="14"/>
      <c r="R87" s="16"/>
      <c r="S87" s="14">
        <f t="shared" si="9"/>
        <v>1727</v>
      </c>
      <c r="T87" s="16">
        <v>2900</v>
      </c>
      <c r="U87" s="18">
        <f t="shared" si="10"/>
        <v>8.1163867979154602</v>
      </c>
      <c r="V87" s="14">
        <f t="shared" si="11"/>
        <v>4.3526346265199765</v>
      </c>
      <c r="W87" s="14"/>
      <c r="X87" s="14"/>
      <c r="Y87" s="14">
        <f>VLOOKUP(A:A,[1]TDSheet!$A:$Z,26,0)</f>
        <v>1853</v>
      </c>
      <c r="Z87" s="14">
        <f>VLOOKUP(A:A,[1]TDSheet!$A:$AA,27,0)</f>
        <v>1633.8</v>
      </c>
      <c r="AA87" s="14">
        <f>VLOOKUP(A:A,[1]TDSheet!$A:$S,19,0)</f>
        <v>1687.6</v>
      </c>
      <c r="AB87" s="14">
        <f>VLOOKUP(A:A,[3]TDSheet!$A:$D,4,0)</f>
        <v>2300</v>
      </c>
      <c r="AC87" s="14" t="str">
        <f>VLOOKUP(A:A,[1]TDSheet!$A:$AC,29,0)</f>
        <v>м1600з</v>
      </c>
      <c r="AD87" s="14">
        <f>VLOOKUP(A:A,[1]TDSheet!$A:$AD,30,0)</f>
        <v>0</v>
      </c>
      <c r="AE87" s="14">
        <f t="shared" si="12"/>
        <v>0</v>
      </c>
      <c r="AF87" s="14">
        <f t="shared" si="13"/>
        <v>1189</v>
      </c>
      <c r="AG87" s="14"/>
      <c r="AH87" s="14"/>
    </row>
    <row r="88" spans="1:34" s="1" customFormat="1" ht="11.1" customHeight="1" outlineLevel="1" x14ac:dyDescent="0.2">
      <c r="A88" s="7" t="s">
        <v>86</v>
      </c>
      <c r="B88" s="7" t="s">
        <v>8</v>
      </c>
      <c r="C88" s="8">
        <v>176</v>
      </c>
      <c r="D88" s="8">
        <v>590</v>
      </c>
      <c r="E88" s="8">
        <v>461</v>
      </c>
      <c r="F88" s="8">
        <v>273</v>
      </c>
      <c r="G88" s="1">
        <f>VLOOKUP(A:A,[1]TDSheet!$A:$G,7,0)</f>
        <v>0.18</v>
      </c>
      <c r="H88" s="1" t="e">
        <f>VLOOKUP(A:A,[1]TDSheet!$A:$H,8,0)</f>
        <v>#N/A</v>
      </c>
      <c r="I88" s="14">
        <f>VLOOKUP(A:A,[2]TDSheet!$A:$F,6,0)</f>
        <v>489</v>
      </c>
      <c r="J88" s="14">
        <f t="shared" si="8"/>
        <v>-28</v>
      </c>
      <c r="K88" s="14">
        <f>VLOOKUP(A:A,[1]TDSheet!$A:$M,13,0)</f>
        <v>120</v>
      </c>
      <c r="L88" s="14">
        <f>VLOOKUP(A:A,[1]TDSheet!$A:$Q,17,0)</f>
        <v>120</v>
      </c>
      <c r="M88" s="14">
        <f>VLOOKUP(A:A,[1]TDSheet!$A:$R,18,0)</f>
        <v>120</v>
      </c>
      <c r="N88" s="14">
        <f>VLOOKUP(A:A,[1]TDSheet!$A:$T,20,0)</f>
        <v>80</v>
      </c>
      <c r="O88" s="14"/>
      <c r="P88" s="14"/>
      <c r="Q88" s="14"/>
      <c r="R88" s="16"/>
      <c r="S88" s="14">
        <f t="shared" si="9"/>
        <v>92.2</v>
      </c>
      <c r="T88" s="16">
        <v>60</v>
      </c>
      <c r="U88" s="18">
        <f t="shared" si="10"/>
        <v>8.3839479392624732</v>
      </c>
      <c r="V88" s="14">
        <f t="shared" si="11"/>
        <v>2.9609544468546636</v>
      </c>
      <c r="W88" s="14"/>
      <c r="X88" s="14"/>
      <c r="Y88" s="14">
        <f>VLOOKUP(A:A,[1]TDSheet!$A:$Z,26,0)</f>
        <v>80.8</v>
      </c>
      <c r="Z88" s="14">
        <f>VLOOKUP(A:A,[1]TDSheet!$A:$AA,27,0)</f>
        <v>25.8</v>
      </c>
      <c r="AA88" s="14">
        <f>VLOOKUP(A:A,[1]TDSheet!$A:$S,19,0)</f>
        <v>89</v>
      </c>
      <c r="AB88" s="14">
        <f>VLOOKUP(A:A,[3]TDSheet!$A:$D,4,0)</f>
        <v>59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2"/>
        <v>0</v>
      </c>
      <c r="AF88" s="14">
        <f t="shared" si="13"/>
        <v>10.799999999999999</v>
      </c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9</v>
      </c>
      <c r="C89" s="8">
        <v>46.055999999999997</v>
      </c>
      <c r="D89" s="8">
        <v>53.831000000000003</v>
      </c>
      <c r="E89" s="19">
        <v>42.994</v>
      </c>
      <c r="F89" s="19">
        <v>53.061999999999998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48</v>
      </c>
      <c r="J89" s="14">
        <f t="shared" si="8"/>
        <v>-5.0060000000000002</v>
      </c>
      <c r="K89" s="14">
        <f>VLOOKUP(A:A,[1]TDSheet!$A:$M,13,0)</f>
        <v>0</v>
      </c>
      <c r="L89" s="14">
        <f>VLOOKUP(A:A,[1]TDSheet!$A:$Q,17,0)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4"/>
      <c r="R89" s="16"/>
      <c r="S89" s="14">
        <f t="shared" si="9"/>
        <v>8.5988000000000007</v>
      </c>
      <c r="T89" s="16"/>
      <c r="U89" s="18">
        <f t="shared" si="10"/>
        <v>6.1708610503791217</v>
      </c>
      <c r="V89" s="14">
        <f t="shared" si="11"/>
        <v>6.1708610503791217</v>
      </c>
      <c r="W89" s="14"/>
      <c r="X89" s="14"/>
      <c r="Y89" s="14">
        <f>VLOOKUP(A:A,[1]TDSheet!$A:$Z,26,0)</f>
        <v>4.3452000000000002</v>
      </c>
      <c r="Z89" s="14">
        <f>VLOOKUP(A:A,[1]TDSheet!$A:$AA,27,0)</f>
        <v>5.8904000000000005</v>
      </c>
      <c r="AA89" s="14">
        <f>VLOOKUP(A:A,[1]TDSheet!$A:$S,19,0)</f>
        <v>6.6837999999999997</v>
      </c>
      <c r="AB89" s="14">
        <f>VLOOKUP(A:A,[3]TDSheet!$A:$D,4,0)</f>
        <v>5.8179999999999996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2"/>
        <v>0</v>
      </c>
      <c r="AF89" s="14">
        <f t="shared" si="13"/>
        <v>0</v>
      </c>
      <c r="AG89" s="14"/>
      <c r="AH89" s="14"/>
    </row>
    <row r="90" spans="1:34" s="1" customFormat="1" ht="11.1" customHeight="1" outlineLevel="1" x14ac:dyDescent="0.2">
      <c r="A90" s="7" t="s">
        <v>94</v>
      </c>
      <c r="B90" s="7" t="s">
        <v>8</v>
      </c>
      <c r="C90" s="8">
        <v>57</v>
      </c>
      <c r="D90" s="8"/>
      <c r="E90" s="19">
        <v>22</v>
      </c>
      <c r="F90" s="19">
        <v>35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22</v>
      </c>
      <c r="J90" s="14">
        <f t="shared" si="8"/>
        <v>0</v>
      </c>
      <c r="K90" s="14">
        <f>VLOOKUP(A:A,[1]TDSheet!$A:$M,13,0)</f>
        <v>0</v>
      </c>
      <c r="L90" s="14">
        <f>VLOOKUP(A:A,[1]TDSheet!$A:$Q,17,0)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4"/>
      <c r="R90" s="16"/>
      <c r="S90" s="14">
        <f t="shared" si="9"/>
        <v>4.4000000000000004</v>
      </c>
      <c r="T90" s="16"/>
      <c r="U90" s="18">
        <f t="shared" si="10"/>
        <v>7.9545454545454541</v>
      </c>
      <c r="V90" s="14">
        <f t="shared" si="11"/>
        <v>7.9545454545454541</v>
      </c>
      <c r="W90" s="14"/>
      <c r="X90" s="14"/>
      <c r="Y90" s="14">
        <f>VLOOKUP(A:A,[1]TDSheet!$A:$Z,26,0)</f>
        <v>7.8</v>
      </c>
      <c r="Z90" s="14">
        <f>VLOOKUP(A:A,[1]TDSheet!$A:$AA,27,0)</f>
        <v>3.8</v>
      </c>
      <c r="AA90" s="14">
        <f>VLOOKUP(A:A,[1]TDSheet!$A:$S,19,0)</f>
        <v>3.6</v>
      </c>
      <c r="AB90" s="14">
        <f>VLOOKUP(A:A,[3]TDSheet!$A:$D,4,0)</f>
        <v>12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2"/>
        <v>0</v>
      </c>
      <c r="AF90" s="14">
        <f t="shared" si="13"/>
        <v>0</v>
      </c>
      <c r="AG90" s="14"/>
      <c r="AH90" s="14"/>
    </row>
    <row r="91" spans="1:34" s="1" customFormat="1" ht="11.1" customHeight="1" outlineLevel="1" x14ac:dyDescent="0.2">
      <c r="A91" s="7" t="s">
        <v>87</v>
      </c>
      <c r="B91" s="7" t="s">
        <v>8</v>
      </c>
      <c r="C91" s="8">
        <v>354</v>
      </c>
      <c r="D91" s="8">
        <v>3</v>
      </c>
      <c r="E91" s="19">
        <v>170</v>
      </c>
      <c r="F91" s="19">
        <v>186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171</v>
      </c>
      <c r="J91" s="14">
        <f t="shared" si="8"/>
        <v>-1</v>
      </c>
      <c r="K91" s="14">
        <f>VLOOKUP(A:A,[1]TDSheet!$A:$M,13,0)</f>
        <v>0</v>
      </c>
      <c r="L91" s="14">
        <f>VLOOKUP(A:A,[1]TDSheet!$A:$Q,17,0)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6"/>
      <c r="S91" s="14">
        <f t="shared" si="9"/>
        <v>34</v>
      </c>
      <c r="T91" s="16"/>
      <c r="U91" s="18">
        <f t="shared" si="10"/>
        <v>5.4705882352941178</v>
      </c>
      <c r="V91" s="14">
        <f t="shared" si="11"/>
        <v>5.4705882352941178</v>
      </c>
      <c r="W91" s="14"/>
      <c r="X91" s="14"/>
      <c r="Y91" s="14">
        <f>VLOOKUP(A:A,[1]TDSheet!$A:$Z,26,0)</f>
        <v>249</v>
      </c>
      <c r="Z91" s="14">
        <f>VLOOKUP(A:A,[1]TDSheet!$A:$AA,27,0)</f>
        <v>93.4</v>
      </c>
      <c r="AA91" s="14">
        <f>VLOOKUP(A:A,[1]TDSheet!$A:$S,19,0)</f>
        <v>28.2</v>
      </c>
      <c r="AB91" s="14">
        <f>VLOOKUP(A:A,[3]TDSheet!$A:$D,4,0)</f>
        <v>49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2"/>
        <v>0</v>
      </c>
      <c r="AF91" s="14">
        <f t="shared" si="13"/>
        <v>0</v>
      </c>
      <c r="AG91" s="14"/>
      <c r="AH91" s="14"/>
    </row>
    <row r="92" spans="1:34" s="1" customFormat="1" ht="11.1" customHeight="1" outlineLevel="1" x14ac:dyDescent="0.2">
      <c r="A92" s="7" t="s">
        <v>95</v>
      </c>
      <c r="B92" s="7" t="s">
        <v>9</v>
      </c>
      <c r="C92" s="8">
        <v>383.01</v>
      </c>
      <c r="D92" s="8">
        <v>2.165</v>
      </c>
      <c r="E92" s="19">
        <v>251.49100000000001</v>
      </c>
      <c r="F92" s="19">
        <v>131.51900000000001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251</v>
      </c>
      <c r="J92" s="14">
        <f t="shared" si="8"/>
        <v>0.49100000000001387</v>
      </c>
      <c r="K92" s="14">
        <f>VLOOKUP(A:A,[1]TDSheet!$A:$M,13,0)</f>
        <v>0</v>
      </c>
      <c r="L92" s="14">
        <f>VLOOKUP(A:A,[1]TDSheet!$A:$Q,17,0)</f>
        <v>0</v>
      </c>
      <c r="M92" s="14">
        <f>VLOOKUP(A:A,[1]TDSheet!$A:$R,18,0)</f>
        <v>0</v>
      </c>
      <c r="N92" s="14">
        <f>VLOOKUP(A:A,[1]TDSheet!$A:$T,20,0)</f>
        <v>0</v>
      </c>
      <c r="O92" s="14"/>
      <c r="P92" s="14"/>
      <c r="Q92" s="14"/>
      <c r="R92" s="16"/>
      <c r="S92" s="14">
        <f t="shared" si="9"/>
        <v>50.298200000000001</v>
      </c>
      <c r="T92" s="16"/>
      <c r="U92" s="18">
        <f t="shared" si="10"/>
        <v>2.6147854197565716</v>
      </c>
      <c r="V92" s="14">
        <f t="shared" si="11"/>
        <v>2.6147854197565716</v>
      </c>
      <c r="W92" s="14"/>
      <c r="X92" s="14"/>
      <c r="Y92" s="14">
        <f>VLOOKUP(A:A,[1]TDSheet!$A:$Z,26,0)</f>
        <v>92.227999999999994</v>
      </c>
      <c r="Z92" s="14">
        <f>VLOOKUP(A:A,[1]TDSheet!$A:$AA,27,0)</f>
        <v>74.186999999999998</v>
      </c>
      <c r="AA92" s="14">
        <f>VLOOKUP(A:A,[1]TDSheet!$A:$S,19,0)</f>
        <v>44.001600000000003</v>
      </c>
      <c r="AB92" s="14">
        <f>VLOOKUP(A:A,[3]TDSheet!$A:$D,4,0)</f>
        <v>96.168000000000006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2"/>
        <v>0</v>
      </c>
      <c r="AF92" s="14">
        <f t="shared" si="13"/>
        <v>0</v>
      </c>
      <c r="AG92" s="14"/>
      <c r="AH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2024-07-16T12:06:10Z</dcterms:modified>
</cp:coreProperties>
</file>