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8,07,24 Ост СЫР филиалы\"/>
    </mc:Choice>
  </mc:AlternateContent>
  <xr:revisionPtr revIDLastSave="0" documentId="13_ncr:1_{2F783BBD-B58D-46D9-BDC6-05874BAD8B82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Sheet!$A$3:$AC$47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34" i="1" l="1"/>
  <c r="AC29" i="1"/>
  <c r="AC24" i="1"/>
  <c r="AC22" i="1"/>
  <c r="AC19" i="1"/>
  <c r="AC7" i="1"/>
  <c r="Q30" i="1"/>
  <c r="AC30" i="1" s="1"/>
  <c r="Q29" i="1"/>
  <c r="Q28" i="1"/>
  <c r="AC28" i="1" s="1"/>
  <c r="Q12" i="1"/>
  <c r="AC12" i="1" s="1"/>
  <c r="Q11" i="1"/>
  <c r="Q10" i="1"/>
  <c r="AC10" i="1" s="1"/>
  <c r="Q9" i="1"/>
  <c r="T29" i="1" l="1"/>
  <c r="T11" i="1"/>
  <c r="AC9" i="1"/>
  <c r="AC11" i="1"/>
  <c r="AC35" i="1"/>
  <c r="AC38" i="1"/>
  <c r="O44" i="1"/>
  <c r="U44" i="1" s="1"/>
  <c r="O43" i="1"/>
  <c r="U43" i="1" s="1"/>
  <c r="O42" i="1"/>
  <c r="U42" i="1" s="1"/>
  <c r="O41" i="1"/>
  <c r="U41" i="1" s="1"/>
  <c r="O40" i="1"/>
  <c r="U40" i="1" s="1"/>
  <c r="O7" i="1"/>
  <c r="O8" i="1"/>
  <c r="P8" i="1" s="1"/>
  <c r="Q8" i="1" s="1"/>
  <c r="O9" i="1"/>
  <c r="T9" i="1" s="1"/>
  <c r="O10" i="1"/>
  <c r="T10" i="1" s="1"/>
  <c r="O11" i="1"/>
  <c r="O12" i="1"/>
  <c r="T12" i="1" s="1"/>
  <c r="O13" i="1"/>
  <c r="P13" i="1" s="1"/>
  <c r="Q13" i="1" s="1"/>
  <c r="O14" i="1"/>
  <c r="P14" i="1" s="1"/>
  <c r="Q14" i="1" s="1"/>
  <c r="O15" i="1"/>
  <c r="P15" i="1" s="1"/>
  <c r="Q15" i="1" s="1"/>
  <c r="O16" i="1"/>
  <c r="P16" i="1" s="1"/>
  <c r="Q16" i="1" s="1"/>
  <c r="O17" i="1"/>
  <c r="P17" i="1" s="1"/>
  <c r="Q17" i="1" s="1"/>
  <c r="O18" i="1"/>
  <c r="P18" i="1" s="1"/>
  <c r="Q18" i="1" s="1"/>
  <c r="O19" i="1"/>
  <c r="O20" i="1"/>
  <c r="P20" i="1" s="1"/>
  <c r="Q20" i="1" s="1"/>
  <c r="O21" i="1"/>
  <c r="O22" i="1"/>
  <c r="T22" i="1" s="1"/>
  <c r="O23" i="1"/>
  <c r="P23" i="1" s="1"/>
  <c r="O24" i="1"/>
  <c r="O25" i="1"/>
  <c r="P25" i="1" s="1"/>
  <c r="Q25" i="1" s="1"/>
  <c r="O26" i="1"/>
  <c r="P26" i="1" s="1"/>
  <c r="Q26" i="1" s="1"/>
  <c r="O27" i="1"/>
  <c r="P27" i="1" s="1"/>
  <c r="Q27" i="1" s="1"/>
  <c r="O28" i="1"/>
  <c r="T28" i="1" s="1"/>
  <c r="O29" i="1"/>
  <c r="O30" i="1"/>
  <c r="T30" i="1" s="1"/>
  <c r="O31" i="1"/>
  <c r="P31" i="1" s="1"/>
  <c r="Q31" i="1" s="1"/>
  <c r="O32" i="1"/>
  <c r="P32" i="1" s="1"/>
  <c r="Q32" i="1" s="1"/>
  <c r="O33" i="1"/>
  <c r="P33" i="1" s="1"/>
  <c r="Q33" i="1" s="1"/>
  <c r="O34" i="1"/>
  <c r="T34" i="1" s="1"/>
  <c r="O35" i="1"/>
  <c r="T35" i="1" s="1"/>
  <c r="O36" i="1"/>
  <c r="P36" i="1" s="1"/>
  <c r="Q36" i="1" s="1"/>
  <c r="O37" i="1"/>
  <c r="U37" i="1" s="1"/>
  <c r="O38" i="1"/>
  <c r="T38" i="1" s="1"/>
  <c r="O6" i="1"/>
  <c r="P6" i="1" s="1"/>
  <c r="Q6" i="1" s="1"/>
  <c r="K41" i="1"/>
  <c r="K44" i="1"/>
  <c r="K43" i="1"/>
  <c r="K42" i="1"/>
  <c r="K40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N5" i="1"/>
  <c r="M5" i="1"/>
  <c r="L5" i="1"/>
  <c r="J5" i="1"/>
  <c r="F5" i="1"/>
  <c r="E5" i="1"/>
  <c r="T36" i="1" l="1"/>
  <c r="AC36" i="1"/>
  <c r="AC32" i="1"/>
  <c r="T32" i="1"/>
  <c r="AC26" i="1"/>
  <c r="T26" i="1"/>
  <c r="P24" i="1"/>
  <c r="T24" i="1"/>
  <c r="AC20" i="1"/>
  <c r="T20" i="1"/>
  <c r="AC18" i="1"/>
  <c r="T18" i="1"/>
  <c r="AC16" i="1"/>
  <c r="T16" i="1"/>
  <c r="AC14" i="1"/>
  <c r="T14" i="1"/>
  <c r="AC8" i="1"/>
  <c r="T8" i="1"/>
  <c r="AC6" i="1"/>
  <c r="T6" i="1"/>
  <c r="T33" i="1"/>
  <c r="AC33" i="1"/>
  <c r="T31" i="1"/>
  <c r="AC31" i="1"/>
  <c r="T27" i="1"/>
  <c r="AC27" i="1"/>
  <c r="T25" i="1"/>
  <c r="AC25" i="1"/>
  <c r="T23" i="1"/>
  <c r="AC23" i="1"/>
  <c r="P19" i="1"/>
  <c r="T19" i="1"/>
  <c r="T17" i="1"/>
  <c r="AC17" i="1"/>
  <c r="T15" i="1"/>
  <c r="AC15" i="1"/>
  <c r="T13" i="1"/>
  <c r="AC13" i="1"/>
  <c r="P7" i="1"/>
  <c r="T7" i="1"/>
  <c r="T40" i="1"/>
  <c r="T41" i="1"/>
  <c r="T42" i="1"/>
  <c r="T43" i="1"/>
  <c r="T44" i="1"/>
  <c r="P21" i="1"/>
  <c r="Q21" i="1" s="1"/>
  <c r="U29" i="1"/>
  <c r="U21" i="1"/>
  <c r="U13" i="1"/>
  <c r="P34" i="1"/>
  <c r="U33" i="1"/>
  <c r="U25" i="1"/>
  <c r="U17" i="1"/>
  <c r="U9" i="1"/>
  <c r="U35" i="1"/>
  <c r="U31" i="1"/>
  <c r="U27" i="1"/>
  <c r="U23" i="1"/>
  <c r="U19" i="1"/>
  <c r="U15" i="1"/>
  <c r="U11" i="1"/>
  <c r="U7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P37" i="1"/>
  <c r="U6" i="1"/>
  <c r="O5" i="1"/>
  <c r="K5" i="1"/>
  <c r="T21" i="1" l="1"/>
  <c r="AC21" i="1"/>
  <c r="Q5" i="1"/>
  <c r="AC37" i="1"/>
  <c r="T37" i="1"/>
  <c r="P5" i="1"/>
  <c r="AC5" i="1" l="1"/>
</calcChain>
</file>

<file path=xl/sharedStrings.xml><?xml version="1.0" encoding="utf-8"?>
<sst xmlns="http://schemas.openxmlformats.org/spreadsheetml/2006/main" count="136" uniqueCount="87">
  <si>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</si>
  <si>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</si>
  <si>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</si>
  <si>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</si>
  <si>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</si>
  <si>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</si>
  <si>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</si>
  <si>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</si>
  <si>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</si>
  <si>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</si>
  <si>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</si>
  <si>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</si>
  <si>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</si>
  <si>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</si>
  <si>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</si>
  <si>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</si>
  <si>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</si>
  <si>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</si>
  <si>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</si>
  <si>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</si>
  <si>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</si>
  <si>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</si>
  <si>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</si>
  <si>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30,06,</t>
  </si>
  <si>
    <t>01,07,</t>
  </si>
  <si>
    <t>24,06,</t>
  </si>
  <si>
    <t>17,06,</t>
  </si>
  <si>
    <t>10,06,</t>
  </si>
  <si>
    <t>03,06,</t>
  </si>
  <si>
    <t>27,05,</t>
  </si>
  <si>
    <t>20,05,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</si>
  <si>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</si>
  <si>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</si>
  <si>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</si>
  <si>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</si>
  <si>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72,5% 180 гр. Фольга   УВА  ОСТАНКИНО</t>
  </si>
  <si>
    <t>Масло Крестьянское сладко - сливочное 72,5</t>
  </si>
  <si>
    <t>Масло сливочное 72,5 % 180 гр.(10 шт) СЛАВЯНА  Останкино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</si>
  <si>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</si>
  <si>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</si>
  <si>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</si>
  <si>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необходимо увеличить продажи</t>
  </si>
  <si>
    <t>Спред растительно сливочный  Юговский  1 кг. 15%</t>
  </si>
  <si>
    <t>кг</t>
  </si>
  <si>
    <t>ротация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</si>
  <si>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</si>
  <si>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</si>
  <si>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</si>
  <si>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</si>
  <si>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</si>
  <si>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</si>
  <si>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</si>
  <si>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</si>
  <si>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</si>
  <si>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</si>
  <si>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Министерский 45% 200г  Останкино</t>
  </si>
  <si>
    <t>Сыр Папа Может Папин Завтрак 50% 200г  Останкино</t>
  </si>
  <si>
    <t>новинка / ротация на Сыр ПАПА МОЖЕТ "Папин завтрак" 45% 180г Славяна</t>
  </si>
  <si>
    <t>Сыр Папа Может Сливочный со вкусом.топл.молока 50% вес (=3,5кг)  Останкино</t>
  </si>
  <si>
    <t>Сыр Папа Может Эдам 45% вес (=3,5кг)  Останкино</t>
  </si>
  <si>
    <t>Сыр Скаморца свежий 100 гр.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</si>
  <si>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</si>
  <si>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</si>
  <si>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новинка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</si>
  <si>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</si>
  <si>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</si>
  <si>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</si>
  <si>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</si>
  <si>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</si>
  <si>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</si>
  <si>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</si>
  <si>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</si>
  <si>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не в матрице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</si>
  <si>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</si>
  <si>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</si>
  <si>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</si>
  <si>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необходимо увеличить продажи!!!</t>
  </si>
  <si>
    <t>ротация на 0,18 (150 дн.)</t>
  </si>
  <si>
    <t>дата не известна</t>
  </si>
  <si>
    <t>Сыр Гауда сливочный 45% ТМ ПМ нарезанные ломтики 125 гр. (Мини)</t>
  </si>
  <si>
    <t>150 шт</t>
  </si>
  <si>
    <t>Заказ команды</t>
  </si>
  <si>
    <t>Сыр Голландский 45% ТМ ПМ нарезанные ломтики 125 гр. (Мини)</t>
  </si>
  <si>
    <t>Сыр Российский сливочный 50% ТМ ПМ нарезанные ломтики 125 гр. (Мини)</t>
  </si>
  <si>
    <t>заказ</t>
  </si>
  <si>
    <t>08,07,</t>
  </si>
  <si>
    <t>новинка (заказано 100кг)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</si>
</sst>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#,##0_ ;[Red]\-#,##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2" fontId="4" fillId="0" borderId="1" xfId="1" applyNumberFormat="1" applyFont="1"/>
    <xf numFmtId="164" fontId="1" fillId="4" borderId="1" xfId="1" applyNumberFormat="1" applyFill="1"/>
    <xf numFmtId="2" fontId="1" fillId="4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2" fillId="5" borderId="1" xfId="1" applyNumberFormat="1" applyFont="1" applyFill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4" fillId="0" borderId="1" xfId="1" applyNumberFormat="1" applyFont="1"/>
    <xf numFmtId="164" fontId="4" fillId="4" borderId="1" xfId="1" applyNumberFormat="1" applyFont="1" applyFill="1"/>
    <xf numFmtId="164" fontId="5" fillId="0" borderId="1" xfId="1" applyNumberFormat="1" applyFont="1"/>
    <xf numFmtId="165" fontId="1" fillId="0" borderId="2" xfId="1" applyNumberFormat="1" applyBorder="1"/>
    <xf numFmtId="165" fontId="1" fillId="6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0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9" sqref="S9"/>
    </sheetView>
  </sheetViews>
  <sheetFormatPr defaultRowHeight="15" x14ac:dyDescent="0.25"/>
  <cols>
    <col min="1" max="1" width="60" customWidth="1"/>
    <col min="2" max="2" width="4.85546875" customWidth="1"/>
    <col min="3" max="6" width="6.85546875" customWidth="1"/>
    <col min="7" max="7" width="5" style="8" customWidth="1"/>
    <col min="8" max="8" width="5" customWidth="1"/>
    <col min="9" max="9" width="9.28515625" customWidth="1"/>
    <col min="10" max="11" width="7" customWidth="1"/>
    <col min="12" max="13" width="0.7109375" customWidth="1"/>
    <col min="14" max="18" width="7" customWidth="1"/>
    <col min="19" max="19" width="22.5703125" customWidth="1"/>
    <col min="20" max="21" width="5.140625" customWidth="1"/>
    <col min="22" max="27" width="5.85546875" customWidth="1"/>
    <col min="28" max="28" width="46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84</v>
      </c>
      <c r="R3" s="15" t="s">
        <v>16</v>
      </c>
      <c r="S3" s="15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85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SUM(E6:E490)</f>
        <v>10738.117999999999</v>
      </c>
      <c r="F5" s="4">
        <f>SUM(F6:F490)</f>
        <v>22113.752</v>
      </c>
      <c r="G5" s="6"/>
      <c r="H5" s="1"/>
      <c r="I5" s="1"/>
      <c r="J5" s="4">
        <f t="shared" ref="J5:R5" si="0">SUM(J6:J490)</f>
        <v>10697.7</v>
      </c>
      <c r="K5" s="4">
        <f t="shared" si="0"/>
        <v>40.418000000000035</v>
      </c>
      <c r="L5" s="4">
        <f t="shared" si="0"/>
        <v>0</v>
      </c>
      <c r="M5" s="4">
        <f t="shared" si="0"/>
        <v>0</v>
      </c>
      <c r="N5" s="4">
        <f t="shared" si="0"/>
        <v>4902</v>
      </c>
      <c r="O5" s="4">
        <f t="shared" si="0"/>
        <v>2147.6235999999999</v>
      </c>
      <c r="P5" s="4">
        <f t="shared" si="0"/>
        <v>13746.451999999999</v>
      </c>
      <c r="Q5" s="4">
        <f t="shared" si="0"/>
        <v>14639.529999999999</v>
      </c>
      <c r="R5" s="4">
        <f t="shared" si="0"/>
        <v>17350</v>
      </c>
      <c r="S5" s="1"/>
      <c r="T5" s="1"/>
      <c r="U5" s="1"/>
      <c r="V5" s="4">
        <f t="shared" ref="V5:AA5" si="1">SUM(V6:V490)</f>
        <v>1265.3866000000003</v>
      </c>
      <c r="W5" s="4">
        <f t="shared" si="1"/>
        <v>1721.3481999999999</v>
      </c>
      <c r="X5" s="4">
        <f t="shared" si="1"/>
        <v>1523.6021999999998</v>
      </c>
      <c r="Y5" s="4">
        <f t="shared" si="1"/>
        <v>1809.1979999999999</v>
      </c>
      <c r="Z5" s="4">
        <f t="shared" si="1"/>
        <v>2457.4007999999999</v>
      </c>
      <c r="AA5" s="4">
        <f t="shared" si="1"/>
        <v>1595.4802</v>
      </c>
      <c r="AB5" s="1"/>
      <c r="AC5" s="4">
        <f>SUM(AC6:AC490)</f>
        <v>4699.49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182</v>
      </c>
      <c r="D6" s="1">
        <v>400</v>
      </c>
      <c r="E6" s="1">
        <v>164</v>
      </c>
      <c r="F6" s="1">
        <v>418</v>
      </c>
      <c r="G6" s="6">
        <v>0.14000000000000001</v>
      </c>
      <c r="H6" s="1">
        <v>180</v>
      </c>
      <c r="I6" s="1">
        <v>9988421</v>
      </c>
      <c r="J6" s="1">
        <v>154</v>
      </c>
      <c r="K6" s="1">
        <f t="shared" ref="K6:K38" si="2">E6-J6</f>
        <v>10</v>
      </c>
      <c r="L6" s="1"/>
      <c r="M6" s="1"/>
      <c r="N6" s="1"/>
      <c r="O6" s="1">
        <f>E6/5</f>
        <v>32.799999999999997</v>
      </c>
      <c r="P6" s="5">
        <f>20*O6-N6-F6</f>
        <v>238</v>
      </c>
      <c r="Q6" s="5">
        <f>P6</f>
        <v>238</v>
      </c>
      <c r="R6" s="5"/>
      <c r="S6" s="1"/>
      <c r="T6" s="1">
        <f>(F6+N6+Q6)/O6</f>
        <v>20</v>
      </c>
      <c r="U6" s="1">
        <f>(F6+N6)/O6</f>
        <v>12.74390243902439</v>
      </c>
      <c r="V6" s="1">
        <v>20.8</v>
      </c>
      <c r="W6" s="1">
        <v>42</v>
      </c>
      <c r="X6" s="1">
        <v>18</v>
      </c>
      <c r="Y6" s="1">
        <v>5.8</v>
      </c>
      <c r="Z6" s="1">
        <v>28.4</v>
      </c>
      <c r="AA6" s="1">
        <v>16.399999999999999</v>
      </c>
      <c r="AB6" s="1"/>
      <c r="AC6" s="1">
        <f>Q6*G6</f>
        <v>33.32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32</v>
      </c>
      <c r="C7" s="1">
        <v>115</v>
      </c>
      <c r="D7" s="1">
        <v>192</v>
      </c>
      <c r="E7" s="1">
        <v>131</v>
      </c>
      <c r="F7" s="1">
        <v>176</v>
      </c>
      <c r="G7" s="6">
        <v>0.18</v>
      </c>
      <c r="H7" s="1">
        <v>270</v>
      </c>
      <c r="I7" s="1">
        <v>9988438</v>
      </c>
      <c r="J7" s="1">
        <v>133</v>
      </c>
      <c r="K7" s="1">
        <f t="shared" si="2"/>
        <v>-2</v>
      </c>
      <c r="L7" s="1"/>
      <c r="M7" s="1"/>
      <c r="N7" s="1">
        <v>220</v>
      </c>
      <c r="O7" s="1">
        <f t="shared" ref="O7:O44" si="3">E7/5</f>
        <v>26.2</v>
      </c>
      <c r="P7" s="5">
        <f t="shared" ref="P7:P33" si="4">20*O7-N7-F7</f>
        <v>128</v>
      </c>
      <c r="Q7" s="5">
        <v>300</v>
      </c>
      <c r="R7" s="5">
        <v>450</v>
      </c>
      <c r="S7" s="1"/>
      <c r="T7" s="1">
        <f t="shared" ref="T7:T34" si="5">(F7+N7+Q7)/O7</f>
        <v>26.564885496183209</v>
      </c>
      <c r="U7" s="1">
        <f t="shared" ref="U7:U38" si="6">(F7+N7)/O7</f>
        <v>15.114503816793894</v>
      </c>
      <c r="V7" s="1">
        <v>28.2</v>
      </c>
      <c r="W7" s="1">
        <v>24.4</v>
      </c>
      <c r="X7" s="1">
        <v>24.2</v>
      </c>
      <c r="Y7" s="1">
        <v>17.8</v>
      </c>
      <c r="Z7" s="1">
        <v>28.6</v>
      </c>
      <c r="AA7" s="1">
        <v>15</v>
      </c>
      <c r="AB7" s="1"/>
      <c r="AC7" s="1">
        <f t="shared" ref="AC7:AC34" si="7">Q7*G7</f>
        <v>54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32</v>
      </c>
      <c r="C8" s="1">
        <v>4</v>
      </c>
      <c r="D8" s="1">
        <v>416</v>
      </c>
      <c r="E8" s="1">
        <v>157</v>
      </c>
      <c r="F8" s="1">
        <v>263</v>
      </c>
      <c r="G8" s="6">
        <v>0.18</v>
      </c>
      <c r="H8" s="1">
        <v>270</v>
      </c>
      <c r="I8" s="1">
        <v>9988445</v>
      </c>
      <c r="J8" s="1">
        <v>155</v>
      </c>
      <c r="K8" s="1">
        <f t="shared" si="2"/>
        <v>2</v>
      </c>
      <c r="L8" s="1"/>
      <c r="M8" s="1"/>
      <c r="N8" s="1">
        <v>100</v>
      </c>
      <c r="O8" s="1">
        <f t="shared" si="3"/>
        <v>31.4</v>
      </c>
      <c r="P8" s="5">
        <f t="shared" si="4"/>
        <v>265</v>
      </c>
      <c r="Q8" s="5">
        <f t="shared" ref="Q8:Q33" si="8">P8</f>
        <v>265</v>
      </c>
      <c r="R8" s="5"/>
      <c r="S8" s="1"/>
      <c r="T8" s="1">
        <f t="shared" si="5"/>
        <v>20</v>
      </c>
      <c r="U8" s="1">
        <f t="shared" si="6"/>
        <v>11.560509554140127</v>
      </c>
      <c r="V8" s="1">
        <v>28.8</v>
      </c>
      <c r="W8" s="1">
        <v>31</v>
      </c>
      <c r="X8" s="1">
        <v>28.2</v>
      </c>
      <c r="Y8" s="1">
        <v>25.4</v>
      </c>
      <c r="Z8" s="1">
        <v>24.4</v>
      </c>
      <c r="AA8" s="1">
        <v>15.4</v>
      </c>
      <c r="AB8" s="1"/>
      <c r="AC8" s="1">
        <f t="shared" si="7"/>
        <v>47.699999999999996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39</v>
      </c>
      <c r="B9" s="1" t="s">
        <v>32</v>
      </c>
      <c r="C9" s="1">
        <v>335</v>
      </c>
      <c r="D9" s="1"/>
      <c r="E9" s="1">
        <v>43</v>
      </c>
      <c r="F9" s="1">
        <v>236</v>
      </c>
      <c r="G9" s="6">
        <v>0.4</v>
      </c>
      <c r="H9" s="1">
        <v>270</v>
      </c>
      <c r="I9" s="1">
        <v>9988452</v>
      </c>
      <c r="J9" s="1">
        <v>45</v>
      </c>
      <c r="K9" s="1">
        <f t="shared" si="2"/>
        <v>-2</v>
      </c>
      <c r="L9" s="1"/>
      <c r="M9" s="1"/>
      <c r="N9" s="1">
        <v>0</v>
      </c>
      <c r="O9" s="1">
        <f t="shared" si="3"/>
        <v>8.6</v>
      </c>
      <c r="P9" s="5"/>
      <c r="Q9" s="5">
        <f t="shared" si="8"/>
        <v>0</v>
      </c>
      <c r="R9" s="5"/>
      <c r="S9" s="1"/>
      <c r="T9" s="1">
        <f t="shared" si="5"/>
        <v>27.441860465116282</v>
      </c>
      <c r="U9" s="1">
        <f t="shared" si="6"/>
        <v>27.441860465116282</v>
      </c>
      <c r="V9" s="1">
        <v>22.6</v>
      </c>
      <c r="W9" s="1">
        <v>13.2</v>
      </c>
      <c r="X9" s="1">
        <v>12.8</v>
      </c>
      <c r="Y9" s="1">
        <v>4.4000000000000004</v>
      </c>
      <c r="Z9" s="1">
        <v>34.6</v>
      </c>
      <c r="AA9" s="1">
        <v>2.4</v>
      </c>
      <c r="AB9" s="1"/>
      <c r="AC9" s="1">
        <f t="shared" si="7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40</v>
      </c>
      <c r="B10" s="1" t="s">
        <v>32</v>
      </c>
      <c r="C10" s="1">
        <v>225</v>
      </c>
      <c r="D10" s="1"/>
      <c r="E10" s="1">
        <v>31</v>
      </c>
      <c r="F10" s="1">
        <v>194</v>
      </c>
      <c r="G10" s="6">
        <v>0.4</v>
      </c>
      <c r="H10" s="1">
        <v>270</v>
      </c>
      <c r="I10" s="1">
        <v>9988476</v>
      </c>
      <c r="J10" s="1">
        <v>31</v>
      </c>
      <c r="K10" s="1">
        <f t="shared" si="2"/>
        <v>0</v>
      </c>
      <c r="L10" s="1"/>
      <c r="M10" s="1"/>
      <c r="N10" s="1"/>
      <c r="O10" s="1">
        <f t="shared" si="3"/>
        <v>6.2</v>
      </c>
      <c r="P10" s="5"/>
      <c r="Q10" s="5">
        <f t="shared" si="8"/>
        <v>0</v>
      </c>
      <c r="R10" s="5"/>
      <c r="S10" s="1"/>
      <c r="T10" s="1">
        <f t="shared" si="5"/>
        <v>31.29032258064516</v>
      </c>
      <c r="U10" s="1">
        <f t="shared" si="6"/>
        <v>31.29032258064516</v>
      </c>
      <c r="V10" s="1">
        <v>7.4</v>
      </c>
      <c r="W10" s="1">
        <v>2.4</v>
      </c>
      <c r="X10" s="1">
        <v>6.8</v>
      </c>
      <c r="Y10" s="1">
        <v>6</v>
      </c>
      <c r="Z10" s="1">
        <v>16.399999999999999</v>
      </c>
      <c r="AA10" s="1">
        <v>0.8</v>
      </c>
      <c r="AB10" s="22" t="s">
        <v>41</v>
      </c>
      <c r="AC10" s="1">
        <f t="shared" si="7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45</v>
      </c>
      <c r="B11" s="1" t="s">
        <v>32</v>
      </c>
      <c r="C11" s="1">
        <v>88</v>
      </c>
      <c r="D11" s="1">
        <v>600</v>
      </c>
      <c r="E11" s="1">
        <v>176</v>
      </c>
      <c r="F11" s="1">
        <v>506</v>
      </c>
      <c r="G11" s="6">
        <v>0.18</v>
      </c>
      <c r="H11" s="1">
        <v>150</v>
      </c>
      <c r="I11" s="1">
        <v>5034819</v>
      </c>
      <c r="J11" s="1">
        <v>210</v>
      </c>
      <c r="K11" s="1">
        <f t="shared" si="2"/>
        <v>-34</v>
      </c>
      <c r="L11" s="1"/>
      <c r="M11" s="1"/>
      <c r="N11" s="1">
        <v>220</v>
      </c>
      <c r="O11" s="1">
        <f t="shared" si="3"/>
        <v>35.200000000000003</v>
      </c>
      <c r="P11" s="5"/>
      <c r="Q11" s="5">
        <f t="shared" si="8"/>
        <v>0</v>
      </c>
      <c r="R11" s="5"/>
      <c r="S11" s="1"/>
      <c r="T11" s="1">
        <f t="shared" si="5"/>
        <v>20.625</v>
      </c>
      <c r="U11" s="1">
        <f t="shared" si="6"/>
        <v>20.625</v>
      </c>
      <c r="V11" s="1">
        <v>45.6</v>
      </c>
      <c r="W11" s="1">
        <v>61.2</v>
      </c>
      <c r="X11" s="1">
        <v>13.2</v>
      </c>
      <c r="Y11" s="1">
        <v>8.8000000000000007</v>
      </c>
      <c r="Z11" s="1">
        <v>45.6</v>
      </c>
      <c r="AA11" s="1">
        <v>2.6</v>
      </c>
      <c r="AB11" s="1"/>
      <c r="AC11" s="1">
        <f t="shared" si="7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46</v>
      </c>
      <c r="B12" s="1" t="s">
        <v>43</v>
      </c>
      <c r="C12" s="1"/>
      <c r="D12" s="1">
        <v>200.88</v>
      </c>
      <c r="E12" s="1">
        <v>19.350000000000001</v>
      </c>
      <c r="F12" s="1">
        <v>181.53</v>
      </c>
      <c r="G12" s="6">
        <v>1</v>
      </c>
      <c r="H12" s="1">
        <v>150</v>
      </c>
      <c r="I12" s="1">
        <v>5039845</v>
      </c>
      <c r="J12" s="1">
        <v>19.5</v>
      </c>
      <c r="K12" s="1">
        <f t="shared" si="2"/>
        <v>-0.14999999999999858</v>
      </c>
      <c r="L12" s="1"/>
      <c r="M12" s="1"/>
      <c r="N12" s="1"/>
      <c r="O12" s="1">
        <f t="shared" si="3"/>
        <v>3.87</v>
      </c>
      <c r="P12" s="5"/>
      <c r="Q12" s="5">
        <f t="shared" si="8"/>
        <v>0</v>
      </c>
      <c r="R12" s="5"/>
      <c r="S12" s="1"/>
      <c r="T12" s="1">
        <f t="shared" si="5"/>
        <v>46.906976744186046</v>
      </c>
      <c r="U12" s="1">
        <f t="shared" si="6"/>
        <v>46.906976744186046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/>
      <c r="AC12" s="1">
        <f t="shared" si="7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32</v>
      </c>
      <c r="C13" s="1">
        <v>213</v>
      </c>
      <c r="D13" s="1">
        <v>624</v>
      </c>
      <c r="E13" s="1">
        <v>167</v>
      </c>
      <c r="F13" s="1">
        <v>646</v>
      </c>
      <c r="G13" s="6">
        <v>0.1</v>
      </c>
      <c r="H13" s="1">
        <v>90</v>
      </c>
      <c r="I13" s="1">
        <v>8444163</v>
      </c>
      <c r="J13" s="1">
        <v>169</v>
      </c>
      <c r="K13" s="1">
        <f t="shared" si="2"/>
        <v>-2</v>
      </c>
      <c r="L13" s="1"/>
      <c r="M13" s="1"/>
      <c r="N13" s="1"/>
      <c r="O13" s="1">
        <f t="shared" si="3"/>
        <v>33.4</v>
      </c>
      <c r="P13" s="5">
        <f t="shared" si="4"/>
        <v>22</v>
      </c>
      <c r="Q13" s="5">
        <f t="shared" si="8"/>
        <v>22</v>
      </c>
      <c r="R13" s="5"/>
      <c r="S13" s="1"/>
      <c r="T13" s="1">
        <f t="shared" si="5"/>
        <v>20</v>
      </c>
      <c r="U13" s="1">
        <f t="shared" si="6"/>
        <v>19.341317365269461</v>
      </c>
      <c r="V13" s="1">
        <v>28.6</v>
      </c>
      <c r="W13" s="1">
        <v>27.2</v>
      </c>
      <c r="X13" s="1">
        <v>55.4</v>
      </c>
      <c r="Y13" s="1">
        <v>23.6</v>
      </c>
      <c r="Z13" s="1">
        <v>44.2</v>
      </c>
      <c r="AA13" s="1">
        <v>26.8</v>
      </c>
      <c r="AB13" s="1"/>
      <c r="AC13" s="1">
        <f t="shared" si="7"/>
        <v>2.2000000000000002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48</v>
      </c>
      <c r="B14" s="1" t="s">
        <v>32</v>
      </c>
      <c r="C14" s="1">
        <v>1001</v>
      </c>
      <c r="D14" s="1">
        <v>610</v>
      </c>
      <c r="E14" s="1">
        <v>550</v>
      </c>
      <c r="F14" s="1">
        <v>1043</v>
      </c>
      <c r="G14" s="6">
        <v>0.18</v>
      </c>
      <c r="H14" s="1">
        <v>150</v>
      </c>
      <c r="I14" s="1">
        <v>5038411</v>
      </c>
      <c r="J14" s="1">
        <v>562.5</v>
      </c>
      <c r="K14" s="1">
        <f t="shared" si="2"/>
        <v>-12.5</v>
      </c>
      <c r="L14" s="1"/>
      <c r="M14" s="1"/>
      <c r="N14" s="1"/>
      <c r="O14" s="1">
        <f t="shared" si="3"/>
        <v>110</v>
      </c>
      <c r="P14" s="5">
        <f t="shared" si="4"/>
        <v>1157</v>
      </c>
      <c r="Q14" s="5">
        <f t="shared" si="8"/>
        <v>1157</v>
      </c>
      <c r="R14" s="5"/>
      <c r="S14" s="1"/>
      <c r="T14" s="1">
        <f t="shared" si="5"/>
        <v>20</v>
      </c>
      <c r="U14" s="1">
        <f t="shared" si="6"/>
        <v>9.4818181818181824</v>
      </c>
      <c r="V14" s="1">
        <v>78.599999999999994</v>
      </c>
      <c r="W14" s="1">
        <v>109.8</v>
      </c>
      <c r="X14" s="1">
        <v>86.4</v>
      </c>
      <c r="Y14" s="1">
        <v>100.6</v>
      </c>
      <c r="Z14" s="1">
        <v>143.4</v>
      </c>
      <c r="AA14" s="1">
        <v>85.6</v>
      </c>
      <c r="AB14" s="1"/>
      <c r="AC14" s="1">
        <f t="shared" si="7"/>
        <v>208.26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49</v>
      </c>
      <c r="B15" s="1" t="s">
        <v>32</v>
      </c>
      <c r="C15" s="1">
        <v>919</v>
      </c>
      <c r="D15" s="1">
        <v>860</v>
      </c>
      <c r="E15" s="1">
        <v>656</v>
      </c>
      <c r="F15" s="1">
        <v>1108</v>
      </c>
      <c r="G15" s="6">
        <v>0.18</v>
      </c>
      <c r="H15" s="1">
        <v>150</v>
      </c>
      <c r="I15" s="1">
        <v>5038459</v>
      </c>
      <c r="J15" s="1">
        <v>658</v>
      </c>
      <c r="K15" s="1">
        <f t="shared" si="2"/>
        <v>-2</v>
      </c>
      <c r="L15" s="1"/>
      <c r="M15" s="1"/>
      <c r="N15" s="1">
        <v>60</v>
      </c>
      <c r="O15" s="1">
        <f t="shared" si="3"/>
        <v>131.19999999999999</v>
      </c>
      <c r="P15" s="5">
        <f t="shared" si="4"/>
        <v>1456</v>
      </c>
      <c r="Q15" s="5">
        <f t="shared" si="8"/>
        <v>1456</v>
      </c>
      <c r="R15" s="5"/>
      <c r="S15" s="1"/>
      <c r="T15" s="1">
        <f t="shared" si="5"/>
        <v>20</v>
      </c>
      <c r="U15" s="1">
        <f t="shared" si="6"/>
        <v>8.9024390243902438</v>
      </c>
      <c r="V15" s="1">
        <v>93.2</v>
      </c>
      <c r="W15" s="1">
        <v>120</v>
      </c>
      <c r="X15" s="1">
        <v>104.6</v>
      </c>
      <c r="Y15" s="1">
        <v>84.6</v>
      </c>
      <c r="Z15" s="1">
        <v>145.6</v>
      </c>
      <c r="AA15" s="1">
        <v>88.6</v>
      </c>
      <c r="AB15" s="1"/>
      <c r="AC15" s="1">
        <f t="shared" si="7"/>
        <v>262.08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50</v>
      </c>
      <c r="B16" s="1" t="s">
        <v>32</v>
      </c>
      <c r="C16" s="1">
        <v>960</v>
      </c>
      <c r="D16" s="1">
        <v>1010</v>
      </c>
      <c r="E16" s="1">
        <v>795</v>
      </c>
      <c r="F16" s="1">
        <v>1158</v>
      </c>
      <c r="G16" s="6">
        <v>0.18</v>
      </c>
      <c r="H16" s="1">
        <v>150</v>
      </c>
      <c r="I16" s="1">
        <v>5038435</v>
      </c>
      <c r="J16" s="1">
        <v>801</v>
      </c>
      <c r="K16" s="1">
        <f t="shared" si="2"/>
        <v>-6</v>
      </c>
      <c r="L16" s="1"/>
      <c r="M16" s="1"/>
      <c r="N16" s="1">
        <v>280</v>
      </c>
      <c r="O16" s="1">
        <f t="shared" si="3"/>
        <v>159</v>
      </c>
      <c r="P16" s="5">
        <f t="shared" si="4"/>
        <v>1742</v>
      </c>
      <c r="Q16" s="5">
        <f t="shared" si="8"/>
        <v>1742</v>
      </c>
      <c r="R16" s="5"/>
      <c r="S16" s="1"/>
      <c r="T16" s="1">
        <f t="shared" si="5"/>
        <v>20</v>
      </c>
      <c r="U16" s="1">
        <f t="shared" si="6"/>
        <v>9.0440251572327046</v>
      </c>
      <c r="V16" s="1">
        <v>117.6</v>
      </c>
      <c r="W16" s="1">
        <v>142.80000000000001</v>
      </c>
      <c r="X16" s="1">
        <v>128.4</v>
      </c>
      <c r="Y16" s="1">
        <v>126.6</v>
      </c>
      <c r="Z16" s="1">
        <v>177</v>
      </c>
      <c r="AA16" s="1">
        <v>115.8</v>
      </c>
      <c r="AB16" s="1"/>
      <c r="AC16" s="1">
        <f t="shared" si="7"/>
        <v>313.56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51</v>
      </c>
      <c r="B17" s="1" t="s">
        <v>32</v>
      </c>
      <c r="C17" s="1">
        <v>980</v>
      </c>
      <c r="D17" s="1"/>
      <c r="E17" s="1">
        <v>425</v>
      </c>
      <c r="F17" s="1">
        <v>556</v>
      </c>
      <c r="G17" s="6">
        <v>0.18</v>
      </c>
      <c r="H17" s="1">
        <v>120</v>
      </c>
      <c r="I17" s="1">
        <v>5038398</v>
      </c>
      <c r="J17" s="1">
        <v>426</v>
      </c>
      <c r="K17" s="1">
        <f t="shared" si="2"/>
        <v>-1</v>
      </c>
      <c r="L17" s="1"/>
      <c r="M17" s="1"/>
      <c r="N17" s="1">
        <v>90</v>
      </c>
      <c r="O17" s="1">
        <f t="shared" si="3"/>
        <v>85</v>
      </c>
      <c r="P17" s="5">
        <f t="shared" si="4"/>
        <v>1054</v>
      </c>
      <c r="Q17" s="5">
        <f t="shared" si="8"/>
        <v>1054</v>
      </c>
      <c r="R17" s="5"/>
      <c r="S17" s="1"/>
      <c r="T17" s="1">
        <f t="shared" si="5"/>
        <v>20</v>
      </c>
      <c r="U17" s="1">
        <f t="shared" si="6"/>
        <v>7.6</v>
      </c>
      <c r="V17" s="1">
        <v>56</v>
      </c>
      <c r="W17" s="1">
        <v>67.2</v>
      </c>
      <c r="X17" s="1">
        <v>57.2</v>
      </c>
      <c r="Y17" s="1">
        <v>63.2</v>
      </c>
      <c r="Z17" s="1">
        <v>109.4</v>
      </c>
      <c r="AA17" s="1">
        <v>55.2</v>
      </c>
      <c r="AB17" s="1"/>
      <c r="AC17" s="1">
        <f t="shared" si="7"/>
        <v>189.72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52</v>
      </c>
      <c r="B18" s="1" t="s">
        <v>43</v>
      </c>
      <c r="C18" s="1">
        <v>306.3</v>
      </c>
      <c r="D18" s="1">
        <v>365.67</v>
      </c>
      <c r="E18" s="1">
        <v>209.20599999999999</v>
      </c>
      <c r="F18" s="1">
        <v>450.90800000000002</v>
      </c>
      <c r="G18" s="6">
        <v>1</v>
      </c>
      <c r="H18" s="1">
        <v>150</v>
      </c>
      <c r="I18" s="1">
        <v>5038572</v>
      </c>
      <c r="J18" s="1">
        <v>218.5</v>
      </c>
      <c r="K18" s="1">
        <f t="shared" si="2"/>
        <v>-9.2940000000000111</v>
      </c>
      <c r="L18" s="1"/>
      <c r="M18" s="1"/>
      <c r="N18" s="1">
        <v>280</v>
      </c>
      <c r="O18" s="1">
        <f t="shared" si="3"/>
        <v>41.841200000000001</v>
      </c>
      <c r="P18" s="5">
        <f t="shared" si="4"/>
        <v>105.91600000000005</v>
      </c>
      <c r="Q18" s="5">
        <f t="shared" si="8"/>
        <v>105.91600000000005</v>
      </c>
      <c r="R18" s="5"/>
      <c r="S18" s="1"/>
      <c r="T18" s="1">
        <f t="shared" si="5"/>
        <v>20</v>
      </c>
      <c r="U18" s="1">
        <f t="shared" si="6"/>
        <v>17.468619446860988</v>
      </c>
      <c r="V18" s="1">
        <v>49.465000000000003</v>
      </c>
      <c r="W18" s="1">
        <v>50.1616</v>
      </c>
      <c r="X18" s="1">
        <v>46.107799999999997</v>
      </c>
      <c r="Y18" s="1">
        <v>50.610399999999998</v>
      </c>
      <c r="Z18" s="1">
        <v>53.673800000000007</v>
      </c>
      <c r="AA18" s="1">
        <v>55.159799999999997</v>
      </c>
      <c r="AB18" s="1"/>
      <c r="AC18" s="1">
        <f t="shared" si="7"/>
        <v>105.91600000000005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53</v>
      </c>
      <c r="B19" s="1" t="s">
        <v>43</v>
      </c>
      <c r="C19" s="1">
        <v>321</v>
      </c>
      <c r="D19" s="1"/>
      <c r="E19" s="1">
        <v>83.573999999999998</v>
      </c>
      <c r="F19" s="1">
        <v>237.42599999999999</v>
      </c>
      <c r="G19" s="6">
        <v>1</v>
      </c>
      <c r="H19" s="1">
        <v>150</v>
      </c>
      <c r="I19" s="1">
        <v>5038596</v>
      </c>
      <c r="J19" s="1">
        <v>108.5</v>
      </c>
      <c r="K19" s="1">
        <f t="shared" si="2"/>
        <v>-24.926000000000002</v>
      </c>
      <c r="L19" s="1"/>
      <c r="M19" s="1"/>
      <c r="N19" s="1"/>
      <c r="O19" s="1">
        <f t="shared" si="3"/>
        <v>16.7148</v>
      </c>
      <c r="P19" s="5">
        <f t="shared" si="4"/>
        <v>96.87</v>
      </c>
      <c r="Q19" s="5">
        <v>200</v>
      </c>
      <c r="R19" s="5">
        <v>200</v>
      </c>
      <c r="S19" s="1"/>
      <c r="T19" s="1">
        <f t="shared" si="5"/>
        <v>26.169981094598796</v>
      </c>
      <c r="U19" s="1">
        <f t="shared" si="6"/>
        <v>14.204537296288319</v>
      </c>
      <c r="V19" s="1">
        <v>17.0732</v>
      </c>
      <c r="W19" s="1">
        <v>17.3292</v>
      </c>
      <c r="X19" s="1">
        <v>11.564</v>
      </c>
      <c r="Y19" s="1">
        <v>22.7026</v>
      </c>
      <c r="Z19" s="1">
        <v>27.9194</v>
      </c>
      <c r="AA19" s="1">
        <v>22.395399999999999</v>
      </c>
      <c r="AB19" s="1"/>
      <c r="AC19" s="1">
        <f t="shared" si="7"/>
        <v>200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54</v>
      </c>
      <c r="B20" s="1" t="s">
        <v>43</v>
      </c>
      <c r="C20" s="1">
        <v>442.8</v>
      </c>
      <c r="D20" s="1">
        <v>391.54</v>
      </c>
      <c r="E20" s="1">
        <v>339.822</v>
      </c>
      <c r="F20" s="1">
        <v>472.07400000000001</v>
      </c>
      <c r="G20" s="6">
        <v>1</v>
      </c>
      <c r="H20" s="1">
        <v>120</v>
      </c>
      <c r="I20" s="1">
        <v>5038558</v>
      </c>
      <c r="J20" s="1">
        <v>360.7</v>
      </c>
      <c r="K20" s="1">
        <f t="shared" si="2"/>
        <v>-20.877999999999986</v>
      </c>
      <c r="L20" s="1"/>
      <c r="M20" s="1"/>
      <c r="N20" s="1">
        <v>600</v>
      </c>
      <c r="O20" s="1">
        <f t="shared" si="3"/>
        <v>67.964399999999998</v>
      </c>
      <c r="P20" s="5">
        <f t="shared" si="4"/>
        <v>287.214</v>
      </c>
      <c r="Q20" s="5">
        <f t="shared" si="8"/>
        <v>287.214</v>
      </c>
      <c r="R20" s="5"/>
      <c r="S20" s="1"/>
      <c r="T20" s="1">
        <f t="shared" si="5"/>
        <v>20</v>
      </c>
      <c r="U20" s="1">
        <f t="shared" si="6"/>
        <v>15.774052297967762</v>
      </c>
      <c r="V20" s="1">
        <v>74.691999999999993</v>
      </c>
      <c r="W20" s="1">
        <v>61.197799999999987</v>
      </c>
      <c r="X20" s="1">
        <v>74.599599999999995</v>
      </c>
      <c r="Y20" s="1">
        <v>59.854399999999998</v>
      </c>
      <c r="Z20" s="1">
        <v>70.198400000000007</v>
      </c>
      <c r="AA20" s="1">
        <v>59.322200000000002</v>
      </c>
      <c r="AB20" s="1"/>
      <c r="AC20" s="1">
        <f t="shared" si="7"/>
        <v>287.214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55</v>
      </c>
      <c r="B21" s="1" t="s">
        <v>32</v>
      </c>
      <c r="C21" s="1">
        <v>1148</v>
      </c>
      <c r="D21" s="1"/>
      <c r="E21" s="1">
        <v>394</v>
      </c>
      <c r="F21" s="1">
        <v>748</v>
      </c>
      <c r="G21" s="6">
        <v>0.2</v>
      </c>
      <c r="H21" s="1">
        <v>120</v>
      </c>
      <c r="I21" s="1">
        <v>5038831</v>
      </c>
      <c r="J21" s="1">
        <v>387</v>
      </c>
      <c r="K21" s="1">
        <f t="shared" si="2"/>
        <v>7</v>
      </c>
      <c r="L21" s="1"/>
      <c r="M21" s="1"/>
      <c r="N21" s="1"/>
      <c r="O21" s="1">
        <f t="shared" si="3"/>
        <v>78.8</v>
      </c>
      <c r="P21" s="5">
        <f>18*O21-N21-F21</f>
        <v>670.39999999999986</v>
      </c>
      <c r="Q21" s="5">
        <f t="shared" si="8"/>
        <v>670.39999999999986</v>
      </c>
      <c r="R21" s="5"/>
      <c r="S21" s="1"/>
      <c r="T21" s="1">
        <f t="shared" si="5"/>
        <v>18</v>
      </c>
      <c r="U21" s="1">
        <f t="shared" si="6"/>
        <v>9.4923857868020303</v>
      </c>
      <c r="V21" s="1">
        <v>37</v>
      </c>
      <c r="W21" s="1">
        <v>52</v>
      </c>
      <c r="X21" s="1">
        <v>52.6</v>
      </c>
      <c r="Y21" s="1">
        <v>40.4</v>
      </c>
      <c r="Z21" s="1">
        <v>103.2</v>
      </c>
      <c r="AA21" s="1">
        <v>46.8</v>
      </c>
      <c r="AB21" s="24" t="s">
        <v>77</v>
      </c>
      <c r="AC21" s="1">
        <f t="shared" si="7"/>
        <v>134.07999999999998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56</v>
      </c>
      <c r="B22" s="1" t="s">
        <v>32</v>
      </c>
      <c r="C22" s="1"/>
      <c r="D22" s="1"/>
      <c r="E22" s="1"/>
      <c r="F22" s="1"/>
      <c r="G22" s="6">
        <v>0.2</v>
      </c>
      <c r="H22" s="1">
        <v>120</v>
      </c>
      <c r="I22" s="1">
        <v>5038855</v>
      </c>
      <c r="J22" s="1"/>
      <c r="K22" s="1">
        <f t="shared" si="2"/>
        <v>0</v>
      </c>
      <c r="L22" s="1"/>
      <c r="M22" s="1"/>
      <c r="N22" s="1">
        <v>250</v>
      </c>
      <c r="O22" s="1">
        <f t="shared" si="3"/>
        <v>0</v>
      </c>
      <c r="P22" s="5"/>
      <c r="Q22" s="5">
        <v>200</v>
      </c>
      <c r="R22" s="5">
        <v>500</v>
      </c>
      <c r="S22" s="1"/>
      <c r="T22" s="1" t="e">
        <f t="shared" si="5"/>
        <v>#DIV/0!</v>
      </c>
      <c r="U22" s="1" t="e">
        <f t="shared" si="6"/>
        <v>#DIV/0!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 t="s">
        <v>57</v>
      </c>
      <c r="AC22" s="1">
        <f t="shared" si="7"/>
        <v>40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58</v>
      </c>
      <c r="B23" s="1" t="s">
        <v>43</v>
      </c>
      <c r="C23" s="1">
        <v>94</v>
      </c>
      <c r="D23" s="1">
        <v>845.71199999999999</v>
      </c>
      <c r="E23" s="1">
        <v>360.99400000000003</v>
      </c>
      <c r="F23" s="1">
        <v>578.71799999999996</v>
      </c>
      <c r="G23" s="6">
        <v>1</v>
      </c>
      <c r="H23" s="1">
        <v>120</v>
      </c>
      <c r="I23" s="1">
        <v>6159901</v>
      </c>
      <c r="J23" s="1">
        <v>368</v>
      </c>
      <c r="K23" s="1">
        <f t="shared" si="2"/>
        <v>-7.0059999999999718</v>
      </c>
      <c r="L23" s="1"/>
      <c r="M23" s="1"/>
      <c r="N23" s="1">
        <v>200</v>
      </c>
      <c r="O23" s="1">
        <f t="shared" si="3"/>
        <v>72.198800000000006</v>
      </c>
      <c r="P23" s="5">
        <f t="shared" si="4"/>
        <v>665.25800000000015</v>
      </c>
      <c r="Q23" s="5">
        <v>680</v>
      </c>
      <c r="R23" s="5"/>
      <c r="S23" s="1"/>
      <c r="T23" s="1">
        <f t="shared" si="5"/>
        <v>20.204186219161535</v>
      </c>
      <c r="U23" s="1">
        <f t="shared" si="6"/>
        <v>10.78574713153127</v>
      </c>
      <c r="V23" s="1">
        <v>59.311800000000012</v>
      </c>
      <c r="W23" s="1">
        <v>67.353399999999993</v>
      </c>
      <c r="X23" s="1">
        <v>58.2562</v>
      </c>
      <c r="Y23" s="1">
        <v>58.236199999999997</v>
      </c>
      <c r="Z23" s="1">
        <v>73.275000000000006</v>
      </c>
      <c r="AA23" s="1">
        <v>52.210599999999999</v>
      </c>
      <c r="AB23" s="1"/>
      <c r="AC23" s="1">
        <f t="shared" si="7"/>
        <v>680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59</v>
      </c>
      <c r="B24" s="1" t="s">
        <v>43</v>
      </c>
      <c r="C24" s="1">
        <v>152</v>
      </c>
      <c r="D24" s="1"/>
      <c r="E24" s="1">
        <v>57.61</v>
      </c>
      <c r="F24" s="1">
        <v>94.39</v>
      </c>
      <c r="G24" s="6">
        <v>1</v>
      </c>
      <c r="H24" s="1">
        <v>120</v>
      </c>
      <c r="I24" s="1">
        <v>6159949</v>
      </c>
      <c r="J24" s="1">
        <v>56.5</v>
      </c>
      <c r="K24" s="1">
        <f t="shared" si="2"/>
        <v>1.1099999999999994</v>
      </c>
      <c r="L24" s="1"/>
      <c r="M24" s="1"/>
      <c r="N24" s="1">
        <v>40</v>
      </c>
      <c r="O24" s="1">
        <f t="shared" si="3"/>
        <v>11.522</v>
      </c>
      <c r="P24" s="5">
        <f t="shared" si="4"/>
        <v>96.05</v>
      </c>
      <c r="Q24" s="5">
        <v>200</v>
      </c>
      <c r="R24" s="5">
        <v>200</v>
      </c>
      <c r="S24" s="1"/>
      <c r="T24" s="1">
        <f t="shared" si="5"/>
        <v>29.021871202916159</v>
      </c>
      <c r="U24" s="1">
        <f t="shared" si="6"/>
        <v>11.663773650407913</v>
      </c>
      <c r="V24" s="1">
        <v>10.0472</v>
      </c>
      <c r="W24" s="1">
        <v>7.4584000000000001</v>
      </c>
      <c r="X24" s="1">
        <v>4.7667999999999999</v>
      </c>
      <c r="Y24" s="1">
        <v>4.5284000000000004</v>
      </c>
      <c r="Z24" s="1">
        <v>12.8264</v>
      </c>
      <c r="AA24" s="1">
        <v>6.085</v>
      </c>
      <c r="AB24" s="1"/>
      <c r="AC24" s="1">
        <f t="shared" si="7"/>
        <v>200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60</v>
      </c>
      <c r="B25" s="1" t="s">
        <v>32</v>
      </c>
      <c r="C25" s="1">
        <v>300</v>
      </c>
      <c r="D25" s="1">
        <v>248</v>
      </c>
      <c r="E25" s="1">
        <v>204</v>
      </c>
      <c r="F25" s="1">
        <v>318</v>
      </c>
      <c r="G25" s="6">
        <v>0.1</v>
      </c>
      <c r="H25" s="1">
        <v>60</v>
      </c>
      <c r="I25" s="1">
        <v>8444170</v>
      </c>
      <c r="J25" s="1">
        <v>202</v>
      </c>
      <c r="K25" s="1">
        <f t="shared" si="2"/>
        <v>2</v>
      </c>
      <c r="L25" s="1"/>
      <c r="M25" s="1"/>
      <c r="N25" s="1">
        <v>40</v>
      </c>
      <c r="O25" s="1">
        <f t="shared" si="3"/>
        <v>40.799999999999997</v>
      </c>
      <c r="P25" s="5">
        <f t="shared" si="4"/>
        <v>458</v>
      </c>
      <c r="Q25" s="5">
        <f t="shared" si="8"/>
        <v>458</v>
      </c>
      <c r="R25" s="5"/>
      <c r="S25" s="1"/>
      <c r="T25" s="1">
        <f t="shared" si="5"/>
        <v>20</v>
      </c>
      <c r="U25" s="1">
        <f t="shared" si="6"/>
        <v>8.7745098039215694</v>
      </c>
      <c r="V25" s="1">
        <v>29.4</v>
      </c>
      <c r="W25" s="1">
        <v>31.6</v>
      </c>
      <c r="X25" s="1">
        <v>42.6</v>
      </c>
      <c r="Y25" s="1">
        <v>17.8</v>
      </c>
      <c r="Z25" s="1">
        <v>45.6</v>
      </c>
      <c r="AA25" s="1">
        <v>27.2</v>
      </c>
      <c r="AB25" s="1"/>
      <c r="AC25" s="1">
        <f t="shared" si="7"/>
        <v>45.800000000000004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61</v>
      </c>
      <c r="B26" s="1" t="s">
        <v>32</v>
      </c>
      <c r="C26" s="1"/>
      <c r="D26" s="1">
        <v>752</v>
      </c>
      <c r="E26" s="1">
        <v>274</v>
      </c>
      <c r="F26" s="1">
        <v>478</v>
      </c>
      <c r="G26" s="6">
        <v>0.14000000000000001</v>
      </c>
      <c r="H26" s="1">
        <v>180</v>
      </c>
      <c r="I26" s="1">
        <v>9988391</v>
      </c>
      <c r="J26" s="1">
        <v>234</v>
      </c>
      <c r="K26" s="1">
        <f t="shared" si="2"/>
        <v>40</v>
      </c>
      <c r="L26" s="1"/>
      <c r="M26" s="1"/>
      <c r="N26" s="1">
        <v>250</v>
      </c>
      <c r="O26" s="1">
        <f t="shared" si="3"/>
        <v>54.8</v>
      </c>
      <c r="P26" s="5">
        <f t="shared" si="4"/>
        <v>368</v>
      </c>
      <c r="Q26" s="5">
        <f t="shared" si="8"/>
        <v>368</v>
      </c>
      <c r="R26" s="5"/>
      <c r="S26" s="1"/>
      <c r="T26" s="1">
        <f t="shared" si="5"/>
        <v>20</v>
      </c>
      <c r="U26" s="1">
        <f t="shared" si="6"/>
        <v>13.284671532846716</v>
      </c>
      <c r="V26" s="1">
        <v>0</v>
      </c>
      <c r="W26" s="1">
        <v>0</v>
      </c>
      <c r="X26" s="1">
        <v>0</v>
      </c>
      <c r="Y26" s="1">
        <v>16.600000000000001</v>
      </c>
      <c r="Z26" s="1">
        <v>52</v>
      </c>
      <c r="AA26" s="1">
        <v>8</v>
      </c>
      <c r="AB26" s="1"/>
      <c r="AC26" s="1">
        <f t="shared" si="7"/>
        <v>51.52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62</v>
      </c>
      <c r="B27" s="1" t="s">
        <v>32</v>
      </c>
      <c r="C27" s="1">
        <v>304</v>
      </c>
      <c r="D27" s="1">
        <v>64</v>
      </c>
      <c r="E27" s="1">
        <v>322</v>
      </c>
      <c r="F27" s="1">
        <v>24</v>
      </c>
      <c r="G27" s="6">
        <v>0.18</v>
      </c>
      <c r="H27" s="1">
        <v>270</v>
      </c>
      <c r="I27" s="1">
        <v>9988681</v>
      </c>
      <c r="J27" s="1">
        <v>296</v>
      </c>
      <c r="K27" s="1">
        <f t="shared" si="2"/>
        <v>26</v>
      </c>
      <c r="L27" s="1"/>
      <c r="M27" s="1"/>
      <c r="N27" s="1">
        <v>650</v>
      </c>
      <c r="O27" s="1">
        <f t="shared" si="3"/>
        <v>64.400000000000006</v>
      </c>
      <c r="P27" s="5">
        <f t="shared" si="4"/>
        <v>614</v>
      </c>
      <c r="Q27" s="5">
        <f t="shared" si="8"/>
        <v>614</v>
      </c>
      <c r="R27" s="5"/>
      <c r="S27" s="1"/>
      <c r="T27" s="1">
        <f t="shared" si="5"/>
        <v>20</v>
      </c>
      <c r="U27" s="1">
        <f t="shared" si="6"/>
        <v>10.46583850931677</v>
      </c>
      <c r="V27" s="1">
        <v>57.4</v>
      </c>
      <c r="W27" s="1">
        <v>58.8</v>
      </c>
      <c r="X27" s="1">
        <v>4.4000000000000004</v>
      </c>
      <c r="Y27" s="1">
        <v>0</v>
      </c>
      <c r="Z27" s="1">
        <v>0</v>
      </c>
      <c r="AA27" s="1">
        <v>0</v>
      </c>
      <c r="AB27" s="1" t="s">
        <v>63</v>
      </c>
      <c r="AC27" s="1">
        <f t="shared" si="7"/>
        <v>110.52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26" t="s">
        <v>64</v>
      </c>
      <c r="B28" s="1" t="s">
        <v>43</v>
      </c>
      <c r="C28" s="1">
        <v>184</v>
      </c>
      <c r="D28" s="1">
        <v>201.62799999999999</v>
      </c>
      <c r="E28" s="1">
        <v>6.6580000000000004</v>
      </c>
      <c r="F28" s="1">
        <v>378.97</v>
      </c>
      <c r="G28" s="6">
        <v>1</v>
      </c>
      <c r="H28" s="1">
        <v>120</v>
      </c>
      <c r="I28" s="1">
        <v>8785228</v>
      </c>
      <c r="J28" s="1">
        <v>5</v>
      </c>
      <c r="K28" s="1">
        <f t="shared" si="2"/>
        <v>1.6580000000000004</v>
      </c>
      <c r="L28" s="1"/>
      <c r="M28" s="1"/>
      <c r="N28" s="1"/>
      <c r="O28" s="1">
        <f t="shared" si="3"/>
        <v>1.3316000000000001</v>
      </c>
      <c r="P28" s="5"/>
      <c r="Q28" s="5">
        <f t="shared" si="8"/>
        <v>0</v>
      </c>
      <c r="R28" s="5"/>
      <c r="S28" s="1"/>
      <c r="T28" s="1">
        <f t="shared" si="5"/>
        <v>284.59747671973565</v>
      </c>
      <c r="U28" s="1">
        <f t="shared" si="6"/>
        <v>284.59747671973565</v>
      </c>
      <c r="V28" s="1">
        <v>4.8170000000000002</v>
      </c>
      <c r="W28" s="1">
        <v>4.1058000000000003</v>
      </c>
      <c r="X28" s="1">
        <v>10.007999999999999</v>
      </c>
      <c r="Y28" s="1">
        <v>0</v>
      </c>
      <c r="Z28" s="1">
        <v>0</v>
      </c>
      <c r="AA28" s="1">
        <v>5.6006</v>
      </c>
      <c r="AB28" s="23" t="s">
        <v>76</v>
      </c>
      <c r="AC28" s="1">
        <f t="shared" si="7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65</v>
      </c>
      <c r="B29" s="1" t="s">
        <v>43</v>
      </c>
      <c r="C29" s="1">
        <v>270.3</v>
      </c>
      <c r="D29" s="1"/>
      <c r="E29" s="1">
        <v>15.917</v>
      </c>
      <c r="F29" s="1">
        <v>254.38300000000001</v>
      </c>
      <c r="G29" s="6">
        <v>1</v>
      </c>
      <c r="H29" s="1">
        <v>120</v>
      </c>
      <c r="I29" s="1">
        <v>8785198</v>
      </c>
      <c r="J29" s="1">
        <v>13.5</v>
      </c>
      <c r="K29" s="1">
        <f t="shared" si="2"/>
        <v>2.4169999999999998</v>
      </c>
      <c r="L29" s="1"/>
      <c r="M29" s="1"/>
      <c r="N29" s="1"/>
      <c r="O29" s="1">
        <f t="shared" si="3"/>
        <v>3.1833999999999998</v>
      </c>
      <c r="P29" s="5"/>
      <c r="Q29" s="5">
        <f t="shared" si="8"/>
        <v>0</v>
      </c>
      <c r="R29" s="5"/>
      <c r="S29" s="1"/>
      <c r="T29" s="1">
        <f t="shared" si="5"/>
        <v>79.909216560909726</v>
      </c>
      <c r="U29" s="1">
        <f t="shared" si="6"/>
        <v>79.909216560909726</v>
      </c>
      <c r="V29" s="1">
        <v>8.7840000000000007</v>
      </c>
      <c r="W29" s="1">
        <v>11.4514</v>
      </c>
      <c r="X29" s="1">
        <v>5.6631999999999998</v>
      </c>
      <c r="Y29" s="1">
        <v>0</v>
      </c>
      <c r="Z29" s="1">
        <v>0</v>
      </c>
      <c r="AA29" s="1">
        <v>1.2704</v>
      </c>
      <c r="AB29" s="22" t="s">
        <v>41</v>
      </c>
      <c r="AC29" s="1">
        <f t="shared" si="7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66</v>
      </c>
      <c r="B30" s="1" t="s">
        <v>43</v>
      </c>
      <c r="C30" s="1">
        <v>154</v>
      </c>
      <c r="D30" s="1">
        <v>170.352</v>
      </c>
      <c r="E30" s="1">
        <v>124.843</v>
      </c>
      <c r="F30" s="1">
        <v>183.52099999999999</v>
      </c>
      <c r="G30" s="6">
        <v>1</v>
      </c>
      <c r="H30" s="1">
        <v>180</v>
      </c>
      <c r="I30" s="1">
        <v>5038619</v>
      </c>
      <c r="J30" s="1">
        <v>115</v>
      </c>
      <c r="K30" s="1">
        <f t="shared" si="2"/>
        <v>9.8430000000000035</v>
      </c>
      <c r="L30" s="1"/>
      <c r="M30" s="1"/>
      <c r="N30" s="1">
        <v>350</v>
      </c>
      <c r="O30" s="1">
        <f t="shared" si="3"/>
        <v>24.968600000000002</v>
      </c>
      <c r="P30" s="5"/>
      <c r="Q30" s="5">
        <f t="shared" si="8"/>
        <v>0</v>
      </c>
      <c r="R30" s="5"/>
      <c r="S30" s="1"/>
      <c r="T30" s="1">
        <f t="shared" si="5"/>
        <v>21.367677803320969</v>
      </c>
      <c r="U30" s="1">
        <f t="shared" si="6"/>
        <v>21.367677803320969</v>
      </c>
      <c r="V30" s="1">
        <v>35.067599999999999</v>
      </c>
      <c r="W30" s="1">
        <v>20.963000000000001</v>
      </c>
      <c r="X30" s="1">
        <v>29.0672</v>
      </c>
      <c r="Y30" s="1">
        <v>31.8444</v>
      </c>
      <c r="Z30" s="1">
        <v>35.462000000000003</v>
      </c>
      <c r="AA30" s="1">
        <v>20.523599999999998</v>
      </c>
      <c r="AB30" s="1"/>
      <c r="AC30" s="1">
        <f t="shared" si="7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67</v>
      </c>
      <c r="B31" s="1" t="s">
        <v>32</v>
      </c>
      <c r="C31" s="1"/>
      <c r="D31" s="1">
        <v>654</v>
      </c>
      <c r="E31" s="1">
        <v>380</v>
      </c>
      <c r="F31" s="1">
        <v>273</v>
      </c>
      <c r="G31" s="6">
        <v>0.1</v>
      </c>
      <c r="H31" s="1">
        <v>60</v>
      </c>
      <c r="I31" s="1">
        <v>8444187</v>
      </c>
      <c r="J31" s="1">
        <v>365</v>
      </c>
      <c r="K31" s="1">
        <f t="shared" si="2"/>
        <v>15</v>
      </c>
      <c r="L31" s="1"/>
      <c r="M31" s="1"/>
      <c r="N31" s="1">
        <v>370</v>
      </c>
      <c r="O31" s="1">
        <f t="shared" si="3"/>
        <v>76</v>
      </c>
      <c r="P31" s="5">
        <f t="shared" si="4"/>
        <v>877</v>
      </c>
      <c r="Q31" s="5">
        <f t="shared" si="8"/>
        <v>877</v>
      </c>
      <c r="R31" s="5"/>
      <c r="S31" s="1"/>
      <c r="T31" s="1">
        <f t="shared" si="5"/>
        <v>20</v>
      </c>
      <c r="U31" s="1">
        <f t="shared" si="6"/>
        <v>8.4605263157894743</v>
      </c>
      <c r="V31" s="1">
        <v>58.8</v>
      </c>
      <c r="W31" s="1">
        <v>57</v>
      </c>
      <c r="X31" s="1">
        <v>61.4</v>
      </c>
      <c r="Y31" s="1">
        <v>59</v>
      </c>
      <c r="Z31" s="1">
        <v>50.8</v>
      </c>
      <c r="AA31" s="1">
        <v>40.200000000000003</v>
      </c>
      <c r="AB31" s="1"/>
      <c r="AC31" s="1">
        <f t="shared" si="7"/>
        <v>87.7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68</v>
      </c>
      <c r="B32" s="1" t="s">
        <v>32</v>
      </c>
      <c r="C32" s="1"/>
      <c r="D32" s="1">
        <v>792</v>
      </c>
      <c r="E32" s="1">
        <v>291</v>
      </c>
      <c r="F32" s="1">
        <v>501</v>
      </c>
      <c r="G32" s="6">
        <v>0.1</v>
      </c>
      <c r="H32" s="1">
        <v>90</v>
      </c>
      <c r="I32" s="1">
        <v>8444194</v>
      </c>
      <c r="J32" s="1">
        <v>272</v>
      </c>
      <c r="K32" s="1">
        <f t="shared" si="2"/>
        <v>19</v>
      </c>
      <c r="L32" s="1"/>
      <c r="M32" s="1"/>
      <c r="N32" s="1">
        <v>32</v>
      </c>
      <c r="O32" s="1">
        <f t="shared" si="3"/>
        <v>58.2</v>
      </c>
      <c r="P32" s="5">
        <f t="shared" si="4"/>
        <v>631</v>
      </c>
      <c r="Q32" s="5">
        <f t="shared" si="8"/>
        <v>631</v>
      </c>
      <c r="R32" s="5"/>
      <c r="S32" s="1"/>
      <c r="T32" s="1">
        <f t="shared" si="5"/>
        <v>20</v>
      </c>
      <c r="U32" s="1">
        <f t="shared" si="6"/>
        <v>9.1580756013745699</v>
      </c>
      <c r="V32" s="1">
        <v>41.2</v>
      </c>
      <c r="W32" s="1">
        <v>56.2</v>
      </c>
      <c r="X32" s="1">
        <v>57.8</v>
      </c>
      <c r="Y32" s="1">
        <v>66</v>
      </c>
      <c r="Z32" s="1">
        <v>51</v>
      </c>
      <c r="AA32" s="1">
        <v>42.8</v>
      </c>
      <c r="AB32" s="1"/>
      <c r="AC32" s="1">
        <f t="shared" si="7"/>
        <v>63.1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ht="15.75" thickBot="1" x14ac:dyDescent="0.3">
      <c r="A33" s="1" t="s">
        <v>69</v>
      </c>
      <c r="B33" s="1" t="s">
        <v>32</v>
      </c>
      <c r="C33" s="1">
        <v>753</v>
      </c>
      <c r="D33" s="1">
        <v>530</v>
      </c>
      <c r="E33" s="1">
        <v>506</v>
      </c>
      <c r="F33" s="1">
        <v>740</v>
      </c>
      <c r="G33" s="6">
        <v>0.2</v>
      </c>
      <c r="H33" s="1">
        <v>120</v>
      </c>
      <c r="I33" s="1">
        <v>783798</v>
      </c>
      <c r="J33" s="1">
        <v>467</v>
      </c>
      <c r="K33" s="1">
        <f t="shared" si="2"/>
        <v>39</v>
      </c>
      <c r="L33" s="1"/>
      <c r="M33" s="1"/>
      <c r="N33" s="1">
        <v>200</v>
      </c>
      <c r="O33" s="1">
        <f t="shared" si="3"/>
        <v>101.2</v>
      </c>
      <c r="P33" s="5">
        <f t="shared" si="4"/>
        <v>1084</v>
      </c>
      <c r="Q33" s="5">
        <f t="shared" si="8"/>
        <v>1084</v>
      </c>
      <c r="R33" s="5"/>
      <c r="S33" s="1"/>
      <c r="T33" s="1">
        <f t="shared" si="5"/>
        <v>20</v>
      </c>
      <c r="U33" s="1">
        <f t="shared" si="6"/>
        <v>9.2885375494071152</v>
      </c>
      <c r="V33" s="1">
        <v>76</v>
      </c>
      <c r="W33" s="1">
        <v>88.6</v>
      </c>
      <c r="X33" s="1">
        <v>98.8</v>
      </c>
      <c r="Y33" s="1">
        <v>73.8</v>
      </c>
      <c r="Z33" s="1">
        <v>119.4</v>
      </c>
      <c r="AA33" s="1">
        <v>73.2</v>
      </c>
      <c r="AB33" s="1"/>
      <c r="AC33" s="1">
        <f t="shared" si="7"/>
        <v>216.8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2" t="s">
        <v>70</v>
      </c>
      <c r="B34" s="13" t="s">
        <v>43</v>
      </c>
      <c r="C34" s="13"/>
      <c r="D34" s="13">
        <v>197.738</v>
      </c>
      <c r="E34" s="13">
        <v>3.44</v>
      </c>
      <c r="F34" s="14">
        <v>194.298</v>
      </c>
      <c r="G34" s="6">
        <v>1</v>
      </c>
      <c r="H34" s="1">
        <v>120</v>
      </c>
      <c r="I34" s="1">
        <v>783811</v>
      </c>
      <c r="J34" s="1">
        <v>3.5</v>
      </c>
      <c r="K34" s="1">
        <f t="shared" si="2"/>
        <v>-6.0000000000000053E-2</v>
      </c>
      <c r="L34" s="1"/>
      <c r="M34" s="1"/>
      <c r="N34" s="1">
        <v>270</v>
      </c>
      <c r="O34" s="1">
        <f t="shared" si="3"/>
        <v>0.68799999999999994</v>
      </c>
      <c r="P34" s="5">
        <f>20*(O34+O35)-N34-N35-F34-F35</f>
        <v>227.64700000000002</v>
      </c>
      <c r="Q34" s="5">
        <v>500</v>
      </c>
      <c r="R34" s="5">
        <v>1000</v>
      </c>
      <c r="S34" s="1"/>
      <c r="T34" s="1">
        <f t="shared" si="5"/>
        <v>1401.5959302325582</v>
      </c>
      <c r="U34" s="1">
        <f t="shared" si="6"/>
        <v>674.85174418604652</v>
      </c>
      <c r="V34" s="1">
        <v>0</v>
      </c>
      <c r="W34" s="1">
        <v>0</v>
      </c>
      <c r="X34" s="1">
        <v>0</v>
      </c>
      <c r="Y34" s="1">
        <v>0</v>
      </c>
      <c r="Z34" s="1">
        <v>14.468400000000001</v>
      </c>
      <c r="AA34" s="1">
        <v>8.4984000000000002</v>
      </c>
      <c r="AB34" s="1"/>
      <c r="AC34" s="1">
        <f t="shared" si="7"/>
        <v>500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ht="15.75" thickBot="1" x14ac:dyDescent="0.3">
      <c r="A35" s="16" t="s">
        <v>71</v>
      </c>
      <c r="B35" s="17" t="s">
        <v>43</v>
      </c>
      <c r="C35" s="17">
        <v>446.5</v>
      </c>
      <c r="D35" s="17"/>
      <c r="E35" s="17">
        <v>222.11500000000001</v>
      </c>
      <c r="F35" s="18">
        <v>210.27500000000001</v>
      </c>
      <c r="G35" s="19">
        <v>0</v>
      </c>
      <c r="H35" s="20" t="e">
        <v>#N/A</v>
      </c>
      <c r="I35" s="20" t="s">
        <v>44</v>
      </c>
      <c r="J35" s="20">
        <v>225</v>
      </c>
      <c r="K35" s="20">
        <f t="shared" si="2"/>
        <v>-2.8849999999999909</v>
      </c>
      <c r="L35" s="20"/>
      <c r="M35" s="20"/>
      <c r="N35" s="20"/>
      <c r="O35" s="20">
        <f t="shared" si="3"/>
        <v>44.423000000000002</v>
      </c>
      <c r="P35" s="21"/>
      <c r="Q35" s="21"/>
      <c r="R35" s="21"/>
      <c r="S35" s="20"/>
      <c r="T35" s="20">
        <f t="shared" ref="T35:T38" si="9">(F35+N35+P35)/O35</f>
        <v>4.7334713999504761</v>
      </c>
      <c r="U35" s="20">
        <f t="shared" si="6"/>
        <v>4.7334713999504761</v>
      </c>
      <c r="V35" s="20">
        <v>41.197200000000002</v>
      </c>
      <c r="W35" s="20">
        <v>44.06</v>
      </c>
      <c r="X35" s="20">
        <v>26.588999999999999</v>
      </c>
      <c r="Y35" s="20">
        <v>44.366199999999999</v>
      </c>
      <c r="Z35" s="20">
        <v>33.868000000000002</v>
      </c>
      <c r="AA35" s="20">
        <v>49.7014</v>
      </c>
      <c r="AB35" s="20" t="s">
        <v>72</v>
      </c>
      <c r="AC35" s="20">
        <f t="shared" ref="AC35:AC38" si="10">P35*G35</f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ht="15.75" thickBot="1" x14ac:dyDescent="0.3">
      <c r="A36" s="1" t="s">
        <v>73</v>
      </c>
      <c r="B36" s="1" t="s">
        <v>32</v>
      </c>
      <c r="C36" s="1">
        <v>502</v>
      </c>
      <c r="D36" s="1">
        <v>684</v>
      </c>
      <c r="E36" s="1">
        <v>396</v>
      </c>
      <c r="F36" s="1">
        <v>754</v>
      </c>
      <c r="G36" s="6">
        <v>0.2</v>
      </c>
      <c r="H36" s="1">
        <v>120</v>
      </c>
      <c r="I36" s="1">
        <v>783804</v>
      </c>
      <c r="J36" s="1">
        <v>360</v>
      </c>
      <c r="K36" s="1">
        <f t="shared" si="2"/>
        <v>36</v>
      </c>
      <c r="L36" s="1"/>
      <c r="M36" s="1"/>
      <c r="N36" s="1"/>
      <c r="O36" s="1">
        <f t="shared" si="3"/>
        <v>79.2</v>
      </c>
      <c r="P36" s="5">
        <f t="shared" ref="P36" si="11">20*O36-N36-F36</f>
        <v>830</v>
      </c>
      <c r="Q36" s="5">
        <f t="shared" ref="Q36" si="12">P36</f>
        <v>830</v>
      </c>
      <c r="R36" s="5"/>
      <c r="S36" s="1"/>
      <c r="T36" s="1">
        <f t="shared" ref="T36:T37" si="13">(F36+N36+Q36)/O36</f>
        <v>20</v>
      </c>
      <c r="U36" s="1">
        <f t="shared" si="6"/>
        <v>9.520202020202019</v>
      </c>
      <c r="V36" s="1">
        <v>59.4</v>
      </c>
      <c r="W36" s="1">
        <v>77.8</v>
      </c>
      <c r="X36" s="1">
        <v>15.2</v>
      </c>
      <c r="Y36" s="1">
        <v>44</v>
      </c>
      <c r="Z36" s="1">
        <v>63.2</v>
      </c>
      <c r="AA36" s="1">
        <v>1.8</v>
      </c>
      <c r="AB36" s="1"/>
      <c r="AC36" s="1">
        <f t="shared" ref="AC36:AC37" si="14">Q36*G36</f>
        <v>166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2" t="s">
        <v>74</v>
      </c>
      <c r="B37" s="13" t="s">
        <v>43</v>
      </c>
      <c r="C37" s="13"/>
      <c r="D37" s="13">
        <v>1202.9280000000001</v>
      </c>
      <c r="E37" s="13">
        <v>357.27</v>
      </c>
      <c r="F37" s="14">
        <v>845.65800000000002</v>
      </c>
      <c r="G37" s="6">
        <v>1</v>
      </c>
      <c r="H37" s="1">
        <v>120</v>
      </c>
      <c r="I37" s="1">
        <v>783828</v>
      </c>
      <c r="J37" s="1">
        <v>368</v>
      </c>
      <c r="K37" s="1">
        <f t="shared" si="2"/>
        <v>-10.730000000000018</v>
      </c>
      <c r="L37" s="1"/>
      <c r="M37" s="1"/>
      <c r="N37" s="1">
        <v>200</v>
      </c>
      <c r="O37" s="1">
        <f t="shared" si="3"/>
        <v>71.453999999999994</v>
      </c>
      <c r="P37" s="5">
        <f>20*(O37+O38)-N37-N38-F37-F38</f>
        <v>673.09699999999975</v>
      </c>
      <c r="Q37" s="5">
        <v>700</v>
      </c>
      <c r="R37" s="5"/>
      <c r="S37" s="1"/>
      <c r="T37" s="1">
        <f t="shared" si="13"/>
        <v>24.430514736753718</v>
      </c>
      <c r="U37" s="1">
        <f t="shared" si="6"/>
        <v>14.634002295182915</v>
      </c>
      <c r="V37" s="1">
        <v>0</v>
      </c>
      <c r="W37" s="1">
        <v>0</v>
      </c>
      <c r="X37" s="1">
        <v>26.6968</v>
      </c>
      <c r="Y37" s="1">
        <v>0</v>
      </c>
      <c r="Z37" s="1">
        <v>42.671999999999997</v>
      </c>
      <c r="AA37" s="1">
        <v>28.736599999999999</v>
      </c>
      <c r="AB37" s="1"/>
      <c r="AC37" s="1">
        <f t="shared" si="14"/>
        <v>700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16" t="s">
        <v>75</v>
      </c>
      <c r="B38" s="17" t="s">
        <v>43</v>
      </c>
      <c r="C38" s="17">
        <v>115.5</v>
      </c>
      <c r="D38" s="17"/>
      <c r="E38" s="17">
        <v>75.319000000000003</v>
      </c>
      <c r="F38" s="18">
        <v>11.601000000000001</v>
      </c>
      <c r="G38" s="19">
        <v>0</v>
      </c>
      <c r="H38" s="20" t="e">
        <v>#N/A</v>
      </c>
      <c r="I38" s="20" t="s">
        <v>44</v>
      </c>
      <c r="J38" s="20">
        <v>65.5</v>
      </c>
      <c r="K38" s="20">
        <f t="shared" si="2"/>
        <v>9.8190000000000026</v>
      </c>
      <c r="L38" s="20"/>
      <c r="M38" s="20"/>
      <c r="N38" s="20"/>
      <c r="O38" s="20">
        <f t="shared" si="3"/>
        <v>15.063800000000001</v>
      </c>
      <c r="P38" s="21"/>
      <c r="Q38" s="21"/>
      <c r="R38" s="21"/>
      <c r="S38" s="20"/>
      <c r="T38" s="20">
        <f t="shared" si="9"/>
        <v>0.77012440420079931</v>
      </c>
      <c r="U38" s="20">
        <f t="shared" si="6"/>
        <v>0.77012440420079931</v>
      </c>
      <c r="V38" s="20">
        <v>74.7316</v>
      </c>
      <c r="W38" s="20">
        <v>90.467600000000004</v>
      </c>
      <c r="X38" s="20">
        <v>48.683599999999998</v>
      </c>
      <c r="Y38" s="20">
        <v>87.455399999999997</v>
      </c>
      <c r="Z38" s="20">
        <v>45.837400000000002</v>
      </c>
      <c r="AA38" s="20">
        <v>62.176199999999987</v>
      </c>
      <c r="AB38" s="20" t="s">
        <v>72</v>
      </c>
      <c r="AC38" s="20">
        <f t="shared" si="10"/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t="15.75" thickBot="1" x14ac:dyDescent="0.3">
      <c r="A39" s="10"/>
      <c r="B39" s="10"/>
      <c r="C39" s="10"/>
      <c r="D39" s="10"/>
      <c r="E39" s="10"/>
      <c r="F39" s="10"/>
      <c r="G39" s="11"/>
      <c r="H39" s="10"/>
      <c r="I39" s="10"/>
      <c r="J39" s="10"/>
      <c r="K39" s="10"/>
      <c r="L39" s="10"/>
      <c r="M39" s="10"/>
      <c r="N39" s="25" t="s">
        <v>78</v>
      </c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2" t="s">
        <v>37</v>
      </c>
      <c r="B40" s="13" t="s">
        <v>32</v>
      </c>
      <c r="C40" s="13"/>
      <c r="D40" s="13">
        <v>10500</v>
      </c>
      <c r="E40" s="13">
        <v>2455</v>
      </c>
      <c r="F40" s="14">
        <v>8045</v>
      </c>
      <c r="G40" s="6">
        <v>0.18</v>
      </c>
      <c r="H40" s="1">
        <v>60</v>
      </c>
      <c r="I40" s="1"/>
      <c r="J40" s="1">
        <v>2453</v>
      </c>
      <c r="K40" s="1">
        <f t="shared" ref="K40:K43" si="15">E40-J40</f>
        <v>2</v>
      </c>
      <c r="L40" s="1"/>
      <c r="M40" s="1"/>
      <c r="N40" s="1"/>
      <c r="O40" s="1">
        <f t="shared" si="3"/>
        <v>491</v>
      </c>
      <c r="P40" s="5"/>
      <c r="Q40" s="5"/>
      <c r="R40" s="27">
        <v>10000</v>
      </c>
      <c r="S40" s="1"/>
      <c r="T40" s="1">
        <f t="shared" ref="T40:T44" si="16">(F40+N40+P40)/O40</f>
        <v>16.384928716904277</v>
      </c>
      <c r="U40" s="1">
        <f t="shared" ref="U40:U44" si="17">(F40+N40)/O40</f>
        <v>16.384928716904277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t="15.75" thickBot="1" x14ac:dyDescent="0.3">
      <c r="A41" s="16" t="s">
        <v>35</v>
      </c>
      <c r="B41" s="17" t="s">
        <v>32</v>
      </c>
      <c r="C41" s="17"/>
      <c r="D41" s="17"/>
      <c r="E41" s="17">
        <v>165</v>
      </c>
      <c r="F41" s="18">
        <v>-165</v>
      </c>
      <c r="G41" s="19">
        <v>0</v>
      </c>
      <c r="H41" s="20">
        <v>120</v>
      </c>
      <c r="I41" s="20"/>
      <c r="J41" s="20">
        <v>176</v>
      </c>
      <c r="K41" s="20">
        <f t="shared" ref="K41" si="18">E41-J41</f>
        <v>-11</v>
      </c>
      <c r="L41" s="20"/>
      <c r="M41" s="20"/>
      <c r="N41" s="20"/>
      <c r="O41" s="20">
        <f t="shared" si="3"/>
        <v>33</v>
      </c>
      <c r="P41" s="21"/>
      <c r="Q41" s="21"/>
      <c r="R41" s="28"/>
      <c r="S41" s="20"/>
      <c r="T41" s="20">
        <f t="shared" si="16"/>
        <v>-5</v>
      </c>
      <c r="U41" s="20">
        <f t="shared" si="17"/>
        <v>-5</v>
      </c>
      <c r="V41" s="20">
        <v>0</v>
      </c>
      <c r="W41" s="20">
        <v>7.2</v>
      </c>
      <c r="X41" s="20">
        <v>-4.8</v>
      </c>
      <c r="Y41" s="20">
        <v>549.79999999999995</v>
      </c>
      <c r="Z41" s="20">
        <v>651</v>
      </c>
      <c r="AA41" s="20">
        <v>477</v>
      </c>
      <c r="AB41" s="20"/>
      <c r="AC41" s="20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38</v>
      </c>
      <c r="B42" s="1" t="s">
        <v>32</v>
      </c>
      <c r="C42" s="1"/>
      <c r="D42" s="1">
        <v>180</v>
      </c>
      <c r="E42" s="1">
        <v>180</v>
      </c>
      <c r="F42" s="1"/>
      <c r="G42" s="6">
        <v>0.18</v>
      </c>
      <c r="H42" s="1">
        <v>120</v>
      </c>
      <c r="I42" s="1"/>
      <c r="J42" s="1">
        <v>214</v>
      </c>
      <c r="K42" s="1">
        <f t="shared" si="15"/>
        <v>-34</v>
      </c>
      <c r="L42" s="1"/>
      <c r="M42" s="1"/>
      <c r="N42" s="1"/>
      <c r="O42" s="1">
        <f t="shared" si="3"/>
        <v>36</v>
      </c>
      <c r="P42" s="5"/>
      <c r="Q42" s="5"/>
      <c r="R42" s="27">
        <v>5000</v>
      </c>
      <c r="S42" s="1"/>
      <c r="T42" s="1">
        <f t="shared" si="16"/>
        <v>0</v>
      </c>
      <c r="U42" s="1">
        <f t="shared" si="17"/>
        <v>0</v>
      </c>
      <c r="V42" s="1">
        <v>3.6</v>
      </c>
      <c r="W42" s="1">
        <v>276.39999999999998</v>
      </c>
      <c r="X42" s="1">
        <v>318.39999999999998</v>
      </c>
      <c r="Y42" s="1">
        <v>115.4</v>
      </c>
      <c r="Z42" s="1">
        <v>113.4</v>
      </c>
      <c r="AA42" s="1">
        <v>82.2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42</v>
      </c>
      <c r="B43" s="1" t="s">
        <v>43</v>
      </c>
      <c r="C43" s="1"/>
      <c r="D43" s="1"/>
      <c r="E43" s="1"/>
      <c r="F43" s="1"/>
      <c r="G43" s="9">
        <v>1</v>
      </c>
      <c r="H43" s="1"/>
      <c r="I43" s="1"/>
      <c r="J43" s="1"/>
      <c r="K43" s="1">
        <f t="shared" si="15"/>
        <v>0</v>
      </c>
      <c r="L43" s="1"/>
      <c r="M43" s="1"/>
      <c r="N43" s="1">
        <v>100</v>
      </c>
      <c r="O43" s="1">
        <f t="shared" si="3"/>
        <v>0</v>
      </c>
      <c r="P43" s="5"/>
      <c r="Q43" s="5"/>
      <c r="R43" s="27"/>
      <c r="S43" s="1"/>
      <c r="T43" s="1" t="e">
        <f t="shared" si="16"/>
        <v>#DIV/0!</v>
      </c>
      <c r="U43" s="1" t="e">
        <f t="shared" si="17"/>
        <v>#DIV/0!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 t="s">
        <v>86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36</v>
      </c>
      <c r="B44" s="1" t="s">
        <v>43</v>
      </c>
      <c r="C44" s="1"/>
      <c r="D44" s="1"/>
      <c r="E44" s="1"/>
      <c r="F44" s="1"/>
      <c r="G44" s="6">
        <v>1</v>
      </c>
      <c r="H44" s="1"/>
      <c r="I44" s="1"/>
      <c r="J44" s="1"/>
      <c r="K44" s="1">
        <f t="shared" ref="K44" si="19">E44-J44</f>
        <v>0</v>
      </c>
      <c r="L44" s="1"/>
      <c r="M44" s="1"/>
      <c r="N44" s="1">
        <v>100</v>
      </c>
      <c r="O44" s="1">
        <f t="shared" si="3"/>
        <v>0</v>
      </c>
      <c r="P44" s="5"/>
      <c r="Q44" s="5"/>
      <c r="R44" s="27"/>
      <c r="S44" s="1"/>
      <c r="T44" s="1" t="e">
        <f t="shared" si="16"/>
        <v>#DIV/0!</v>
      </c>
      <c r="U44" s="1" t="e">
        <f t="shared" si="17"/>
        <v>#DIV/0!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 t="s">
        <v>86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29" t="s">
        <v>79</v>
      </c>
      <c r="B45" s="29"/>
      <c r="C45" s="29"/>
      <c r="D45" s="29"/>
      <c r="E45" s="29"/>
      <c r="F45" s="29"/>
      <c r="G45" s="30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 t="s">
        <v>80</v>
      </c>
      <c r="S45" s="29" t="s">
        <v>81</v>
      </c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29" t="s">
        <v>82</v>
      </c>
      <c r="B46" s="29"/>
      <c r="C46" s="29"/>
      <c r="D46" s="29"/>
      <c r="E46" s="29"/>
      <c r="F46" s="29"/>
      <c r="G46" s="30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 t="s">
        <v>80</v>
      </c>
      <c r="S46" s="29" t="s">
        <v>81</v>
      </c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29" t="s">
        <v>83</v>
      </c>
      <c r="B47" s="29"/>
      <c r="C47" s="29"/>
      <c r="D47" s="29"/>
      <c r="E47" s="29"/>
      <c r="F47" s="29"/>
      <c r="G47" s="30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 t="s">
        <v>80</v>
      </c>
      <c r="S47" s="29" t="s">
        <v>81</v>
      </c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</sheetData>
  <autoFilter ref="A3:AC47" xr:uid="{49C52545-0C32-41DD-9642-9F50F8C7D08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2024-07-01T11:51:25Z</dcterms:created>
  <dcterms:modified xsi:type="dcterms:W3CDTF">2024-07-08T09:23:55Z</dcterms:modified>
</cp:coreProperties>
</file>