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08,07,24 Ост СЫР филиалы\"/>
    </mc:Choice>
  </mc:AlternateContent>
  <xr:revisionPtr revIDLastSave="0" documentId="13_ncr:1_{BCF20F28-7CC2-4613-8F08-D8257AF02FA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O44" i="1" l="1"/>
  <c r="T44" i="1" s="1"/>
  <c r="O43" i="1"/>
  <c r="T43" i="1" s="1"/>
  <c r="AB18" i="1"/>
  <c r="O18" i="1"/>
  <c r="T18" i="1" s="1"/>
  <c r="K18" i="1"/>
  <c r="O24" i="1"/>
  <c r="K24" i="1"/>
  <c r="AB12" i="1"/>
  <c r="AB25" i="1"/>
  <c r="AB38" i="1"/>
  <c r="AB41" i="1"/>
  <c r="O7" i="1"/>
  <c r="P7" i="1" s="1"/>
  <c r="O8" i="1"/>
  <c r="P8" i="1" s="1"/>
  <c r="O9" i="1"/>
  <c r="O10" i="1"/>
  <c r="T10" i="1" s="1"/>
  <c r="O11" i="1"/>
  <c r="T11" i="1" s="1"/>
  <c r="O12" i="1"/>
  <c r="T12" i="1" s="1"/>
  <c r="O13" i="1"/>
  <c r="P13" i="1" s="1"/>
  <c r="O14" i="1"/>
  <c r="P14" i="1" s="1"/>
  <c r="O15" i="1"/>
  <c r="T15" i="1" s="1"/>
  <c r="O16" i="1"/>
  <c r="P16" i="1" s="1"/>
  <c r="O17" i="1"/>
  <c r="O19" i="1"/>
  <c r="P19" i="1" s="1"/>
  <c r="O20" i="1"/>
  <c r="P20" i="1" s="1"/>
  <c r="O21" i="1"/>
  <c r="T21" i="1" s="1"/>
  <c r="O22" i="1"/>
  <c r="T22" i="1" s="1"/>
  <c r="O23" i="1"/>
  <c r="T23" i="1" s="1"/>
  <c r="O25" i="1"/>
  <c r="T25" i="1" s="1"/>
  <c r="O26" i="1"/>
  <c r="P26" i="1" s="1"/>
  <c r="O27" i="1"/>
  <c r="O28" i="1"/>
  <c r="O29" i="1"/>
  <c r="T29" i="1" s="1"/>
  <c r="O30" i="1"/>
  <c r="P30" i="1" s="1"/>
  <c r="O31" i="1"/>
  <c r="T31" i="1" s="1"/>
  <c r="O32" i="1"/>
  <c r="T32" i="1" s="1"/>
  <c r="O33" i="1"/>
  <c r="T33" i="1" s="1"/>
  <c r="O34" i="1"/>
  <c r="T34" i="1" s="1"/>
  <c r="O35" i="1"/>
  <c r="P35" i="1" s="1"/>
  <c r="O36" i="1"/>
  <c r="O37" i="1"/>
  <c r="T37" i="1" s="1"/>
  <c r="O38" i="1"/>
  <c r="T38" i="1" s="1"/>
  <c r="O39" i="1"/>
  <c r="P39" i="1" s="1"/>
  <c r="O40" i="1"/>
  <c r="O41" i="1"/>
  <c r="T41" i="1" s="1"/>
  <c r="O6" i="1"/>
  <c r="P6" i="1" s="1"/>
  <c r="K11" i="1"/>
  <c r="K44" i="1"/>
  <c r="K43" i="1"/>
  <c r="T40" i="1" l="1"/>
  <c r="P40" i="1"/>
  <c r="T36" i="1"/>
  <c r="P36" i="1"/>
  <c r="T6" i="1"/>
  <c r="T30" i="1"/>
  <c r="T28" i="1"/>
  <c r="T26" i="1"/>
  <c r="T19" i="1"/>
  <c r="T16" i="1"/>
  <c r="T14" i="1"/>
  <c r="T8" i="1"/>
  <c r="T39" i="1"/>
  <c r="T35" i="1"/>
  <c r="T27" i="1"/>
  <c r="T20" i="1"/>
  <c r="T13" i="1"/>
  <c r="T9" i="1"/>
  <c r="T7" i="1"/>
  <c r="T17" i="1"/>
  <c r="P17" i="1"/>
  <c r="T24" i="1"/>
  <c r="P24" i="1"/>
  <c r="S44" i="1"/>
  <c r="S38" i="1"/>
  <c r="S21" i="1"/>
  <c r="S10" i="1"/>
  <c r="S18" i="1"/>
  <c r="AB29" i="1"/>
  <c r="AB33" i="1"/>
  <c r="AB37" i="1"/>
  <c r="S12" i="1"/>
  <c r="AB22" i="1"/>
  <c r="AB11" i="1"/>
  <c r="S41" i="1"/>
  <c r="S37" i="1"/>
  <c r="S33" i="1"/>
  <c r="S29" i="1"/>
  <c r="S25" i="1"/>
  <c r="S22" i="1"/>
  <c r="S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7" i="1"/>
  <c r="K16" i="1"/>
  <c r="K15" i="1"/>
  <c r="K14" i="1"/>
  <c r="K13" i="1"/>
  <c r="K12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6" i="1" l="1"/>
  <c r="AB27" i="1"/>
  <c r="AB15" i="1"/>
  <c r="AB7" i="1"/>
  <c r="AB17" i="1"/>
  <c r="AB13" i="1"/>
  <c r="AB39" i="1"/>
  <c r="AB8" i="1"/>
  <c r="AB9" i="1"/>
  <c r="AB35" i="1"/>
  <c r="AB24" i="1"/>
  <c r="AB20" i="1"/>
  <c r="AB31" i="1"/>
  <c r="S13" i="1"/>
  <c r="S7" i="1"/>
  <c r="S8" i="1"/>
  <c r="S27" i="1"/>
  <c r="S31" i="1"/>
  <c r="S35" i="1"/>
  <c r="S9" i="1"/>
  <c r="S17" i="1"/>
  <c r="AB10" i="1"/>
  <c r="AB21" i="1"/>
  <c r="S19" i="1"/>
  <c r="AB19" i="1"/>
  <c r="S24" i="1"/>
  <c r="S23" i="1"/>
  <c r="AB23" i="1"/>
  <c r="S40" i="1"/>
  <c r="AB40" i="1"/>
  <c r="S34" i="1"/>
  <c r="AB34" i="1"/>
  <c r="S30" i="1"/>
  <c r="AB30" i="1"/>
  <c r="S26" i="1"/>
  <c r="AB26" i="1"/>
  <c r="AB14" i="1"/>
  <c r="S14" i="1"/>
  <c r="P5" i="1"/>
  <c r="S11" i="1"/>
  <c r="S15" i="1"/>
  <c r="S20" i="1"/>
  <c r="S39" i="1"/>
  <c r="S36" i="1"/>
  <c r="AB36" i="1"/>
  <c r="S32" i="1"/>
  <c r="AB32" i="1"/>
  <c r="S28" i="1"/>
  <c r="AB28" i="1"/>
  <c r="S16" i="1"/>
  <c r="AB16" i="1"/>
  <c r="S6" i="1"/>
  <c r="K5" i="1"/>
  <c r="AB5" i="1" l="1"/>
</calcChain>
</file>

<file path=xl/sharedStrings.xml><?xml version="1.0" encoding="utf-8"?>
<sst xmlns="http://schemas.openxmlformats.org/spreadsheetml/2006/main" count="132" uniqueCount="79">
  <si>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</si>
  <si>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</si>
  <si>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</si>
  <si>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</si>
  <si>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</si>
  <si>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</si>
  <si>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</si>
  <si>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</si>
  <si>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</si>
  <si>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</si>
  <si>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</si>
  <si>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</si>
  <si>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</si>
  <si>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</si>
  <si>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</si>
  <si>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</si>
  <si>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</si>
  <si>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</si>
  <si>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</si>
  <si>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</si>
  <si>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</si>
  <si>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</si>
  <si>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</si>
  <si>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</si>
  <si>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</si>
  <si>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</si>
  <si>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</si>
  <si>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</si>
  <si>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</si>
  <si>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>27,05,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</si>
  <si>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</si>
  <si>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</si>
  <si>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</si>
  <si>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</si>
  <si>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</si>
  <si>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</si>
  <si>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</si>
  <si>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</si>
  <si>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</si>
  <si>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</si>
  <si>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</si>
  <si>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</si>
  <si>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</si>
  <si>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</si>
  <si>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</si>
  <si>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</si>
  <si>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</si>
  <si>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</si>
  <si>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</si>
  <si>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</si>
  <si>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</si>
  <si>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</si>
  <si>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</si>
  <si>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</si>
  <si>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дубль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</si>
  <si>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</si>
  <si>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</si>
  <si>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</si>
  <si>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</si>
  <si>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</si>
  <si>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</si>
  <si>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</si>
  <si>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</si>
  <si>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</si>
  <si>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</si>
  <si>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</si>
  <si>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</si>
  <si>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</si>
  <si>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</si>
  <si>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</si>
  <si>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</si>
  <si>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</si>
  <si>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</si>
  <si>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</si>
  <si>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</si>
  <si>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30,06 завод не догрузил 200кг</t>
  </si>
  <si>
    <t>30,06 завод не отгрузил 220шт.</t>
  </si>
  <si>
    <t>30,06 завод не отгрузил 300шт.</t>
  </si>
  <si>
    <t>необходимо увеличить продажи / ротация на (5039845    Сыр "Пармезан" с массовой долей жира в сухом веществе 40 %, срок созревания 3 месяца)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</si>
</sst>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6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4" fillId="4" borderId="1" xfId="1" applyNumberFormat="1" applyFont="1" applyFill="1"/>
    <xf numFmtId="165" fontId="1" fillId="0" borderId="2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85546875" style="11" customWidth="1"/>
    <col min="8" max="8" width="5.85546875" customWidth="1"/>
    <col min="9" max="9" width="10.140625" customWidth="1"/>
    <col min="10" max="11" width="6.7109375" customWidth="1"/>
    <col min="12" max="13" width="1.140625" customWidth="1"/>
    <col min="14" max="17" width="6.7109375" customWidth="1"/>
    <col min="18" max="18" width="22" customWidth="1"/>
    <col min="19" max="20" width="4.85546875" customWidth="1"/>
    <col min="21" max="26" width="5.85546875" customWidth="1"/>
    <col min="27" max="27" width="41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SUM(E6:E489)</f>
        <v>6873.51</v>
      </c>
      <c r="F5" s="4">
        <f>SUM(F6:F489)</f>
        <v>11936.454000000002</v>
      </c>
      <c r="G5" s="8"/>
      <c r="H5" s="1"/>
      <c r="I5" s="1"/>
      <c r="J5" s="4">
        <f t="shared" ref="J5:Q5" si="0">SUM(J6:J489)</f>
        <v>7616.0970000000007</v>
      </c>
      <c r="K5" s="4">
        <f t="shared" si="0"/>
        <v>-742.58699999999999</v>
      </c>
      <c r="L5" s="4">
        <f t="shared" si="0"/>
        <v>0</v>
      </c>
      <c r="M5" s="4">
        <f t="shared" si="0"/>
        <v>0</v>
      </c>
      <c r="N5" s="4">
        <f t="shared" si="0"/>
        <v>6110.6368000000002</v>
      </c>
      <c r="O5" s="4">
        <f t="shared" si="0"/>
        <v>1374.7020000000002</v>
      </c>
      <c r="P5" s="4">
        <f t="shared" si="0"/>
        <v>3366.799</v>
      </c>
      <c r="Q5" s="4">
        <f t="shared" si="0"/>
        <v>13000</v>
      </c>
      <c r="R5" s="1"/>
      <c r="S5" s="1"/>
      <c r="T5" s="1"/>
      <c r="U5" s="4">
        <f t="shared" ref="U5:Z5" si="1">SUM(U6:U489)</f>
        <v>1282.8766000000003</v>
      </c>
      <c r="V5" s="4">
        <f t="shared" si="1"/>
        <v>963.30360000000007</v>
      </c>
      <c r="W5" s="4">
        <f t="shared" si="1"/>
        <v>1017.1080000000001</v>
      </c>
      <c r="X5" s="4">
        <f t="shared" si="1"/>
        <v>872.06479999999988</v>
      </c>
      <c r="Y5" s="4">
        <f t="shared" si="1"/>
        <v>1241.3105999999998</v>
      </c>
      <c r="Z5" s="4">
        <f t="shared" si="1"/>
        <v>1291.6958</v>
      </c>
      <c r="AA5" s="1"/>
      <c r="AB5" s="4">
        <f>SUM(AB6:AB489)</f>
        <v>1267.5845199999999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179</v>
      </c>
      <c r="D6" s="1">
        <v>4</v>
      </c>
      <c r="E6" s="1">
        <v>83</v>
      </c>
      <c r="F6" s="1">
        <v>100</v>
      </c>
      <c r="G6" s="8">
        <v>0.14000000000000001</v>
      </c>
      <c r="H6" s="1">
        <v>180</v>
      </c>
      <c r="I6" s="1">
        <v>9988421</v>
      </c>
      <c r="J6" s="1">
        <v>77</v>
      </c>
      <c r="K6" s="1">
        <f t="shared" ref="K6:K41" si="2">E6-J6</f>
        <v>6</v>
      </c>
      <c r="L6" s="1"/>
      <c r="M6" s="1"/>
      <c r="N6" s="1">
        <v>13</v>
      </c>
      <c r="O6" s="1">
        <f t="shared" ref="O6:O17" si="3">E6/5</f>
        <v>16.600000000000001</v>
      </c>
      <c r="P6" s="5">
        <f>16*O6-N6-F6</f>
        <v>152.60000000000002</v>
      </c>
      <c r="Q6" s="5"/>
      <c r="R6" s="1"/>
      <c r="S6" s="1">
        <f>(F6+N6+P6)/O6</f>
        <v>16</v>
      </c>
      <c r="T6" s="1">
        <f>(F6+N6)/O6</f>
        <v>6.80722891566265</v>
      </c>
      <c r="U6" s="1">
        <v>9.6</v>
      </c>
      <c r="V6" s="1">
        <v>11.2</v>
      </c>
      <c r="W6" s="1">
        <v>14.2</v>
      </c>
      <c r="X6" s="1">
        <v>6.6</v>
      </c>
      <c r="Y6" s="1">
        <v>10</v>
      </c>
      <c r="Z6" s="1">
        <v>13.6</v>
      </c>
      <c r="AA6" s="1"/>
      <c r="AB6" s="1">
        <f t="shared" ref="AB6:AB41" si="4">P6*G6</f>
        <v>21.364000000000004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172</v>
      </c>
      <c r="D7" s="1">
        <v>70</v>
      </c>
      <c r="E7" s="1">
        <v>101</v>
      </c>
      <c r="F7" s="1">
        <v>141</v>
      </c>
      <c r="G7" s="8">
        <v>0.18</v>
      </c>
      <c r="H7" s="1">
        <v>270</v>
      </c>
      <c r="I7" s="1">
        <v>9988438</v>
      </c>
      <c r="J7" s="1">
        <v>101</v>
      </c>
      <c r="K7" s="1">
        <f t="shared" si="2"/>
        <v>0</v>
      </c>
      <c r="L7" s="1"/>
      <c r="M7" s="1"/>
      <c r="N7" s="1">
        <v>88</v>
      </c>
      <c r="O7" s="1">
        <f t="shared" si="3"/>
        <v>20.2</v>
      </c>
      <c r="P7" s="5">
        <f t="shared" ref="P7:P8" si="5">16*O7-N7-F7</f>
        <v>94.199999999999989</v>
      </c>
      <c r="Q7" s="5"/>
      <c r="R7" s="1"/>
      <c r="S7" s="1">
        <f t="shared" ref="S7:S41" si="6">(F7+N7+P7)/O7</f>
        <v>16</v>
      </c>
      <c r="T7" s="1">
        <f t="shared" ref="T7:T41" si="7">(F7+N7)/O7</f>
        <v>11.336633663366337</v>
      </c>
      <c r="U7" s="1">
        <v>16</v>
      </c>
      <c r="V7" s="1">
        <v>16.8</v>
      </c>
      <c r="W7" s="1">
        <v>16.8</v>
      </c>
      <c r="X7" s="1">
        <v>11</v>
      </c>
      <c r="Y7" s="1">
        <v>19.2</v>
      </c>
      <c r="Z7" s="1">
        <v>13.4</v>
      </c>
      <c r="AA7" s="1"/>
      <c r="AB7" s="1">
        <f t="shared" si="4"/>
        <v>16.955999999999996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243</v>
      </c>
      <c r="D8" s="1"/>
      <c r="E8" s="1">
        <v>88</v>
      </c>
      <c r="F8" s="1">
        <v>154</v>
      </c>
      <c r="G8" s="8">
        <v>0.18</v>
      </c>
      <c r="H8" s="1">
        <v>270</v>
      </c>
      <c r="I8" s="1">
        <v>9988445</v>
      </c>
      <c r="J8" s="1">
        <v>89</v>
      </c>
      <c r="K8" s="1">
        <f t="shared" si="2"/>
        <v>-1</v>
      </c>
      <c r="L8" s="1"/>
      <c r="M8" s="1"/>
      <c r="N8" s="1">
        <v>89</v>
      </c>
      <c r="O8" s="1">
        <f t="shared" si="3"/>
        <v>17.600000000000001</v>
      </c>
      <c r="P8" s="5">
        <f t="shared" si="5"/>
        <v>38.600000000000023</v>
      </c>
      <c r="Q8" s="5"/>
      <c r="R8" s="1"/>
      <c r="S8" s="1">
        <f t="shared" si="6"/>
        <v>16</v>
      </c>
      <c r="T8" s="1">
        <f t="shared" si="7"/>
        <v>13.80681818181818</v>
      </c>
      <c r="U8" s="1">
        <v>16.600000000000001</v>
      </c>
      <c r="V8" s="1">
        <v>16</v>
      </c>
      <c r="W8" s="1">
        <v>16</v>
      </c>
      <c r="X8" s="1">
        <v>13</v>
      </c>
      <c r="Y8" s="1">
        <v>24.8</v>
      </c>
      <c r="Z8" s="1">
        <v>17.2</v>
      </c>
      <c r="AA8" s="1"/>
      <c r="AB8" s="1">
        <f t="shared" si="4"/>
        <v>6.948000000000004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106</v>
      </c>
      <c r="D9" s="1"/>
      <c r="E9" s="1">
        <v>16</v>
      </c>
      <c r="F9" s="1">
        <v>50</v>
      </c>
      <c r="G9" s="8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/>
      <c r="O9" s="1">
        <f t="shared" si="3"/>
        <v>3.2</v>
      </c>
      <c r="P9" s="5"/>
      <c r="Q9" s="5"/>
      <c r="R9" s="1"/>
      <c r="S9" s="1">
        <f t="shared" si="6"/>
        <v>15.625</v>
      </c>
      <c r="T9" s="1">
        <f t="shared" si="7"/>
        <v>15.625</v>
      </c>
      <c r="U9" s="1">
        <v>5.2</v>
      </c>
      <c r="V9" s="1">
        <v>7</v>
      </c>
      <c r="W9" s="1">
        <v>8.1999999999999993</v>
      </c>
      <c r="X9" s="1">
        <v>5.8</v>
      </c>
      <c r="Y9" s="1">
        <v>7</v>
      </c>
      <c r="Z9" s="1">
        <v>3.4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A10" s="1" t="s">
        <v>37</v>
      </c>
      <c r="B10" s="1" t="s">
        <v>31</v>
      </c>
      <c r="C10" s="1">
        <v>162</v>
      </c>
      <c r="D10" s="1"/>
      <c r="E10" s="1">
        <v>10</v>
      </c>
      <c r="F10" s="1">
        <v>152</v>
      </c>
      <c r="G10" s="8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6"/>
        <v>76</v>
      </c>
      <c r="T10" s="1">
        <f t="shared" si="7"/>
        <v>76</v>
      </c>
      <c r="U10" s="1">
        <v>5.2</v>
      </c>
      <c r="V10" s="1">
        <v>8</v>
      </c>
      <c r="W10" s="1">
        <v>7.4</v>
      </c>
      <c r="X10" s="1">
        <v>3</v>
      </c>
      <c r="Y10" s="1">
        <v>6.4</v>
      </c>
      <c r="Z10" s="1">
        <v>2.8</v>
      </c>
      <c r="AA10" s="6" t="s">
        <v>38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6" t="s">
        <v>42</v>
      </c>
      <c r="B11" s="14" t="s">
        <v>40</v>
      </c>
      <c r="C11" s="14"/>
      <c r="D11" s="14">
        <v>57.86</v>
      </c>
      <c r="E11" s="14"/>
      <c r="F11" s="15">
        <v>57.86</v>
      </c>
      <c r="G11" s="8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6"/>
        <v>#DIV/0!</v>
      </c>
      <c r="T11" s="1" t="e">
        <f t="shared" si="7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6" t="s">
        <v>38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7" t="s">
        <v>39</v>
      </c>
      <c r="B12" s="18" t="s">
        <v>40</v>
      </c>
      <c r="C12" s="18">
        <v>54.968000000000004</v>
      </c>
      <c r="D12" s="18"/>
      <c r="E12" s="18">
        <v>4.75</v>
      </c>
      <c r="F12" s="19">
        <v>50.218000000000004</v>
      </c>
      <c r="G12" s="20">
        <v>0</v>
      </c>
      <c r="H12" s="21">
        <v>150</v>
      </c>
      <c r="I12" s="22" t="s">
        <v>53</v>
      </c>
      <c r="J12" s="21">
        <v>10.8</v>
      </c>
      <c r="K12" s="21">
        <f t="shared" si="2"/>
        <v>-6.0500000000000007</v>
      </c>
      <c r="L12" s="21"/>
      <c r="M12" s="21"/>
      <c r="N12" s="21">
        <v>20.832000000000011</v>
      </c>
      <c r="O12" s="21">
        <f t="shared" si="3"/>
        <v>0.95</v>
      </c>
      <c r="P12" s="23"/>
      <c r="Q12" s="23"/>
      <c r="R12" s="21"/>
      <c r="S12" s="21">
        <f t="shared" si="6"/>
        <v>74.789473684210549</v>
      </c>
      <c r="T12" s="21">
        <f t="shared" si="7"/>
        <v>74.789473684210549</v>
      </c>
      <c r="U12" s="21">
        <v>6.5400000000000009</v>
      </c>
      <c r="V12" s="21">
        <v>7.6191999999999993</v>
      </c>
      <c r="W12" s="21">
        <v>3.8319999999999999</v>
      </c>
      <c r="X12" s="21">
        <v>5.8151999999999999</v>
      </c>
      <c r="Y12" s="21">
        <v>5.6651999999999996</v>
      </c>
      <c r="Z12" s="21">
        <v>0</v>
      </c>
      <c r="AA12" s="24" t="s">
        <v>78</v>
      </c>
      <c r="AB12" s="2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31</v>
      </c>
      <c r="C13" s="1">
        <v>216</v>
      </c>
      <c r="D13" s="1"/>
      <c r="E13" s="1">
        <v>154</v>
      </c>
      <c r="F13" s="1">
        <v>31</v>
      </c>
      <c r="G13" s="8">
        <v>0.18</v>
      </c>
      <c r="H13" s="1">
        <v>150</v>
      </c>
      <c r="I13" s="1">
        <v>5034819</v>
      </c>
      <c r="J13" s="1">
        <v>155</v>
      </c>
      <c r="K13" s="1">
        <f t="shared" si="2"/>
        <v>-1</v>
      </c>
      <c r="L13" s="1"/>
      <c r="M13" s="1"/>
      <c r="N13" s="1">
        <v>288</v>
      </c>
      <c r="O13" s="1">
        <f t="shared" si="3"/>
        <v>30.8</v>
      </c>
      <c r="P13" s="5">
        <f t="shared" ref="P13:P14" si="8">16*O13-N13-F13</f>
        <v>173.8</v>
      </c>
      <c r="Q13" s="5"/>
      <c r="R13" s="6">
        <f>U13/(V13/100)-100</f>
        <v>45.833333333333343</v>
      </c>
      <c r="S13" s="1">
        <f t="shared" si="6"/>
        <v>16</v>
      </c>
      <c r="T13" s="1">
        <f t="shared" si="7"/>
        <v>10.357142857142858</v>
      </c>
      <c r="U13" s="1">
        <v>28</v>
      </c>
      <c r="V13" s="1">
        <v>19.2</v>
      </c>
      <c r="W13" s="1">
        <v>22.8</v>
      </c>
      <c r="X13" s="1">
        <v>5</v>
      </c>
      <c r="Y13" s="1">
        <v>19.399999999999999</v>
      </c>
      <c r="Z13" s="1">
        <v>27.2</v>
      </c>
      <c r="AA13" s="1"/>
      <c r="AB13" s="1">
        <f t="shared" si="4"/>
        <v>31.284000000000002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31</v>
      </c>
      <c r="C14" s="1">
        <v>188</v>
      </c>
      <c r="D14" s="1">
        <v>264</v>
      </c>
      <c r="E14" s="1">
        <v>155</v>
      </c>
      <c r="F14" s="1">
        <v>283</v>
      </c>
      <c r="G14" s="8">
        <v>0.1</v>
      </c>
      <c r="H14" s="1">
        <v>90</v>
      </c>
      <c r="I14" s="1">
        <v>8444163</v>
      </c>
      <c r="J14" s="1">
        <v>165</v>
      </c>
      <c r="K14" s="1">
        <f t="shared" si="2"/>
        <v>-10</v>
      </c>
      <c r="L14" s="1"/>
      <c r="M14" s="1"/>
      <c r="N14" s="1">
        <v>200</v>
      </c>
      <c r="O14" s="1">
        <f t="shared" si="3"/>
        <v>31</v>
      </c>
      <c r="P14" s="5">
        <f t="shared" si="8"/>
        <v>13</v>
      </c>
      <c r="Q14" s="5"/>
      <c r="R14" s="1"/>
      <c r="S14" s="1">
        <f t="shared" si="6"/>
        <v>16</v>
      </c>
      <c r="T14" s="1">
        <f t="shared" si="7"/>
        <v>15.580645161290322</v>
      </c>
      <c r="U14" s="1">
        <v>32.4</v>
      </c>
      <c r="V14" s="1">
        <v>32.4</v>
      </c>
      <c r="W14" s="1">
        <v>26.4</v>
      </c>
      <c r="X14" s="1">
        <v>18</v>
      </c>
      <c r="Y14" s="1">
        <v>28.4</v>
      </c>
      <c r="Z14" s="1">
        <v>27</v>
      </c>
      <c r="AA14" s="1"/>
      <c r="AB14" s="1">
        <f t="shared" si="4"/>
        <v>1.3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31</v>
      </c>
      <c r="C15" s="1">
        <v>363</v>
      </c>
      <c r="D15" s="1">
        <v>690</v>
      </c>
      <c r="E15" s="1">
        <v>290</v>
      </c>
      <c r="F15" s="1">
        <v>753</v>
      </c>
      <c r="G15" s="8">
        <v>0.18</v>
      </c>
      <c r="H15" s="1">
        <v>150</v>
      </c>
      <c r="I15" s="1">
        <v>5038411</v>
      </c>
      <c r="J15" s="1">
        <v>305</v>
      </c>
      <c r="K15" s="1">
        <f t="shared" si="2"/>
        <v>-15</v>
      </c>
      <c r="L15" s="1"/>
      <c r="M15" s="1"/>
      <c r="N15" s="1">
        <v>303</v>
      </c>
      <c r="O15" s="1">
        <f t="shared" si="3"/>
        <v>58</v>
      </c>
      <c r="P15" s="5"/>
      <c r="Q15" s="5"/>
      <c r="R15" s="1"/>
      <c r="S15" s="1">
        <f t="shared" si="6"/>
        <v>18.206896551724139</v>
      </c>
      <c r="T15" s="1">
        <f t="shared" si="7"/>
        <v>18.206896551724139</v>
      </c>
      <c r="U15" s="1">
        <v>67.8</v>
      </c>
      <c r="V15" s="1">
        <v>69.8</v>
      </c>
      <c r="W15" s="1">
        <v>52.8</v>
      </c>
      <c r="X15" s="1">
        <v>46.6</v>
      </c>
      <c r="Y15" s="1">
        <v>50.454000000000001</v>
      </c>
      <c r="Z15" s="1">
        <v>54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45</v>
      </c>
      <c r="B16" s="1" t="s">
        <v>31</v>
      </c>
      <c r="C16" s="1">
        <v>619.56399999999996</v>
      </c>
      <c r="D16" s="1">
        <v>8.4359999999999999</v>
      </c>
      <c r="E16" s="1">
        <v>388</v>
      </c>
      <c r="F16" s="1">
        <v>236</v>
      </c>
      <c r="G16" s="8">
        <v>0.18</v>
      </c>
      <c r="H16" s="1">
        <v>150</v>
      </c>
      <c r="I16" s="1">
        <v>5038459</v>
      </c>
      <c r="J16" s="1">
        <v>393</v>
      </c>
      <c r="K16" s="1">
        <f t="shared" si="2"/>
        <v>-5</v>
      </c>
      <c r="L16" s="1"/>
      <c r="M16" s="1"/>
      <c r="N16" s="1">
        <v>547.43599999999981</v>
      </c>
      <c r="O16" s="1">
        <f t="shared" si="3"/>
        <v>77.599999999999994</v>
      </c>
      <c r="P16" s="5">
        <f>16*O16-N16-F16</f>
        <v>458.1640000000001</v>
      </c>
      <c r="Q16" s="5"/>
      <c r="R16" s="1"/>
      <c r="S16" s="1">
        <f t="shared" si="6"/>
        <v>16</v>
      </c>
      <c r="T16" s="1">
        <f t="shared" si="7"/>
        <v>10.095824742268039</v>
      </c>
      <c r="U16" s="1">
        <v>72.599999999999994</v>
      </c>
      <c r="V16" s="1">
        <v>61.2</v>
      </c>
      <c r="W16" s="1">
        <v>64.8</v>
      </c>
      <c r="X16" s="1">
        <v>58.8</v>
      </c>
      <c r="Y16" s="1">
        <v>59.286000000000001</v>
      </c>
      <c r="Z16" s="1">
        <v>65</v>
      </c>
      <c r="AA16" s="12" t="s">
        <v>77</v>
      </c>
      <c r="AB16" s="1">
        <f t="shared" si="4"/>
        <v>82.469520000000017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46</v>
      </c>
      <c r="B17" s="14" t="s">
        <v>31</v>
      </c>
      <c r="C17" s="14">
        <v>39</v>
      </c>
      <c r="D17" s="14">
        <v>63</v>
      </c>
      <c r="E17" s="14">
        <v>58</v>
      </c>
      <c r="F17" s="15">
        <v>44</v>
      </c>
      <c r="G17" s="8">
        <v>0.18</v>
      </c>
      <c r="H17" s="1">
        <v>150</v>
      </c>
      <c r="I17" s="1">
        <v>5038831</v>
      </c>
      <c r="J17" s="1">
        <v>74</v>
      </c>
      <c r="K17" s="1">
        <f t="shared" si="2"/>
        <v>-16</v>
      </c>
      <c r="L17" s="1"/>
      <c r="M17" s="1"/>
      <c r="N17" s="1">
        <v>198</v>
      </c>
      <c r="O17" s="1">
        <f t="shared" si="3"/>
        <v>11.6</v>
      </c>
      <c r="P17" s="5">
        <f>18*(O17+O18)-N17-N18-F17-F18</f>
        <v>119.59999999999997</v>
      </c>
      <c r="Q17" s="5"/>
      <c r="R17" s="1"/>
      <c r="S17" s="1">
        <f t="shared" si="6"/>
        <v>31.172413793103445</v>
      </c>
      <c r="T17" s="1">
        <f t="shared" si="7"/>
        <v>20.862068965517242</v>
      </c>
      <c r="U17" s="1">
        <v>0.2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4"/>
        <v>21.527999999999992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55</v>
      </c>
      <c r="B18" s="18" t="s">
        <v>31</v>
      </c>
      <c r="C18" s="18">
        <v>59</v>
      </c>
      <c r="D18" s="18"/>
      <c r="E18" s="18">
        <v>43</v>
      </c>
      <c r="F18" s="19">
        <v>2</v>
      </c>
      <c r="G18" s="20">
        <v>0</v>
      </c>
      <c r="H18" s="21">
        <v>120</v>
      </c>
      <c r="I18" s="21" t="s">
        <v>53</v>
      </c>
      <c r="J18" s="21">
        <v>82</v>
      </c>
      <c r="K18" s="21">
        <f t="shared" ref="K18" si="9">E18-J18</f>
        <v>-39</v>
      </c>
      <c r="L18" s="21"/>
      <c r="M18" s="21"/>
      <c r="N18" s="21"/>
      <c r="O18" s="21">
        <f t="shared" ref="O18" si="10">E18/5</f>
        <v>8.6</v>
      </c>
      <c r="P18" s="23"/>
      <c r="Q18" s="23"/>
      <c r="R18" s="21"/>
      <c r="S18" s="21">
        <f t="shared" si="6"/>
        <v>0.23255813953488372</v>
      </c>
      <c r="T18" s="21">
        <f t="shared" si="7"/>
        <v>0.23255813953488372</v>
      </c>
      <c r="U18" s="21">
        <v>17.600000000000001</v>
      </c>
      <c r="V18" s="21">
        <v>12.8</v>
      </c>
      <c r="W18" s="21">
        <v>12.6</v>
      </c>
      <c r="X18" s="21">
        <v>14.8</v>
      </c>
      <c r="Y18" s="21">
        <v>7.8</v>
      </c>
      <c r="Z18" s="21">
        <v>19.399999999999999</v>
      </c>
      <c r="AA18" s="21" t="s">
        <v>56</v>
      </c>
      <c r="AB18" s="2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31</v>
      </c>
      <c r="C19" s="1">
        <v>637</v>
      </c>
      <c r="D19" s="1">
        <v>550</v>
      </c>
      <c r="E19" s="1">
        <v>504</v>
      </c>
      <c r="F19" s="1">
        <v>671</v>
      </c>
      <c r="G19" s="8">
        <v>0.18</v>
      </c>
      <c r="H19" s="1">
        <v>150</v>
      </c>
      <c r="I19" s="1">
        <v>5038435</v>
      </c>
      <c r="J19" s="1">
        <v>508</v>
      </c>
      <c r="K19" s="1">
        <f t="shared" si="2"/>
        <v>-4</v>
      </c>
      <c r="L19" s="1"/>
      <c r="M19" s="1"/>
      <c r="N19" s="1">
        <v>521</v>
      </c>
      <c r="O19" s="1">
        <f>E19/5</f>
        <v>100.8</v>
      </c>
      <c r="P19" s="5">
        <f t="shared" ref="P19:P20" si="11">16*O19-N19-F19</f>
        <v>420.79999999999995</v>
      </c>
      <c r="Q19" s="5"/>
      <c r="R19" s="1"/>
      <c r="S19" s="1">
        <f t="shared" si="6"/>
        <v>16</v>
      </c>
      <c r="T19" s="1">
        <f t="shared" si="7"/>
        <v>11.825396825396826</v>
      </c>
      <c r="U19" s="1">
        <v>85.4</v>
      </c>
      <c r="V19" s="1">
        <v>77</v>
      </c>
      <c r="W19" s="1">
        <v>72.8</v>
      </c>
      <c r="X19" s="1">
        <v>69.599999999999994</v>
      </c>
      <c r="Y19" s="1">
        <v>72.599999999999994</v>
      </c>
      <c r="Z19" s="1">
        <v>69.8</v>
      </c>
      <c r="AA19" s="1"/>
      <c r="AB19" s="1">
        <f t="shared" si="4"/>
        <v>75.743999999999986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31</v>
      </c>
      <c r="C20" s="1">
        <v>398</v>
      </c>
      <c r="D20" s="1">
        <v>228</v>
      </c>
      <c r="E20" s="1">
        <v>268</v>
      </c>
      <c r="F20" s="1">
        <v>355</v>
      </c>
      <c r="G20" s="8">
        <v>0.18</v>
      </c>
      <c r="H20" s="1">
        <v>120</v>
      </c>
      <c r="I20" s="1">
        <v>5038398</v>
      </c>
      <c r="J20" s="1">
        <v>272</v>
      </c>
      <c r="K20" s="1">
        <f t="shared" si="2"/>
        <v>-4</v>
      </c>
      <c r="L20" s="1"/>
      <c r="M20" s="1"/>
      <c r="N20" s="1">
        <v>475</v>
      </c>
      <c r="O20" s="1">
        <f>E20/5</f>
        <v>53.6</v>
      </c>
      <c r="P20" s="5">
        <f t="shared" si="11"/>
        <v>27.600000000000023</v>
      </c>
      <c r="Q20" s="5"/>
      <c r="R20" s="1"/>
      <c r="S20" s="1">
        <f t="shared" si="6"/>
        <v>16</v>
      </c>
      <c r="T20" s="1">
        <f t="shared" si="7"/>
        <v>15.485074626865671</v>
      </c>
      <c r="U20" s="1">
        <v>55</v>
      </c>
      <c r="V20" s="1">
        <v>46.6</v>
      </c>
      <c r="W20" s="1">
        <v>45.6</v>
      </c>
      <c r="X20" s="1">
        <v>29.8</v>
      </c>
      <c r="Y20" s="1">
        <v>29.4</v>
      </c>
      <c r="Z20" s="1">
        <v>24.2</v>
      </c>
      <c r="AA20" s="1"/>
      <c r="AB20" s="1">
        <f t="shared" si="4"/>
        <v>4.9680000000000035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40</v>
      </c>
      <c r="C21" s="1">
        <v>253.45599999999999</v>
      </c>
      <c r="D21" s="1"/>
      <c r="E21" s="1">
        <v>62.35</v>
      </c>
      <c r="F21" s="1">
        <v>172.65</v>
      </c>
      <c r="G21" s="8">
        <v>1</v>
      </c>
      <c r="H21" s="1">
        <v>150</v>
      </c>
      <c r="I21" s="1">
        <v>5038572</v>
      </c>
      <c r="J21" s="1">
        <v>64.48</v>
      </c>
      <c r="K21" s="1">
        <f t="shared" si="2"/>
        <v>-2.1300000000000026</v>
      </c>
      <c r="L21" s="1"/>
      <c r="M21" s="1"/>
      <c r="N21" s="1">
        <v>330</v>
      </c>
      <c r="O21" s="1">
        <f>E21/5</f>
        <v>12.47</v>
      </c>
      <c r="P21" s="5"/>
      <c r="Q21" s="5"/>
      <c r="R21" s="1"/>
      <c r="S21" s="1">
        <f t="shared" si="6"/>
        <v>40.308740978348034</v>
      </c>
      <c r="T21" s="1">
        <f t="shared" si="7"/>
        <v>40.308740978348034</v>
      </c>
      <c r="U21" s="1">
        <v>29.825600000000001</v>
      </c>
      <c r="V21" s="1">
        <v>13.360799999999999</v>
      </c>
      <c r="W21" s="1">
        <v>17.122399999999999</v>
      </c>
      <c r="X21" s="1">
        <v>21.001200000000001</v>
      </c>
      <c r="Y21" s="1">
        <v>29.738399999999999</v>
      </c>
      <c r="Z21" s="1">
        <v>26.2364</v>
      </c>
      <c r="AA21" s="6" t="s">
        <v>38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40</v>
      </c>
      <c r="C22" s="1">
        <v>337</v>
      </c>
      <c r="D22" s="1">
        <v>14</v>
      </c>
      <c r="E22" s="1">
        <v>32.274000000000001</v>
      </c>
      <c r="F22" s="1">
        <v>318.726</v>
      </c>
      <c r="G22" s="8">
        <v>1</v>
      </c>
      <c r="H22" s="1">
        <v>150</v>
      </c>
      <c r="I22" s="1">
        <v>5038596</v>
      </c>
      <c r="J22" s="1">
        <v>32.5</v>
      </c>
      <c r="K22" s="1">
        <f t="shared" si="2"/>
        <v>-0.22599999999999909</v>
      </c>
      <c r="L22" s="1"/>
      <c r="M22" s="1"/>
      <c r="N22" s="1">
        <v>60.612799999999943</v>
      </c>
      <c r="O22" s="1">
        <f>E22/5</f>
        <v>6.4548000000000005</v>
      </c>
      <c r="P22" s="5"/>
      <c r="Q22" s="5"/>
      <c r="R22" s="1"/>
      <c r="S22" s="1">
        <f t="shared" si="6"/>
        <v>58.768482369709346</v>
      </c>
      <c r="T22" s="1">
        <f t="shared" si="7"/>
        <v>58.768482369709346</v>
      </c>
      <c r="U22" s="1">
        <v>22.089600000000001</v>
      </c>
      <c r="V22" s="1">
        <v>10.282</v>
      </c>
      <c r="W22" s="1">
        <v>10.816000000000001</v>
      </c>
      <c r="X22" s="1">
        <v>15.0352</v>
      </c>
      <c r="Y22" s="1">
        <v>25.3796</v>
      </c>
      <c r="Z22" s="1">
        <v>19.6556</v>
      </c>
      <c r="AA22" s="6" t="s">
        <v>38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52</v>
      </c>
      <c r="B23" s="1" t="s">
        <v>40</v>
      </c>
      <c r="C23" s="1">
        <v>168.001</v>
      </c>
      <c r="D23" s="1">
        <v>230.7</v>
      </c>
      <c r="E23" s="1">
        <v>122.202</v>
      </c>
      <c r="F23" s="1">
        <v>249.49799999999999</v>
      </c>
      <c r="G23" s="8">
        <v>1</v>
      </c>
      <c r="H23" s="1">
        <v>120</v>
      </c>
      <c r="I23" s="1">
        <v>5038558</v>
      </c>
      <c r="J23" s="1">
        <v>130.5</v>
      </c>
      <c r="K23" s="1">
        <f t="shared" si="2"/>
        <v>-8.2980000000000018</v>
      </c>
      <c r="L23" s="1"/>
      <c r="M23" s="1"/>
      <c r="N23" s="1">
        <v>400</v>
      </c>
      <c r="O23" s="1">
        <f>E23/5</f>
        <v>24.4404</v>
      </c>
      <c r="P23" s="5"/>
      <c r="Q23" s="5"/>
      <c r="R23" s="1"/>
      <c r="S23" s="1">
        <f t="shared" si="6"/>
        <v>26.574769643704688</v>
      </c>
      <c r="T23" s="1">
        <f t="shared" si="7"/>
        <v>26.574769643704688</v>
      </c>
      <c r="U23" s="1">
        <v>34.728400000000001</v>
      </c>
      <c r="V23" s="1">
        <v>29.5488</v>
      </c>
      <c r="W23" s="1">
        <v>21.706800000000001</v>
      </c>
      <c r="X23" s="1">
        <v>25.243200000000002</v>
      </c>
      <c r="Y23" s="1">
        <v>29.024799999999999</v>
      </c>
      <c r="Z23" s="1">
        <v>22.405000000000001</v>
      </c>
      <c r="AA23" s="6" t="s">
        <v>38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47</v>
      </c>
      <c r="B24" s="14" t="s">
        <v>31</v>
      </c>
      <c r="C24" s="14"/>
      <c r="D24" s="14">
        <v>50</v>
      </c>
      <c r="E24" s="14">
        <v>2</v>
      </c>
      <c r="F24" s="15">
        <v>48</v>
      </c>
      <c r="G24" s="8">
        <v>0.18</v>
      </c>
      <c r="H24" s="1">
        <v>120</v>
      </c>
      <c r="I24" s="1">
        <v>5038855</v>
      </c>
      <c r="J24" s="1">
        <v>2</v>
      </c>
      <c r="K24" s="1">
        <f t="shared" ref="K24" si="12">E24-J24</f>
        <v>0</v>
      </c>
      <c r="L24" s="1"/>
      <c r="M24" s="1"/>
      <c r="N24" s="1"/>
      <c r="O24" s="1">
        <f t="shared" ref="O24" si="13">E24/5</f>
        <v>0.4</v>
      </c>
      <c r="P24" s="5">
        <f>18*(O24+O25)-N24-N25-F24-F25</f>
        <v>135.59999999999985</v>
      </c>
      <c r="Q24" s="5"/>
      <c r="R24" s="1"/>
      <c r="S24" s="1">
        <f t="shared" si="6"/>
        <v>458.9999999999996</v>
      </c>
      <c r="T24" s="1">
        <f t="shared" si="7"/>
        <v>120</v>
      </c>
      <c r="U24" s="1">
        <v>0.2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4"/>
        <v>24.407999999999973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7" t="s">
        <v>57</v>
      </c>
      <c r="B25" s="18" t="s">
        <v>31</v>
      </c>
      <c r="C25" s="18">
        <v>146</v>
      </c>
      <c r="D25" s="18"/>
      <c r="E25" s="18">
        <v>134</v>
      </c>
      <c r="F25" s="19">
        <v>-5</v>
      </c>
      <c r="G25" s="20">
        <v>0</v>
      </c>
      <c r="H25" s="21">
        <v>120</v>
      </c>
      <c r="I25" s="22" t="s">
        <v>53</v>
      </c>
      <c r="J25" s="21">
        <v>117</v>
      </c>
      <c r="K25" s="21">
        <f t="shared" si="2"/>
        <v>17</v>
      </c>
      <c r="L25" s="21"/>
      <c r="M25" s="21"/>
      <c r="N25" s="21">
        <v>311.00000000000011</v>
      </c>
      <c r="O25" s="21">
        <f t="shared" ref="O25:O41" si="14">E25/5</f>
        <v>26.8</v>
      </c>
      <c r="P25" s="23"/>
      <c r="Q25" s="23"/>
      <c r="R25" s="21"/>
      <c r="S25" s="21">
        <f t="shared" si="6"/>
        <v>11.417910447761198</v>
      </c>
      <c r="T25" s="21">
        <f t="shared" si="7"/>
        <v>11.417910447761198</v>
      </c>
      <c r="U25" s="21">
        <v>24.6</v>
      </c>
      <c r="V25" s="21">
        <v>16.8</v>
      </c>
      <c r="W25" s="21">
        <v>15.6</v>
      </c>
      <c r="X25" s="21">
        <v>15.8</v>
      </c>
      <c r="Y25" s="21">
        <v>23.4</v>
      </c>
      <c r="Z25" s="21">
        <v>17.399999999999999</v>
      </c>
      <c r="AA25" s="21" t="s">
        <v>58</v>
      </c>
      <c r="AB25" s="2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40</v>
      </c>
      <c r="C26" s="1">
        <v>381.44400000000002</v>
      </c>
      <c r="D26" s="1">
        <v>101.166</v>
      </c>
      <c r="E26" s="1">
        <v>224.63300000000001</v>
      </c>
      <c r="F26" s="1">
        <v>256.53300000000002</v>
      </c>
      <c r="G26" s="8">
        <v>1</v>
      </c>
      <c r="H26" s="1">
        <v>120</v>
      </c>
      <c r="I26" s="1">
        <v>6159901</v>
      </c>
      <c r="J26" s="1">
        <v>230.75200000000001</v>
      </c>
      <c r="K26" s="1">
        <f t="shared" si="2"/>
        <v>-6.1189999999999998</v>
      </c>
      <c r="L26" s="1"/>
      <c r="M26" s="1"/>
      <c r="N26" s="1">
        <v>243.84000000000009</v>
      </c>
      <c r="O26" s="1">
        <f t="shared" si="14"/>
        <v>44.926600000000001</v>
      </c>
      <c r="P26" s="5">
        <f t="shared" ref="P26" si="15">16*O26-N26-F26</f>
        <v>218.4525999999999</v>
      </c>
      <c r="Q26" s="5"/>
      <c r="R26" s="1"/>
      <c r="S26" s="1">
        <f t="shared" si="6"/>
        <v>16</v>
      </c>
      <c r="T26" s="1">
        <f t="shared" si="7"/>
        <v>11.137566608646106</v>
      </c>
      <c r="U26" s="1">
        <v>36.264200000000002</v>
      </c>
      <c r="V26" s="1">
        <v>35.119199999999999</v>
      </c>
      <c r="W26" s="1">
        <v>24.626799999999999</v>
      </c>
      <c r="X26" s="1">
        <v>27.6174</v>
      </c>
      <c r="Y26" s="1">
        <v>45.718200000000003</v>
      </c>
      <c r="Z26" s="1">
        <v>36.635599999999997</v>
      </c>
      <c r="AA26" s="1"/>
      <c r="AB26" s="1">
        <f t="shared" si="4"/>
        <v>218.4525999999999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40</v>
      </c>
      <c r="C27" s="1">
        <v>91.593999999999994</v>
      </c>
      <c r="D27" s="1"/>
      <c r="E27" s="1">
        <v>33.723999999999997</v>
      </c>
      <c r="F27" s="1">
        <v>56.271999999999998</v>
      </c>
      <c r="G27" s="8">
        <v>1</v>
      </c>
      <c r="H27" s="1">
        <v>120</v>
      </c>
      <c r="I27" s="1">
        <v>6159949</v>
      </c>
      <c r="J27" s="1">
        <v>34.728000000000002</v>
      </c>
      <c r="K27" s="1">
        <f t="shared" si="2"/>
        <v>-1.0040000000000049</v>
      </c>
      <c r="L27" s="1"/>
      <c r="M27" s="1"/>
      <c r="N27" s="1">
        <v>56.438000000000017</v>
      </c>
      <c r="O27" s="1">
        <f t="shared" si="14"/>
        <v>6.7447999999999997</v>
      </c>
      <c r="P27" s="5"/>
      <c r="Q27" s="5"/>
      <c r="R27" s="1"/>
      <c r="S27" s="1">
        <f t="shared" si="6"/>
        <v>16.710651168307439</v>
      </c>
      <c r="T27" s="1">
        <f t="shared" si="7"/>
        <v>16.710651168307439</v>
      </c>
      <c r="U27" s="1">
        <v>7.4016000000000002</v>
      </c>
      <c r="V27" s="1">
        <v>2.6764000000000001</v>
      </c>
      <c r="W27" s="1">
        <v>4.5271999999999997</v>
      </c>
      <c r="X27" s="1">
        <v>1.9177999999999999</v>
      </c>
      <c r="Y27" s="1">
        <v>7.4156000000000004</v>
      </c>
      <c r="Z27" s="1">
        <v>0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31</v>
      </c>
      <c r="C28" s="1">
        <v>279</v>
      </c>
      <c r="D28" s="1">
        <v>128</v>
      </c>
      <c r="E28" s="1">
        <v>164</v>
      </c>
      <c r="F28" s="1">
        <v>221</v>
      </c>
      <c r="G28" s="8">
        <v>0.1</v>
      </c>
      <c r="H28" s="1">
        <v>60</v>
      </c>
      <c r="I28" s="1">
        <v>8444170</v>
      </c>
      <c r="J28" s="1">
        <v>172</v>
      </c>
      <c r="K28" s="1">
        <f t="shared" si="2"/>
        <v>-8</v>
      </c>
      <c r="L28" s="1"/>
      <c r="M28" s="1"/>
      <c r="N28" s="1">
        <v>339</v>
      </c>
      <c r="O28" s="1">
        <f t="shared" si="14"/>
        <v>32.799999999999997</v>
      </c>
      <c r="P28" s="5"/>
      <c r="Q28" s="5"/>
      <c r="R28" s="1"/>
      <c r="S28" s="1">
        <f t="shared" si="6"/>
        <v>17.073170731707318</v>
      </c>
      <c r="T28" s="1">
        <f t="shared" si="7"/>
        <v>17.073170731707318</v>
      </c>
      <c r="U28" s="1">
        <v>37.4</v>
      </c>
      <c r="V28" s="1">
        <v>31.6</v>
      </c>
      <c r="W28" s="1">
        <v>31.4</v>
      </c>
      <c r="X28" s="1">
        <v>19.2</v>
      </c>
      <c r="Y28" s="1">
        <v>27</v>
      </c>
      <c r="Z28" s="1">
        <v>36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31</v>
      </c>
      <c r="C29" s="1">
        <v>-2</v>
      </c>
      <c r="D29" s="1">
        <v>210</v>
      </c>
      <c r="E29" s="1">
        <v>14</v>
      </c>
      <c r="F29" s="1">
        <v>193</v>
      </c>
      <c r="G29" s="8">
        <v>0.14000000000000001</v>
      </c>
      <c r="H29" s="1">
        <v>180</v>
      </c>
      <c r="I29" s="1">
        <v>9988391</v>
      </c>
      <c r="J29" s="1">
        <v>15</v>
      </c>
      <c r="K29" s="1">
        <f t="shared" si="2"/>
        <v>-1</v>
      </c>
      <c r="L29" s="1"/>
      <c r="M29" s="1"/>
      <c r="N29" s="1">
        <v>200</v>
      </c>
      <c r="O29" s="1">
        <f t="shared" si="14"/>
        <v>2.8</v>
      </c>
      <c r="P29" s="5"/>
      <c r="Q29" s="5"/>
      <c r="R29" s="1"/>
      <c r="S29" s="1">
        <f t="shared" si="6"/>
        <v>140.35714285714286</v>
      </c>
      <c r="T29" s="1">
        <f t="shared" si="7"/>
        <v>140.35714285714286</v>
      </c>
      <c r="U29" s="1">
        <v>-0.4</v>
      </c>
      <c r="V29" s="1">
        <v>0</v>
      </c>
      <c r="W29" s="1">
        <v>-0.2</v>
      </c>
      <c r="X29" s="1">
        <v>6.4</v>
      </c>
      <c r="Y29" s="1">
        <v>18.600000000000001</v>
      </c>
      <c r="Z29" s="1">
        <v>2.8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355</v>
      </c>
      <c r="D30" s="1"/>
      <c r="E30" s="1">
        <v>165</v>
      </c>
      <c r="F30" s="1">
        <v>185</v>
      </c>
      <c r="G30" s="8">
        <v>0.18</v>
      </c>
      <c r="H30" s="1">
        <v>270</v>
      </c>
      <c r="I30" s="1">
        <v>9988681</v>
      </c>
      <c r="J30" s="1">
        <v>168</v>
      </c>
      <c r="K30" s="1">
        <f t="shared" si="2"/>
        <v>-3</v>
      </c>
      <c r="L30" s="1"/>
      <c r="M30" s="1"/>
      <c r="N30" s="1">
        <v>230</v>
      </c>
      <c r="O30" s="1">
        <f t="shared" si="14"/>
        <v>33</v>
      </c>
      <c r="P30" s="5">
        <f>16*O30-N30-F30</f>
        <v>113</v>
      </c>
      <c r="Q30" s="5"/>
      <c r="R30" s="1"/>
      <c r="S30" s="1">
        <f t="shared" si="6"/>
        <v>16</v>
      </c>
      <c r="T30" s="1">
        <f t="shared" si="7"/>
        <v>12.575757575757576</v>
      </c>
      <c r="U30" s="1">
        <v>26.6</v>
      </c>
      <c r="V30" s="1">
        <v>26.2</v>
      </c>
      <c r="W30" s="1">
        <v>29.8</v>
      </c>
      <c r="X30" s="1">
        <v>1.8</v>
      </c>
      <c r="Y30" s="1">
        <v>2.8</v>
      </c>
      <c r="Z30" s="1">
        <v>0</v>
      </c>
      <c r="AA30" s="1"/>
      <c r="AB30" s="1">
        <f t="shared" si="4"/>
        <v>20.34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40</v>
      </c>
      <c r="C31" s="1">
        <v>207.892</v>
      </c>
      <c r="D31" s="1">
        <v>51.54</v>
      </c>
      <c r="E31" s="1">
        <v>54.341999999999999</v>
      </c>
      <c r="F31" s="1">
        <v>204.99799999999999</v>
      </c>
      <c r="G31" s="8">
        <v>1</v>
      </c>
      <c r="H31" s="1">
        <v>120</v>
      </c>
      <c r="I31" s="1">
        <v>8785228</v>
      </c>
      <c r="J31" s="1">
        <v>51.98</v>
      </c>
      <c r="K31" s="1">
        <f t="shared" si="2"/>
        <v>2.3620000000000019</v>
      </c>
      <c r="L31" s="1"/>
      <c r="M31" s="1"/>
      <c r="N31" s="1"/>
      <c r="O31" s="1">
        <f t="shared" si="14"/>
        <v>10.868399999999999</v>
      </c>
      <c r="P31" s="5"/>
      <c r="Q31" s="5"/>
      <c r="R31" s="1"/>
      <c r="S31" s="1">
        <f t="shared" si="6"/>
        <v>18.861837989032423</v>
      </c>
      <c r="T31" s="1">
        <f t="shared" si="7"/>
        <v>18.861837989032423</v>
      </c>
      <c r="U31" s="1">
        <v>8.5828000000000007</v>
      </c>
      <c r="V31" s="1">
        <v>12.577199999999999</v>
      </c>
      <c r="W31" s="1">
        <v>5.3075999999999999</v>
      </c>
      <c r="X31" s="1">
        <v>14.617599999999999</v>
      </c>
      <c r="Y31" s="1">
        <v>3.9580000000000002</v>
      </c>
      <c r="Z31" s="1">
        <v>0</v>
      </c>
      <c r="AA31" s="1" t="s">
        <v>38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40</v>
      </c>
      <c r="C32" s="1">
        <v>261.19600000000003</v>
      </c>
      <c r="D32" s="1"/>
      <c r="E32" s="1">
        <v>52.606000000000002</v>
      </c>
      <c r="F32" s="1">
        <v>208.39400000000001</v>
      </c>
      <c r="G32" s="8">
        <v>1</v>
      </c>
      <c r="H32" s="1">
        <v>120</v>
      </c>
      <c r="I32" s="1">
        <v>8785198</v>
      </c>
      <c r="J32" s="1">
        <v>57.3</v>
      </c>
      <c r="K32" s="1">
        <f t="shared" si="2"/>
        <v>-4.6939999999999955</v>
      </c>
      <c r="L32" s="1"/>
      <c r="M32" s="1"/>
      <c r="N32" s="1"/>
      <c r="O32" s="1">
        <f t="shared" si="14"/>
        <v>10.5212</v>
      </c>
      <c r="P32" s="5"/>
      <c r="Q32" s="5"/>
      <c r="R32" s="1"/>
      <c r="S32" s="1">
        <f t="shared" si="6"/>
        <v>19.807056229327454</v>
      </c>
      <c r="T32" s="1">
        <f t="shared" si="7"/>
        <v>19.807056229327454</v>
      </c>
      <c r="U32" s="1">
        <v>1.8431999999999999</v>
      </c>
      <c r="V32" s="1">
        <v>4.9656000000000002</v>
      </c>
      <c r="W32" s="1">
        <v>0</v>
      </c>
      <c r="X32" s="1">
        <v>0</v>
      </c>
      <c r="Y32" s="1">
        <v>0</v>
      </c>
      <c r="Z32" s="1">
        <v>0</v>
      </c>
      <c r="AA32" s="24" t="s">
        <v>38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40</v>
      </c>
      <c r="C33" s="1">
        <v>95.418000000000006</v>
      </c>
      <c r="D33" s="1"/>
      <c r="E33" s="1">
        <v>29.66</v>
      </c>
      <c r="F33" s="1">
        <v>59.42</v>
      </c>
      <c r="G33" s="8">
        <v>1</v>
      </c>
      <c r="H33" s="1">
        <v>180</v>
      </c>
      <c r="I33" s="1">
        <v>5038619</v>
      </c>
      <c r="J33" s="1">
        <v>41.16</v>
      </c>
      <c r="K33" s="1">
        <f t="shared" si="2"/>
        <v>-11.499999999999996</v>
      </c>
      <c r="L33" s="1"/>
      <c r="M33" s="1"/>
      <c r="N33" s="1">
        <v>153.47800000000001</v>
      </c>
      <c r="O33" s="1">
        <f t="shared" si="14"/>
        <v>5.9320000000000004</v>
      </c>
      <c r="P33" s="5"/>
      <c r="Q33" s="5"/>
      <c r="R33" s="1"/>
      <c r="S33" s="1">
        <f t="shared" si="6"/>
        <v>35.889750505731627</v>
      </c>
      <c r="T33" s="1">
        <f t="shared" si="7"/>
        <v>35.889750505731627</v>
      </c>
      <c r="U33" s="1">
        <v>12.444800000000001</v>
      </c>
      <c r="V33" s="1">
        <v>8.1776</v>
      </c>
      <c r="W33" s="1">
        <v>4.7176</v>
      </c>
      <c r="X33" s="1">
        <v>8.4835999999999991</v>
      </c>
      <c r="Y33" s="1">
        <v>12.534000000000001</v>
      </c>
      <c r="Z33" s="1">
        <v>10.3964</v>
      </c>
      <c r="AA33" s="6" t="s">
        <v>38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31</v>
      </c>
      <c r="C34" s="1">
        <v>45</v>
      </c>
      <c r="D34" s="1">
        <v>774</v>
      </c>
      <c r="E34" s="1">
        <v>184</v>
      </c>
      <c r="F34" s="1">
        <v>625</v>
      </c>
      <c r="G34" s="8">
        <v>0.1</v>
      </c>
      <c r="H34" s="1">
        <v>60</v>
      </c>
      <c r="I34" s="1">
        <v>8444187</v>
      </c>
      <c r="J34" s="1">
        <v>306</v>
      </c>
      <c r="K34" s="1">
        <f t="shared" si="2"/>
        <v>-122</v>
      </c>
      <c r="L34" s="1"/>
      <c r="M34" s="1"/>
      <c r="N34" s="1">
        <v>900</v>
      </c>
      <c r="O34" s="1">
        <f t="shared" si="14"/>
        <v>36.799999999999997</v>
      </c>
      <c r="P34" s="5"/>
      <c r="Q34" s="5"/>
      <c r="R34" s="1"/>
      <c r="S34" s="1">
        <f t="shared" si="6"/>
        <v>41.440217391304351</v>
      </c>
      <c r="T34" s="1">
        <f t="shared" si="7"/>
        <v>41.440217391304351</v>
      </c>
      <c r="U34" s="1">
        <v>94.6</v>
      </c>
      <c r="V34" s="1">
        <v>108</v>
      </c>
      <c r="W34" s="1">
        <v>78.2</v>
      </c>
      <c r="X34" s="1">
        <v>72.400000000000006</v>
      </c>
      <c r="Y34" s="1">
        <v>71</v>
      </c>
      <c r="Z34" s="1">
        <v>76</v>
      </c>
      <c r="AA34" s="12" t="s">
        <v>75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31</v>
      </c>
      <c r="C35" s="1">
        <v>334</v>
      </c>
      <c r="D35" s="1">
        <v>702</v>
      </c>
      <c r="E35" s="1">
        <v>347</v>
      </c>
      <c r="F35" s="1">
        <v>688</v>
      </c>
      <c r="G35" s="8">
        <v>0.1</v>
      </c>
      <c r="H35" s="1">
        <v>90</v>
      </c>
      <c r="I35" s="1">
        <v>8444194</v>
      </c>
      <c r="J35" s="1">
        <v>347</v>
      </c>
      <c r="K35" s="1">
        <f t="shared" si="2"/>
        <v>0</v>
      </c>
      <c r="L35" s="1"/>
      <c r="M35" s="1"/>
      <c r="N35" s="1">
        <v>86</v>
      </c>
      <c r="O35" s="1">
        <f t="shared" si="14"/>
        <v>69.400000000000006</v>
      </c>
      <c r="P35" s="5">
        <f t="shared" ref="P35:P36" si="16">16*O35-N35-F35</f>
        <v>336.40000000000009</v>
      </c>
      <c r="Q35" s="5"/>
      <c r="R35" s="1"/>
      <c r="S35" s="1">
        <f t="shared" si="6"/>
        <v>16</v>
      </c>
      <c r="T35" s="1">
        <f t="shared" si="7"/>
        <v>11.152737752161382</v>
      </c>
      <c r="U35" s="1">
        <v>56</v>
      </c>
      <c r="V35" s="1">
        <v>69</v>
      </c>
      <c r="W35" s="1">
        <v>49.6</v>
      </c>
      <c r="X35" s="1">
        <v>40.4</v>
      </c>
      <c r="Y35" s="1">
        <v>37.200000000000003</v>
      </c>
      <c r="Z35" s="1">
        <v>51.2</v>
      </c>
      <c r="AA35" s="1"/>
      <c r="AB35" s="1">
        <f t="shared" si="4"/>
        <v>33.640000000000008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69</v>
      </c>
      <c r="B36" s="1" t="s">
        <v>31</v>
      </c>
      <c r="C36" s="1">
        <v>181</v>
      </c>
      <c r="D36" s="1">
        <v>6</v>
      </c>
      <c r="E36" s="1">
        <v>126</v>
      </c>
      <c r="F36" s="1">
        <v>61</v>
      </c>
      <c r="G36" s="8">
        <v>0.2</v>
      </c>
      <c r="H36" s="1">
        <v>120</v>
      </c>
      <c r="I36" s="1">
        <v>783798</v>
      </c>
      <c r="J36" s="1">
        <v>152</v>
      </c>
      <c r="K36" s="1">
        <f t="shared" si="2"/>
        <v>-26</v>
      </c>
      <c r="L36" s="1"/>
      <c r="M36" s="1"/>
      <c r="N36" s="1"/>
      <c r="O36" s="1">
        <f t="shared" si="14"/>
        <v>25.2</v>
      </c>
      <c r="P36" s="5">
        <f t="shared" si="16"/>
        <v>342.2</v>
      </c>
      <c r="Q36" s="5"/>
      <c r="R36" s="1"/>
      <c r="S36" s="1">
        <f t="shared" si="6"/>
        <v>16</v>
      </c>
      <c r="T36" s="1">
        <f t="shared" si="7"/>
        <v>2.4206349206349209</v>
      </c>
      <c r="U36" s="1">
        <v>15</v>
      </c>
      <c r="V36" s="1">
        <v>24.2</v>
      </c>
      <c r="W36" s="1">
        <v>18.600000000000001</v>
      </c>
      <c r="X36" s="1">
        <v>18.8</v>
      </c>
      <c r="Y36" s="1">
        <v>19</v>
      </c>
      <c r="Z36" s="1">
        <v>20.399999999999999</v>
      </c>
      <c r="AA36" s="12" t="s">
        <v>76</v>
      </c>
      <c r="AB36" s="1">
        <f t="shared" si="4"/>
        <v>68.44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70</v>
      </c>
      <c r="B37" s="14" t="s">
        <v>40</v>
      </c>
      <c r="C37" s="14">
        <v>744.95600000000002</v>
      </c>
      <c r="D37" s="14"/>
      <c r="E37" s="14">
        <v>86.418999999999997</v>
      </c>
      <c r="F37" s="15">
        <v>626.58100000000002</v>
      </c>
      <c r="G37" s="8">
        <v>1</v>
      </c>
      <c r="H37" s="1">
        <v>120</v>
      </c>
      <c r="I37" s="1">
        <v>783811</v>
      </c>
      <c r="J37" s="1">
        <v>93.016000000000005</v>
      </c>
      <c r="K37" s="1">
        <f t="shared" si="2"/>
        <v>-6.5970000000000084</v>
      </c>
      <c r="L37" s="1"/>
      <c r="M37" s="1"/>
      <c r="N37" s="1"/>
      <c r="O37" s="1">
        <f t="shared" si="14"/>
        <v>17.283799999999999</v>
      </c>
      <c r="P37" s="5"/>
      <c r="Q37" s="5"/>
      <c r="R37" s="1"/>
      <c r="S37" s="1">
        <f t="shared" si="6"/>
        <v>36.25250234323471</v>
      </c>
      <c r="T37" s="1">
        <f t="shared" si="7"/>
        <v>36.25250234323471</v>
      </c>
      <c r="U37" s="1">
        <v>14.579599999999999</v>
      </c>
      <c r="V37" s="1">
        <v>18.792400000000001</v>
      </c>
      <c r="W37" s="1">
        <v>10.879</v>
      </c>
      <c r="X37" s="1">
        <v>16.288599999999999</v>
      </c>
      <c r="Y37" s="1">
        <v>18.559999999999999</v>
      </c>
      <c r="Z37" s="1">
        <v>12.912800000000001</v>
      </c>
      <c r="AA37" s="6" t="s">
        <v>38</v>
      </c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7" t="s">
        <v>71</v>
      </c>
      <c r="B38" s="18" t="s">
        <v>40</v>
      </c>
      <c r="C38" s="18">
        <v>-42.027999999999999</v>
      </c>
      <c r="D38" s="18">
        <v>42.027999999999999</v>
      </c>
      <c r="E38" s="18"/>
      <c r="F38" s="19"/>
      <c r="G38" s="20">
        <v>0</v>
      </c>
      <c r="H38" s="21" t="e">
        <v>#N/A</v>
      </c>
      <c r="I38" s="21" t="s">
        <v>54</v>
      </c>
      <c r="J38" s="21"/>
      <c r="K38" s="21">
        <f t="shared" si="2"/>
        <v>0</v>
      </c>
      <c r="L38" s="21"/>
      <c r="M38" s="21"/>
      <c r="N38" s="21"/>
      <c r="O38" s="21">
        <f t="shared" si="14"/>
        <v>0</v>
      </c>
      <c r="P38" s="23"/>
      <c r="Q38" s="23"/>
      <c r="R38" s="21"/>
      <c r="S38" s="21" t="e">
        <f t="shared" si="6"/>
        <v>#DIV/0!</v>
      </c>
      <c r="T38" s="21" t="e">
        <f t="shared" si="7"/>
        <v>#DIV/0!</v>
      </c>
      <c r="U38" s="21">
        <v>7.6983999999999986</v>
      </c>
      <c r="V38" s="21">
        <v>0.70720000000000005</v>
      </c>
      <c r="W38" s="21">
        <v>0</v>
      </c>
      <c r="X38" s="21">
        <v>0</v>
      </c>
      <c r="Y38" s="21">
        <v>0</v>
      </c>
      <c r="Z38" s="21">
        <v>0</v>
      </c>
      <c r="AA38" s="21"/>
      <c r="AB38" s="2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72</v>
      </c>
      <c r="B39" s="1" t="s">
        <v>31</v>
      </c>
      <c r="C39" s="1">
        <v>163</v>
      </c>
      <c r="D39" s="1">
        <v>130</v>
      </c>
      <c r="E39" s="1">
        <v>104</v>
      </c>
      <c r="F39" s="1">
        <v>172</v>
      </c>
      <c r="G39" s="8">
        <v>0.2</v>
      </c>
      <c r="H39" s="1">
        <v>120</v>
      </c>
      <c r="I39" s="1">
        <v>783804</v>
      </c>
      <c r="J39" s="1">
        <v>132</v>
      </c>
      <c r="K39" s="1">
        <f t="shared" si="2"/>
        <v>-28</v>
      </c>
      <c r="L39" s="1"/>
      <c r="M39" s="1"/>
      <c r="N39" s="1">
        <v>57</v>
      </c>
      <c r="O39" s="1">
        <f t="shared" si="14"/>
        <v>20.8</v>
      </c>
      <c r="P39" s="5">
        <f t="shared" ref="P39:P40" si="17">16*O39-N39-F39</f>
        <v>103.80000000000001</v>
      </c>
      <c r="Q39" s="5"/>
      <c r="R39" s="1"/>
      <c r="S39" s="1">
        <f t="shared" si="6"/>
        <v>16</v>
      </c>
      <c r="T39" s="1">
        <f t="shared" si="7"/>
        <v>11.009615384615385</v>
      </c>
      <c r="U39" s="1">
        <v>17</v>
      </c>
      <c r="V39" s="1">
        <v>18.399999999999999</v>
      </c>
      <c r="W39" s="1">
        <v>16.8</v>
      </c>
      <c r="X39" s="1">
        <v>17.2</v>
      </c>
      <c r="Y39" s="1">
        <v>16</v>
      </c>
      <c r="Z39" s="1">
        <v>20.6</v>
      </c>
      <c r="AA39" s="1"/>
      <c r="AB39" s="1">
        <f t="shared" si="4"/>
        <v>20.760000000000005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73</v>
      </c>
      <c r="B40" s="14" t="s">
        <v>40</v>
      </c>
      <c r="C40" s="14">
        <v>381.56400000000002</v>
      </c>
      <c r="D40" s="14"/>
      <c r="E40" s="14">
        <v>222.37200000000001</v>
      </c>
      <c r="F40" s="15">
        <v>92.608000000000004</v>
      </c>
      <c r="G40" s="8">
        <v>1</v>
      </c>
      <c r="H40" s="1">
        <v>120</v>
      </c>
      <c r="I40" s="1">
        <v>783828</v>
      </c>
      <c r="J40" s="1">
        <v>214.381</v>
      </c>
      <c r="K40" s="1">
        <f t="shared" si="2"/>
        <v>7.9910000000000139</v>
      </c>
      <c r="L40" s="1"/>
      <c r="M40" s="1"/>
      <c r="N40" s="1"/>
      <c r="O40" s="1">
        <f t="shared" si="14"/>
        <v>44.474400000000003</v>
      </c>
      <c r="P40" s="5">
        <f t="shared" si="17"/>
        <v>618.9824000000001</v>
      </c>
      <c r="Q40" s="5"/>
      <c r="R40" s="1"/>
      <c r="S40" s="1">
        <f t="shared" si="6"/>
        <v>16</v>
      </c>
      <c r="T40" s="1">
        <f t="shared" si="7"/>
        <v>2.0822765456082601</v>
      </c>
      <c r="U40" s="1">
        <v>37.226399999999998</v>
      </c>
      <c r="V40" s="1">
        <v>65.960000000000008</v>
      </c>
      <c r="W40" s="1">
        <v>44.772599999999997</v>
      </c>
      <c r="X40" s="1">
        <v>50.244999999999997</v>
      </c>
      <c r="Y40" s="1">
        <v>37.776799999999987</v>
      </c>
      <c r="Z40" s="1">
        <v>67.453999999999994</v>
      </c>
      <c r="AA40" s="1"/>
      <c r="AB40" s="1">
        <f t="shared" si="4"/>
        <v>618.9824000000001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7" t="s">
        <v>74</v>
      </c>
      <c r="B41" s="18" t="s">
        <v>40</v>
      </c>
      <c r="C41" s="18">
        <v>-49.845999999999997</v>
      </c>
      <c r="D41" s="18">
        <v>759.72</v>
      </c>
      <c r="E41" s="18">
        <v>17.178000000000001</v>
      </c>
      <c r="F41" s="19">
        <v>692.69600000000003</v>
      </c>
      <c r="G41" s="20">
        <v>0</v>
      </c>
      <c r="H41" s="21" t="e">
        <v>#N/A</v>
      </c>
      <c r="I41" s="21" t="s">
        <v>54</v>
      </c>
      <c r="J41" s="21">
        <v>17.5</v>
      </c>
      <c r="K41" s="21">
        <f t="shared" si="2"/>
        <v>-0.32199999999999918</v>
      </c>
      <c r="L41" s="21"/>
      <c r="M41" s="21"/>
      <c r="N41" s="21"/>
      <c r="O41" s="21">
        <f t="shared" si="14"/>
        <v>3.4356</v>
      </c>
      <c r="P41" s="23"/>
      <c r="Q41" s="23"/>
      <c r="R41" s="21"/>
      <c r="S41" s="21">
        <f t="shared" si="6"/>
        <v>201.62300617068345</v>
      </c>
      <c r="T41" s="21">
        <f t="shared" si="7"/>
        <v>201.62300617068345</v>
      </c>
      <c r="U41" s="21">
        <v>4.8520000000000003</v>
      </c>
      <c r="V41" s="21">
        <v>5.1172000000000004</v>
      </c>
      <c r="W41" s="21">
        <v>0</v>
      </c>
      <c r="X41" s="21">
        <v>0</v>
      </c>
      <c r="Y41" s="21">
        <v>0</v>
      </c>
      <c r="Z41" s="21">
        <v>0</v>
      </c>
      <c r="AA41" s="21"/>
      <c r="AB41" s="2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7"/>
      <c r="B42" s="7"/>
      <c r="C42" s="7"/>
      <c r="D42" s="7"/>
      <c r="E42" s="7"/>
      <c r="F42" s="7"/>
      <c r="G42" s="1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34</v>
      </c>
      <c r="B43" s="1" t="s">
        <v>31</v>
      </c>
      <c r="C43" s="1">
        <v>6201</v>
      </c>
      <c r="D43" s="1"/>
      <c r="E43" s="1">
        <v>2533</v>
      </c>
      <c r="F43" s="1">
        <v>3668</v>
      </c>
      <c r="G43" s="8">
        <v>0.18</v>
      </c>
      <c r="H43" s="1">
        <v>60</v>
      </c>
      <c r="I43" s="1"/>
      <c r="J43" s="1">
        <v>2588</v>
      </c>
      <c r="K43" s="1">
        <f t="shared" ref="K43:K44" si="18">E43-J43</f>
        <v>-55</v>
      </c>
      <c r="L43" s="1"/>
      <c r="M43" s="1"/>
      <c r="N43" s="1"/>
      <c r="O43" s="1">
        <f t="shared" ref="O43:O44" si="19">E43/5</f>
        <v>506.6</v>
      </c>
      <c r="P43" s="5"/>
      <c r="Q43" s="25">
        <v>10000</v>
      </c>
      <c r="R43" s="1"/>
      <c r="S43" s="1">
        <f t="shared" ref="S43:S44" si="20">(F43+N43+P43)/O43</f>
        <v>7.2404263718910382</v>
      </c>
      <c r="T43" s="1">
        <f t="shared" ref="T43:T44" si="21">(F43+N43)/O43</f>
        <v>7.2404263718910382</v>
      </c>
      <c r="U43" s="1">
        <v>299.8</v>
      </c>
      <c r="V43" s="1">
        <v>0</v>
      </c>
      <c r="W43" s="1">
        <v>0</v>
      </c>
      <c r="X43" s="1">
        <v>0</v>
      </c>
      <c r="Y43" s="1">
        <v>370</v>
      </c>
      <c r="Z43" s="1">
        <v>431.4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35</v>
      </c>
      <c r="B44" s="1" t="s">
        <v>31</v>
      </c>
      <c r="C44" s="1">
        <v>62</v>
      </c>
      <c r="D44" s="1"/>
      <c r="E44" s="1"/>
      <c r="F44" s="1">
        <v>62</v>
      </c>
      <c r="G44" s="8">
        <v>0.18</v>
      </c>
      <c r="H44" s="1">
        <v>120</v>
      </c>
      <c r="I44" s="1"/>
      <c r="J44" s="1">
        <v>391</v>
      </c>
      <c r="K44" s="1">
        <f t="shared" si="18"/>
        <v>-391</v>
      </c>
      <c r="L44" s="1"/>
      <c r="M44" s="1"/>
      <c r="N44" s="1"/>
      <c r="O44" s="1">
        <f t="shared" si="19"/>
        <v>0</v>
      </c>
      <c r="P44" s="5"/>
      <c r="Q44" s="25">
        <v>3000</v>
      </c>
      <c r="R44" s="1"/>
      <c r="S44" s="1" t="e">
        <f t="shared" si="20"/>
        <v>#DIV/0!</v>
      </c>
      <c r="T44" s="1" t="e">
        <f t="shared" si="21"/>
        <v>#DIV/0!</v>
      </c>
      <c r="U44" s="1">
        <v>76.400000000000006</v>
      </c>
      <c r="V44" s="1">
        <v>76.2</v>
      </c>
      <c r="W44" s="1">
        <v>268.60000000000002</v>
      </c>
      <c r="X44" s="1">
        <v>211.8</v>
      </c>
      <c r="Y44" s="1">
        <v>105.8</v>
      </c>
      <c r="Z44" s="1">
        <v>103.2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</sheetData>
  <autoFilter ref="A3:AB41" xr:uid="{AEF5B658-6A13-4D0D-BECF-6C43C1C99B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2024-07-08T10:37:51Z</dcterms:created>
  <dcterms:modified xsi:type="dcterms:W3CDTF">2024-07-10T13:51:02Z</dcterms:modified>
</cp:coreProperties>
</file>