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"/>
    </mc:Choice>
  </mc:AlternateContent>
  <xr:revisionPtr revIDLastSave="0" documentId="13_ncr:1_{0BA7BC31-4106-4050-BC9A-661C4E47E8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2" i="1" l="1"/>
  <c r="P102" i="1"/>
  <c r="F35" i="1"/>
  <c r="E35" i="1"/>
  <c r="F70" i="1"/>
  <c r="E70" i="1"/>
  <c r="F69" i="1"/>
  <c r="E69" i="1"/>
  <c r="T102" i="1" l="1"/>
  <c r="AB102" i="1"/>
  <c r="U102" i="1"/>
  <c r="P7" i="1"/>
  <c r="Q7" i="1" s="1"/>
  <c r="AB7" i="1" s="1"/>
  <c r="P8" i="1"/>
  <c r="P9" i="1"/>
  <c r="Q9" i="1" s="1"/>
  <c r="AB9" i="1" s="1"/>
  <c r="P10" i="1"/>
  <c r="P11" i="1"/>
  <c r="Q11" i="1" s="1"/>
  <c r="AB11" i="1" s="1"/>
  <c r="P12" i="1"/>
  <c r="P13" i="1"/>
  <c r="Q13" i="1" s="1"/>
  <c r="P14" i="1"/>
  <c r="AB14" i="1" s="1"/>
  <c r="P15" i="1"/>
  <c r="P16" i="1"/>
  <c r="P17" i="1"/>
  <c r="AB17" i="1" s="1"/>
  <c r="P18" i="1"/>
  <c r="P19" i="1"/>
  <c r="AB19" i="1" s="1"/>
  <c r="P20" i="1"/>
  <c r="Q20" i="1" s="1"/>
  <c r="AB20" i="1" s="1"/>
  <c r="P21" i="1"/>
  <c r="Q21" i="1" s="1"/>
  <c r="AB21" i="1" s="1"/>
  <c r="P22" i="1"/>
  <c r="P23" i="1"/>
  <c r="AB23" i="1" s="1"/>
  <c r="P24" i="1"/>
  <c r="AB24" i="1" s="1"/>
  <c r="P25" i="1"/>
  <c r="AB25" i="1" s="1"/>
  <c r="P26" i="1"/>
  <c r="Q26" i="1" s="1"/>
  <c r="AB26" i="1" s="1"/>
  <c r="P27" i="1"/>
  <c r="AB27" i="1" s="1"/>
  <c r="P28" i="1"/>
  <c r="Q28" i="1" s="1"/>
  <c r="AB28" i="1" s="1"/>
  <c r="P29" i="1"/>
  <c r="Q29" i="1" s="1"/>
  <c r="P30" i="1"/>
  <c r="AB30" i="1" s="1"/>
  <c r="P31" i="1"/>
  <c r="AB31" i="1" s="1"/>
  <c r="P32" i="1"/>
  <c r="AB32" i="1" s="1"/>
  <c r="P33" i="1"/>
  <c r="AB33" i="1" s="1"/>
  <c r="P34" i="1"/>
  <c r="P35" i="1"/>
  <c r="Q35" i="1" s="1"/>
  <c r="AB35" i="1" s="1"/>
  <c r="P36" i="1"/>
  <c r="P37" i="1"/>
  <c r="P38" i="1"/>
  <c r="P39" i="1"/>
  <c r="AB39" i="1" s="1"/>
  <c r="P40" i="1"/>
  <c r="P41" i="1"/>
  <c r="Q41" i="1" s="1"/>
  <c r="AB41" i="1" s="1"/>
  <c r="P42" i="1"/>
  <c r="P43" i="1"/>
  <c r="P44" i="1"/>
  <c r="P45" i="1"/>
  <c r="P46" i="1"/>
  <c r="P47" i="1"/>
  <c r="Q47" i="1" s="1"/>
  <c r="AB47" i="1" s="1"/>
  <c r="P48" i="1"/>
  <c r="Q48" i="1" s="1"/>
  <c r="AB48" i="1" s="1"/>
  <c r="P49" i="1"/>
  <c r="Q49" i="1" s="1"/>
  <c r="AB49" i="1" s="1"/>
  <c r="P50" i="1"/>
  <c r="AB50" i="1" s="1"/>
  <c r="P51" i="1"/>
  <c r="AB51" i="1" s="1"/>
  <c r="P52" i="1"/>
  <c r="P53" i="1"/>
  <c r="AB53" i="1" s="1"/>
  <c r="P54" i="1"/>
  <c r="AB54" i="1" s="1"/>
  <c r="P55" i="1"/>
  <c r="P56" i="1"/>
  <c r="P57" i="1"/>
  <c r="P58" i="1"/>
  <c r="AB58" i="1" s="1"/>
  <c r="P59" i="1"/>
  <c r="AB59" i="1" s="1"/>
  <c r="P60" i="1"/>
  <c r="Q60" i="1" s="1"/>
  <c r="AB60" i="1" s="1"/>
  <c r="P61" i="1"/>
  <c r="AB61" i="1" s="1"/>
  <c r="P62" i="1"/>
  <c r="AB62" i="1" s="1"/>
  <c r="P63" i="1"/>
  <c r="P64" i="1"/>
  <c r="P65" i="1"/>
  <c r="Q65" i="1" s="1"/>
  <c r="AB65" i="1" s="1"/>
  <c r="P66" i="1"/>
  <c r="P67" i="1"/>
  <c r="Q67" i="1" s="1"/>
  <c r="AB67" i="1" s="1"/>
  <c r="P68" i="1"/>
  <c r="Q68" i="1" s="1"/>
  <c r="AB68" i="1" s="1"/>
  <c r="P69" i="1"/>
  <c r="Q69" i="1" s="1"/>
  <c r="AB69" i="1" s="1"/>
  <c r="P70" i="1"/>
  <c r="P71" i="1"/>
  <c r="Q71" i="1" s="1"/>
  <c r="AB71" i="1" s="1"/>
  <c r="P72" i="1"/>
  <c r="AB72" i="1" s="1"/>
  <c r="P73" i="1"/>
  <c r="P74" i="1"/>
  <c r="P75" i="1"/>
  <c r="P76" i="1"/>
  <c r="AB76" i="1" s="1"/>
  <c r="P77" i="1"/>
  <c r="P78" i="1"/>
  <c r="Q78" i="1" s="1"/>
  <c r="AB78" i="1" s="1"/>
  <c r="P79" i="1"/>
  <c r="P80" i="1"/>
  <c r="Q80" i="1" s="1"/>
  <c r="AB80" i="1" s="1"/>
  <c r="P81" i="1"/>
  <c r="P82" i="1"/>
  <c r="P83" i="1"/>
  <c r="P84" i="1"/>
  <c r="AB84" i="1" s="1"/>
  <c r="P85" i="1"/>
  <c r="AB85" i="1" s="1"/>
  <c r="P86" i="1"/>
  <c r="AB86" i="1" s="1"/>
  <c r="P87" i="1"/>
  <c r="P88" i="1"/>
  <c r="Q88" i="1" s="1"/>
  <c r="AB88" i="1" s="1"/>
  <c r="P89" i="1"/>
  <c r="AB89" i="1" s="1"/>
  <c r="P90" i="1"/>
  <c r="Q90" i="1" s="1"/>
  <c r="AB90" i="1" s="1"/>
  <c r="P91" i="1"/>
  <c r="P92" i="1"/>
  <c r="Q92" i="1" s="1"/>
  <c r="AB92" i="1" s="1"/>
  <c r="P93" i="1"/>
  <c r="AB93" i="1" s="1"/>
  <c r="P94" i="1"/>
  <c r="AB94" i="1" s="1"/>
  <c r="P95" i="1"/>
  <c r="Q95" i="1" s="1"/>
  <c r="AB95" i="1" s="1"/>
  <c r="P96" i="1"/>
  <c r="P97" i="1"/>
  <c r="AB97" i="1" s="1"/>
  <c r="P98" i="1"/>
  <c r="Q98" i="1" s="1"/>
  <c r="AB98" i="1" s="1"/>
  <c r="P99" i="1"/>
  <c r="Q99" i="1" s="1"/>
  <c r="AB99" i="1" s="1"/>
  <c r="P100" i="1"/>
  <c r="AB100" i="1" s="1"/>
  <c r="P101" i="1"/>
  <c r="P103" i="1"/>
  <c r="AB103" i="1" s="1"/>
  <c r="P104" i="1"/>
  <c r="AB104" i="1" s="1"/>
  <c r="P105" i="1"/>
  <c r="AB105" i="1" s="1"/>
  <c r="P106" i="1"/>
  <c r="AB106" i="1" s="1"/>
  <c r="P107" i="1"/>
  <c r="AB107" i="1" s="1"/>
  <c r="P108" i="1"/>
  <c r="P109" i="1"/>
  <c r="P110" i="1"/>
  <c r="P111" i="1"/>
  <c r="Q111" i="1" s="1"/>
  <c r="AB111" i="1" s="1"/>
  <c r="P112" i="1"/>
  <c r="P113" i="1"/>
  <c r="P114" i="1"/>
  <c r="P6" i="1"/>
  <c r="AB13" i="1"/>
  <c r="AB15" i="1"/>
  <c r="AB16" i="1"/>
  <c r="AB22" i="1"/>
  <c r="AB29" i="1"/>
  <c r="AB34" i="1"/>
  <c r="AB36" i="1"/>
  <c r="AB38" i="1"/>
  <c r="AB40" i="1"/>
  <c r="AB43" i="1"/>
  <c r="AB45" i="1"/>
  <c r="AB55" i="1"/>
  <c r="AB56" i="1"/>
  <c r="AB57" i="1"/>
  <c r="AB63" i="1"/>
  <c r="AB73" i="1"/>
  <c r="AB74" i="1"/>
  <c r="AB82" i="1"/>
  <c r="AB87" i="1"/>
  <c r="AB91" i="1"/>
  <c r="AB96" i="1"/>
  <c r="AB101" i="1"/>
  <c r="AB109" i="1"/>
  <c r="AB110" i="1"/>
  <c r="AB112" i="1"/>
  <c r="AB113" i="1"/>
  <c r="AB114" i="1"/>
  <c r="AB6" i="1"/>
  <c r="Q77" i="1" l="1"/>
  <c r="AB77" i="1" s="1"/>
  <c r="Q83" i="1"/>
  <c r="AB83" i="1" s="1"/>
  <c r="Q81" i="1"/>
  <c r="AB81" i="1" s="1"/>
  <c r="Q79" i="1"/>
  <c r="AB79" i="1" s="1"/>
  <c r="Q75" i="1"/>
  <c r="AB75" i="1" s="1"/>
  <c r="Q37" i="1"/>
  <c r="AB37" i="1" s="1"/>
  <c r="AB108" i="1"/>
  <c r="Q52" i="1"/>
  <c r="AB52" i="1" s="1"/>
  <c r="AB46" i="1"/>
  <c r="Q44" i="1"/>
  <c r="AB44" i="1" s="1"/>
  <c r="Q12" i="1"/>
  <c r="AB12" i="1" s="1"/>
  <c r="Q10" i="1"/>
  <c r="AB10" i="1" s="1"/>
  <c r="Q70" i="1"/>
  <c r="AB70" i="1" s="1"/>
  <c r="AB66" i="1"/>
  <c r="AB64" i="1"/>
  <c r="Q42" i="1"/>
  <c r="AB42" i="1" s="1"/>
  <c r="Q18" i="1"/>
  <c r="AB18" i="1" s="1"/>
  <c r="Q8" i="1"/>
  <c r="AB8" i="1" s="1"/>
  <c r="T6" i="1"/>
  <c r="U6" i="1"/>
  <c r="U113" i="1"/>
  <c r="T113" i="1"/>
  <c r="U111" i="1"/>
  <c r="T111" i="1"/>
  <c r="U109" i="1"/>
  <c r="T109" i="1"/>
  <c r="U107" i="1"/>
  <c r="T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U91" i="1"/>
  <c r="T91" i="1"/>
  <c r="T89" i="1"/>
  <c r="U89" i="1"/>
  <c r="T87" i="1"/>
  <c r="U87" i="1"/>
  <c r="T85" i="1"/>
  <c r="U85" i="1"/>
  <c r="U83" i="1"/>
  <c r="U81" i="1"/>
  <c r="U79" i="1"/>
  <c r="U77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U52" i="1"/>
  <c r="T50" i="1"/>
  <c r="U50" i="1"/>
  <c r="T48" i="1"/>
  <c r="U48" i="1"/>
  <c r="T46" i="1"/>
  <c r="U46" i="1"/>
  <c r="U44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U18" i="1"/>
  <c r="T16" i="1"/>
  <c r="U16" i="1"/>
  <c r="T14" i="1"/>
  <c r="U14" i="1"/>
  <c r="U12" i="1"/>
  <c r="U10" i="1"/>
  <c r="U8" i="1"/>
  <c r="U114" i="1"/>
  <c r="T114" i="1"/>
  <c r="U112" i="1"/>
  <c r="T112" i="1"/>
  <c r="U110" i="1"/>
  <c r="T110" i="1"/>
  <c r="U108" i="1"/>
  <c r="T108" i="1"/>
  <c r="U106" i="1"/>
  <c r="T106" i="1"/>
  <c r="U104" i="1"/>
  <c r="T104" i="1"/>
  <c r="U100" i="1"/>
  <c r="T100" i="1"/>
  <c r="U98" i="1"/>
  <c r="T98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77" i="1" l="1"/>
  <c r="T37" i="1"/>
  <c r="T75" i="1"/>
  <c r="T79" i="1"/>
  <c r="T81" i="1"/>
  <c r="T83" i="1"/>
  <c r="T52" i="1"/>
  <c r="Q5" i="1"/>
  <c r="T70" i="1"/>
  <c r="T8" i="1"/>
  <c r="T10" i="1"/>
  <c r="T12" i="1"/>
  <c r="T18" i="1"/>
  <c r="T42" i="1"/>
  <c r="T44" i="1"/>
  <c r="AB5" i="1"/>
  <c r="K5" i="1"/>
</calcChain>
</file>

<file path=xl/sharedStrings.xml><?xml version="1.0" encoding="utf-8"?>
<sst xmlns="http://schemas.openxmlformats.org/spreadsheetml/2006/main" count="393" uniqueCount="172">
  <si>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</si>
  <si>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</si>
  <si>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</si>
  <si>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</si>
  <si>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</si>
  <si>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</si>
  <si>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</si>
  <si>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</si>
  <si>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</si>
  <si>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</si>
  <si>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</si>
  <si>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</si>
  <si>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</si>
  <si>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</si>
  <si>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</si>
  <si>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</si>
  <si>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</si>
  <si>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</si>
  <si>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</si>
  <si>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</si>
  <si>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</si>
  <si>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</si>
  <si>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</si>
  <si>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</si>
  <si>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</si>
  <si>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</si>
  <si>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</si>
  <si>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</si>
  <si>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</si>
  <si>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</si>
  <si>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</si>
  <si>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</si>
  <si>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</si>
  <si>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</si>
  <si>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</si>
  <si>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</si>
  <si>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</si>
  <si>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</si>
  <si>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</si>
  <si>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</si>
  <si>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</si>
  <si>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</si>
  <si>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</si>
  <si>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</si>
  <si>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</si>
  <si>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</si>
  <si>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</si>
  <si>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</si>
  <si>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</si>
  <si>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</si>
  <si>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</si>
  <si>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</si>
  <si>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</si>
  <si>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необходимо увеличить продажи</t>
  </si>
  <si>
    <t>5495 ВЕТЧ.С ИНДЕЙКОЙ Папа может п/о 400*6  Останкино</t>
  </si>
  <si>
    <t>вместо 6755</t>
  </si>
  <si>
    <t>5517 БЕКОН с/к с/н в/у 1/180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</si>
  <si>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</si>
  <si>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</si>
  <si>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</si>
  <si>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</si>
  <si>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</si>
  <si>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</si>
  <si>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</si>
  <si>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</si>
  <si>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</si>
  <si>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</si>
  <si>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</si>
  <si>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пока заказываем, далее на вывод</t>
  </si>
  <si>
    <t>5993 ВРЕМЯ ОКРОШКИ Папа может вар п/о   ОСТАНКИНО</t>
  </si>
  <si>
    <t>6027 ВЕТЧ.ИЗ ЛОПАТКИ Папа может п/о 400*6  ОСТАНКИНО</t>
  </si>
  <si>
    <t>вывод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</si>
  <si>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</si>
  <si>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</si>
  <si>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</si>
  <si>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</si>
  <si>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</si>
  <si>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</si>
  <si>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</si>
  <si>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</si>
  <si>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нужно продавать / 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</si>
  <si>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</si>
  <si>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</si>
  <si>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</si>
  <si>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</si>
  <si>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</si>
  <si>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</si>
  <si>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</si>
  <si>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</si>
  <si>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</si>
  <si>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</si>
  <si>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</si>
  <si>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</si>
  <si>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</si>
  <si>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</si>
  <si>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</si>
  <si>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</si>
  <si>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</si>
  <si>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</si>
  <si>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</si>
  <si>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</si>
  <si>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</si>
  <si>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</si>
  <si>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</si>
  <si>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</si>
  <si>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</si>
  <si>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</si>
  <si>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</si>
  <si>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</si>
  <si>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</si>
  <si>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</si>
  <si>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</si>
  <si>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</si>
  <si>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</si>
  <si>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</si>
  <si>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</si>
  <si>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</si>
  <si>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</si>
  <si>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</si>
  <si>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</si>
  <si>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</si>
  <si>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</si>
  <si>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</si>
  <si>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</si>
  <si>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</si>
  <si>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</si>
  <si>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</si>
  <si>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</si>
  <si>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</si>
  <si>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</si>
  <si>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</si>
  <si>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</si>
  <si>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</si>
  <si>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</si>
  <si>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</si>
  <si>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</si>
  <si>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</si>
  <si>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</si>
  <si>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</si>
  <si>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</si>
  <si>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</si>
  <si>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</si>
  <si>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</si>
  <si>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</si>
  <si>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</si>
  <si>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</si>
  <si>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</si>
  <si>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</si>
  <si>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</si>
  <si>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</si>
  <si>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</si>
  <si>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</si>
  <si>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</si>
  <si>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</si>
  <si>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ПМ с/к с/н в/у 1/100 10шт.</t>
  </si>
  <si>
    <t>в матрице с июля</t>
  </si>
  <si>
    <t>6861 ДОМАШНИЙ РЕЦЕПТ Коровино вар п/о  Останкино</t>
  </si>
  <si>
    <t>вместо 5336</t>
  </si>
  <si>
    <t>6865 ВЕТЧ.НЕЖНАЯ Коровино п/о  Останкино</t>
  </si>
  <si>
    <t>6868 МОЛОЧНЫЕ ПРЕМИУМ ПМ сос п/о мгс 2*4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</si>
  <si>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</si>
  <si>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</si>
  <si>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</si>
  <si>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</si>
  <si>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</si>
  <si>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</si>
  <si>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</si>
  <si>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ротация на  5698   СЫТНЫЕ Папа может сар б/о мгс 1*3_Маяк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</si>
  <si>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</si>
  <si>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вместо 6669 (ротация завода)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</si>
  <si>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ротация вместо 6756</t>
    </r>
  </si>
  <si>
    <t>ротация на 6862 (еще не получили)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</si>
</sst>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1"/>
    <xf numFmtId="0" fontId="4" fillId="0" borderId="1"/>
    <xf numFmtId="0" fontId="5" fillId="0" borderId="1"/>
    <xf numFmtId="0" fontId="4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6" fillId="5" borderId="1" xfId="1" applyNumberFormat="1" applyFont="1" applyFill="1"/>
    <xf numFmtId="164" fontId="7" fillId="5" borderId="1" xfId="1" applyNumberFormat="1" applyFont="1" applyFill="1"/>
    <xf numFmtId="164" fontId="5" fillId="5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0" borderId="1" xfId="3" applyNumberFormat="1"/>
    <xf numFmtId="164" fontId="5" fillId="0" borderId="1" xfId="3" applyNumberFormat="1"/>
    <xf numFmtId="164" fontId="5" fillId="0" borderId="1" xfId="1" applyNumberFormat="1" applyFont="1"/>
    <xf numFmtId="164" fontId="5" fillId="4" borderId="1" xfId="1" applyNumberFormat="1" applyFont="1" applyFill="1"/>
  </cellXfs>
  <cellStyles count="5">
    <cellStyle name="Arial10px" xfId="1" xr:uid="{00000000-0005-0000-0000-000001000000}"/>
    <cellStyle name="Arial10px 2" xfId="3" xr:uid="{FEA12917-986A-4F45-8712-016B02A2335B}"/>
    <cellStyle name="Обычный" xfId="0" builtinId="0"/>
    <cellStyle name="Обычный 2" xfId="2" xr:uid="{1D1D318C-8F34-4354-A481-B4B2533A63BF}"/>
    <cellStyle name="Обычный 3" xfId="4" xr:uid="{189B98D0-B61F-447A-919A-D362E80E00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18" sqref="AA18"/>
    </sheetView>
  </sheetViews>
  <sheetFormatPr defaultRowHeight="15" x14ac:dyDescent="0.25"/>
  <cols>
    <col min="1" max="1" width="60" customWidth="1"/>
    <col min="2" max="2" width="3.5703125" customWidth="1"/>
    <col min="3" max="6" width="5.7109375" customWidth="1"/>
    <col min="7" max="7" width="5.140625" style="8" customWidth="1"/>
    <col min="8" max="8" width="5.140625" customWidth="1"/>
    <col min="9" max="9" width="16" customWidth="1"/>
    <col min="10" max="11" width="6.85546875" customWidth="1"/>
    <col min="12" max="13" width="1" customWidth="1"/>
    <col min="14" max="16" width="5.85546875" customWidth="1"/>
    <col min="17" max="17" width="6.7109375" customWidth="1"/>
    <col min="18" max="18" width="5.85546875" customWidth="1"/>
    <col min="19" max="19" width="21.85546875" customWidth="1"/>
    <col min="20" max="21" width="4.85546875" customWidth="1"/>
    <col min="22" max="26" width="6.28515625" customWidth="1"/>
    <col min="27" max="27" width="34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9682.348</v>
      </c>
      <c r="F5" s="4">
        <f>SUM(F6:F498)</f>
        <v>6670.4749999999985</v>
      </c>
      <c r="G5" s="6"/>
      <c r="H5" s="1"/>
      <c r="I5" s="1"/>
      <c r="J5" s="4">
        <f t="shared" ref="J5:R5" si="0">SUM(J6:J498)</f>
        <v>10600.859000000002</v>
      </c>
      <c r="K5" s="4">
        <f t="shared" si="0"/>
        <v>-918.51099999999997</v>
      </c>
      <c r="L5" s="4">
        <f t="shared" si="0"/>
        <v>0</v>
      </c>
      <c r="M5" s="4">
        <f t="shared" si="0"/>
        <v>0</v>
      </c>
      <c r="N5" s="4">
        <f t="shared" si="0"/>
        <v>9005</v>
      </c>
      <c r="O5" s="4">
        <f t="shared" si="0"/>
        <v>9350</v>
      </c>
      <c r="P5" s="4">
        <f t="shared" si="0"/>
        <v>1936.4695999999999</v>
      </c>
      <c r="Q5" s="4">
        <f t="shared" si="0"/>
        <v>5930.7713999999996</v>
      </c>
      <c r="R5" s="4">
        <f t="shared" si="0"/>
        <v>0</v>
      </c>
      <c r="S5" s="1"/>
      <c r="T5" s="1"/>
      <c r="U5" s="1"/>
      <c r="V5" s="4">
        <f>SUM(V6:V498)</f>
        <v>2391.9183999999996</v>
      </c>
      <c r="W5" s="4">
        <f>SUM(W6:W498)</f>
        <v>1767.5958000000003</v>
      </c>
      <c r="X5" s="4">
        <f>SUM(X6:X498)</f>
        <v>1827.6911999999988</v>
      </c>
      <c r="Y5" s="4">
        <f>SUM(Y6:Y498)</f>
        <v>2341.365400000001</v>
      </c>
      <c r="Z5" s="4">
        <f>SUM(Z6:Z498)</f>
        <v>2436.6227999999992</v>
      </c>
      <c r="AA5" s="1"/>
      <c r="AB5" s="4">
        <f>SUM(AB6:AB498)</f>
        <v>4529.2307600000013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31</v>
      </c>
      <c r="D6" s="1">
        <v>14</v>
      </c>
      <c r="E6" s="1">
        <v>18</v>
      </c>
      <c r="F6" s="1"/>
      <c r="G6" s="6">
        <v>0.4</v>
      </c>
      <c r="H6" s="1">
        <v>60</v>
      </c>
      <c r="I6" s="1" t="s">
        <v>33</v>
      </c>
      <c r="J6" s="1">
        <v>29</v>
      </c>
      <c r="K6" s="1">
        <f t="shared" ref="K6:K36" si="1">E6-J6</f>
        <v>-11</v>
      </c>
      <c r="L6" s="1"/>
      <c r="M6" s="1"/>
      <c r="N6" s="1">
        <v>70</v>
      </c>
      <c r="O6" s="1">
        <v>80</v>
      </c>
      <c r="P6" s="1">
        <f>E6/5</f>
        <v>3.6</v>
      </c>
      <c r="Q6" s="5"/>
      <c r="R6" s="5"/>
      <c r="S6" s="1"/>
      <c r="T6" s="1">
        <f>(F6+N6+O6+Q6)/P6</f>
        <v>41.666666666666664</v>
      </c>
      <c r="U6" s="1">
        <f>(F6+N6+O6)/P6</f>
        <v>41.666666666666664</v>
      </c>
      <c r="V6" s="1">
        <v>12.4</v>
      </c>
      <c r="W6" s="1">
        <v>6</v>
      </c>
      <c r="X6" s="1">
        <v>6.8</v>
      </c>
      <c r="Y6" s="1">
        <v>4.4000000000000004</v>
      </c>
      <c r="Z6" s="1">
        <v>0</v>
      </c>
      <c r="AA6" s="1"/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47.34</v>
      </c>
      <c r="D7" s="1">
        <v>0.34599999999999997</v>
      </c>
      <c r="E7" s="1">
        <v>22.553000000000001</v>
      </c>
      <c r="F7" s="1">
        <v>19.452000000000002</v>
      </c>
      <c r="G7" s="6">
        <v>1</v>
      </c>
      <c r="H7" s="1">
        <v>120</v>
      </c>
      <c r="I7" s="1" t="s">
        <v>33</v>
      </c>
      <c r="J7" s="1">
        <v>23</v>
      </c>
      <c r="K7" s="1">
        <f t="shared" si="1"/>
        <v>-0.44699999999999918</v>
      </c>
      <c r="L7" s="1"/>
      <c r="M7" s="1"/>
      <c r="N7" s="1">
        <v>18</v>
      </c>
      <c r="O7" s="1"/>
      <c r="P7" s="1">
        <f t="shared" ref="P7:P69" si="2">E7/5</f>
        <v>4.5106000000000002</v>
      </c>
      <c r="Q7" s="5">
        <f t="shared" ref="Q7:Q11" si="3">13*P7-O7-N7-F7</f>
        <v>21.185799999999997</v>
      </c>
      <c r="R7" s="5"/>
      <c r="S7" s="1"/>
      <c r="T7" s="1">
        <f t="shared" ref="T7:T69" si="4">(F7+N7+O7+Q7)/P7</f>
        <v>13</v>
      </c>
      <c r="U7" s="1">
        <f t="shared" ref="U7:U69" si="5">(F7+N7+O7)/P7</f>
        <v>8.3031082339378344</v>
      </c>
      <c r="V7" s="1">
        <v>4.5861999999999998</v>
      </c>
      <c r="W7" s="1">
        <v>2.1078000000000001</v>
      </c>
      <c r="X7" s="1">
        <v>4.3407999999999998</v>
      </c>
      <c r="Y7" s="1">
        <v>2.8231999999999999</v>
      </c>
      <c r="Z7" s="1">
        <v>1.6088</v>
      </c>
      <c r="AA7" s="1"/>
      <c r="AB7" s="1">
        <f t="shared" ref="AB7:AB69" si="6">Q7*G7</f>
        <v>21.185799999999997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9" t="s">
        <v>36</v>
      </c>
      <c r="B8" s="1" t="s">
        <v>35</v>
      </c>
      <c r="C8" s="1">
        <v>187.81800000000001</v>
      </c>
      <c r="D8" s="1"/>
      <c r="E8" s="1">
        <v>98.863</v>
      </c>
      <c r="F8" s="1">
        <v>56.976999999999997</v>
      </c>
      <c r="G8" s="6">
        <v>1</v>
      </c>
      <c r="H8" s="1">
        <v>45</v>
      </c>
      <c r="I8" s="1" t="s">
        <v>38</v>
      </c>
      <c r="J8" s="1">
        <v>103</v>
      </c>
      <c r="K8" s="1">
        <f t="shared" si="1"/>
        <v>-4.1370000000000005</v>
      </c>
      <c r="L8" s="1"/>
      <c r="M8" s="1"/>
      <c r="N8" s="1"/>
      <c r="O8" s="1"/>
      <c r="P8" s="1">
        <f t="shared" si="2"/>
        <v>19.772600000000001</v>
      </c>
      <c r="Q8" s="5">
        <f>15*P8-O8-N8-F8</f>
        <v>239.61199999999999</v>
      </c>
      <c r="R8" s="5"/>
      <c r="S8" s="1"/>
      <c r="T8" s="1">
        <f t="shared" si="4"/>
        <v>15</v>
      </c>
      <c r="U8" s="1">
        <f t="shared" si="5"/>
        <v>2.8816139506185325</v>
      </c>
      <c r="V8" s="21">
        <v>8.4266000000000005</v>
      </c>
      <c r="W8" s="21">
        <v>8.4266000000000005</v>
      </c>
      <c r="X8" s="20">
        <v>8.7200000000000006</v>
      </c>
      <c r="Y8" s="20">
        <v>21.89</v>
      </c>
      <c r="Z8" s="20">
        <v>21.460599999999999</v>
      </c>
      <c r="AA8" s="1" t="s">
        <v>167</v>
      </c>
      <c r="AB8" s="1">
        <f t="shared" si="6"/>
        <v>239.61199999999999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9" t="s">
        <v>37</v>
      </c>
      <c r="B9" s="1" t="s">
        <v>35</v>
      </c>
      <c r="C9" s="1">
        <v>562.43700000000001</v>
      </c>
      <c r="D9" s="1"/>
      <c r="E9" s="1">
        <v>305.72500000000002</v>
      </c>
      <c r="F9" s="1">
        <v>132.715</v>
      </c>
      <c r="G9" s="6">
        <v>1</v>
      </c>
      <c r="H9" s="1">
        <v>45</v>
      </c>
      <c r="I9" s="1" t="s">
        <v>38</v>
      </c>
      <c r="J9" s="1">
        <v>294</v>
      </c>
      <c r="K9" s="1">
        <f t="shared" si="1"/>
        <v>11.725000000000023</v>
      </c>
      <c r="L9" s="1"/>
      <c r="M9" s="1"/>
      <c r="N9" s="1">
        <v>59</v>
      </c>
      <c r="O9" s="1">
        <v>70</v>
      </c>
      <c r="P9" s="1">
        <f t="shared" si="2"/>
        <v>61.145000000000003</v>
      </c>
      <c r="Q9" s="5">
        <f>15*P9-O9-N9-F9</f>
        <v>655.46</v>
      </c>
      <c r="R9" s="5"/>
      <c r="S9" s="1"/>
      <c r="T9" s="1">
        <f t="shared" si="4"/>
        <v>15</v>
      </c>
      <c r="U9" s="1">
        <f t="shared" si="5"/>
        <v>4.2802355057649848</v>
      </c>
      <c r="V9" s="1">
        <v>38.8658</v>
      </c>
      <c r="W9" s="1">
        <v>42.754600000000003</v>
      </c>
      <c r="X9" s="1">
        <v>52.880600000000001</v>
      </c>
      <c r="Y9" s="1">
        <v>8.0609999999999999</v>
      </c>
      <c r="Z9" s="1">
        <v>72.660600000000002</v>
      </c>
      <c r="AA9" s="1"/>
      <c r="AB9" s="1">
        <f t="shared" si="6"/>
        <v>655.46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9" t="s">
        <v>39</v>
      </c>
      <c r="B10" s="1" t="s">
        <v>35</v>
      </c>
      <c r="C10" s="1">
        <v>2938.8539999999998</v>
      </c>
      <c r="D10" s="1">
        <v>8.0980000000000008</v>
      </c>
      <c r="E10" s="1">
        <v>1874.4880000000001</v>
      </c>
      <c r="F10" s="1">
        <v>536.18799999999999</v>
      </c>
      <c r="G10" s="6">
        <v>1</v>
      </c>
      <c r="H10" s="1">
        <v>60</v>
      </c>
      <c r="I10" s="1" t="s">
        <v>40</v>
      </c>
      <c r="J10" s="1">
        <v>1875.94</v>
      </c>
      <c r="K10" s="1">
        <f t="shared" si="1"/>
        <v>-1.4519999999999982</v>
      </c>
      <c r="L10" s="1"/>
      <c r="M10" s="1"/>
      <c r="N10" s="1">
        <v>1669</v>
      </c>
      <c r="O10" s="1">
        <v>2300</v>
      </c>
      <c r="P10" s="1">
        <f t="shared" si="2"/>
        <v>374.89760000000001</v>
      </c>
      <c r="Q10" s="5">
        <f>16*P10-O10-N10-F10</f>
        <v>1493.1736000000001</v>
      </c>
      <c r="R10" s="5"/>
      <c r="S10" s="1"/>
      <c r="T10" s="1">
        <f t="shared" si="4"/>
        <v>16</v>
      </c>
      <c r="U10" s="1">
        <f t="shared" si="5"/>
        <v>12.017116140514103</v>
      </c>
      <c r="V10" s="1">
        <v>425.18799999999999</v>
      </c>
      <c r="W10" s="1">
        <v>289.9348</v>
      </c>
      <c r="X10" s="1">
        <v>336.26780000000002</v>
      </c>
      <c r="Y10" s="1">
        <v>403.4126</v>
      </c>
      <c r="Z10" s="1">
        <v>402.09679999999997</v>
      </c>
      <c r="AA10" s="1"/>
      <c r="AB10" s="1">
        <f t="shared" si="6"/>
        <v>1493.1736000000001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9" t="s">
        <v>41</v>
      </c>
      <c r="B11" s="1" t="s">
        <v>35</v>
      </c>
      <c r="C11" s="1">
        <v>29.783999999999999</v>
      </c>
      <c r="D11" s="1">
        <v>4.1130000000000004</v>
      </c>
      <c r="E11" s="1">
        <v>19.759</v>
      </c>
      <c r="F11" s="1">
        <v>6.476</v>
      </c>
      <c r="G11" s="6">
        <v>1</v>
      </c>
      <c r="H11" s="1">
        <v>120</v>
      </c>
      <c r="I11" s="1" t="s">
        <v>33</v>
      </c>
      <c r="J11" s="1">
        <v>19.2</v>
      </c>
      <c r="K11" s="1">
        <f t="shared" si="1"/>
        <v>0.55900000000000105</v>
      </c>
      <c r="L11" s="1"/>
      <c r="M11" s="1"/>
      <c r="N11" s="1">
        <v>17</v>
      </c>
      <c r="O11" s="1"/>
      <c r="P11" s="1">
        <f t="shared" si="2"/>
        <v>3.9518</v>
      </c>
      <c r="Q11" s="5">
        <f t="shared" si="3"/>
        <v>27.897399999999998</v>
      </c>
      <c r="R11" s="5"/>
      <c r="S11" s="1"/>
      <c r="T11" s="1">
        <f t="shared" si="4"/>
        <v>13</v>
      </c>
      <c r="U11" s="1">
        <f t="shared" si="5"/>
        <v>5.9405840376537276</v>
      </c>
      <c r="V11" s="1">
        <v>3.0373999999999999</v>
      </c>
      <c r="W11" s="1">
        <v>1.2136</v>
      </c>
      <c r="X11" s="1">
        <v>1.635</v>
      </c>
      <c r="Y11" s="1">
        <v>2.819</v>
      </c>
      <c r="Z11" s="1">
        <v>0</v>
      </c>
      <c r="AA11" s="1"/>
      <c r="AB11" s="1">
        <f t="shared" si="6"/>
        <v>27.897399999999998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9" t="s">
        <v>42</v>
      </c>
      <c r="B12" s="1" t="s">
        <v>35</v>
      </c>
      <c r="C12" s="1">
        <v>350.81299999999999</v>
      </c>
      <c r="D12" s="1"/>
      <c r="E12" s="1">
        <v>239.619</v>
      </c>
      <c r="F12" s="1">
        <v>55.162999999999997</v>
      </c>
      <c r="G12" s="6">
        <v>1</v>
      </c>
      <c r="H12" s="1">
        <v>60</v>
      </c>
      <c r="I12" s="1" t="s">
        <v>40</v>
      </c>
      <c r="J12" s="1">
        <v>238.459</v>
      </c>
      <c r="K12" s="1">
        <f t="shared" si="1"/>
        <v>1.1599999999999966</v>
      </c>
      <c r="L12" s="1"/>
      <c r="M12" s="1"/>
      <c r="N12" s="1">
        <v>69</v>
      </c>
      <c r="O12" s="1">
        <v>80</v>
      </c>
      <c r="P12" s="1">
        <f t="shared" si="2"/>
        <v>47.9238</v>
      </c>
      <c r="Q12" s="5">
        <f t="shared" ref="Q12:Q13" si="7">16*P12-O12-N12-F12</f>
        <v>562.61779999999999</v>
      </c>
      <c r="R12" s="5"/>
      <c r="S12" s="1"/>
      <c r="T12" s="1">
        <f t="shared" si="4"/>
        <v>16</v>
      </c>
      <c r="U12" s="1">
        <f t="shared" si="5"/>
        <v>4.2601588354846651</v>
      </c>
      <c r="V12" s="1">
        <v>28.773599999999998</v>
      </c>
      <c r="W12" s="1">
        <v>29.21</v>
      </c>
      <c r="X12" s="1">
        <v>33.106400000000001</v>
      </c>
      <c r="Y12" s="1">
        <v>39.830599999999997</v>
      </c>
      <c r="Z12" s="1">
        <v>40.039000000000001</v>
      </c>
      <c r="AA12" s="1"/>
      <c r="AB12" s="1">
        <f t="shared" si="6"/>
        <v>562.61779999999999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9" t="s">
        <v>43</v>
      </c>
      <c r="B13" s="1" t="s">
        <v>35</v>
      </c>
      <c r="C13" s="1">
        <v>584.09100000000001</v>
      </c>
      <c r="D13" s="1">
        <v>6.7930000000000001</v>
      </c>
      <c r="E13" s="1">
        <v>363.50400000000002</v>
      </c>
      <c r="F13" s="1"/>
      <c r="G13" s="6">
        <v>1</v>
      </c>
      <c r="H13" s="1">
        <v>60</v>
      </c>
      <c r="I13" s="1" t="s">
        <v>40</v>
      </c>
      <c r="J13" s="1">
        <v>361.1</v>
      </c>
      <c r="K13" s="1">
        <f t="shared" si="1"/>
        <v>2.4039999999999964</v>
      </c>
      <c r="L13" s="1"/>
      <c r="M13" s="1"/>
      <c r="N13" s="1">
        <v>463</v>
      </c>
      <c r="O13" s="1">
        <v>500</v>
      </c>
      <c r="P13" s="1">
        <f t="shared" si="2"/>
        <v>72.700800000000001</v>
      </c>
      <c r="Q13" s="5">
        <f t="shared" si="7"/>
        <v>200.21280000000002</v>
      </c>
      <c r="R13" s="5"/>
      <c r="S13" s="1"/>
      <c r="T13" s="1">
        <f t="shared" si="4"/>
        <v>16</v>
      </c>
      <c r="U13" s="1">
        <f t="shared" si="5"/>
        <v>13.246071570051498</v>
      </c>
      <c r="V13" s="1">
        <v>82.551999999999992</v>
      </c>
      <c r="W13" s="1">
        <v>60.206400000000002</v>
      </c>
      <c r="X13" s="1">
        <v>78.470600000000005</v>
      </c>
      <c r="Y13" s="1">
        <v>104.53279999999999</v>
      </c>
      <c r="Z13" s="1">
        <v>77.916200000000003</v>
      </c>
      <c r="AA13" s="1"/>
      <c r="AB13" s="1">
        <f t="shared" si="6"/>
        <v>200.21280000000002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9" t="s">
        <v>44</v>
      </c>
      <c r="B14" s="1" t="s">
        <v>32</v>
      </c>
      <c r="C14" s="1">
        <v>68</v>
      </c>
      <c r="D14" s="1">
        <v>1</v>
      </c>
      <c r="E14" s="1">
        <v>50.935000000000002</v>
      </c>
      <c r="F14" s="1">
        <v>1</v>
      </c>
      <c r="G14" s="6">
        <v>0.25</v>
      </c>
      <c r="H14" s="1">
        <v>120</v>
      </c>
      <c r="I14" s="1" t="s">
        <v>33</v>
      </c>
      <c r="J14" s="1">
        <v>54</v>
      </c>
      <c r="K14" s="1">
        <f t="shared" si="1"/>
        <v>-3.0649999999999977</v>
      </c>
      <c r="L14" s="1"/>
      <c r="M14" s="1"/>
      <c r="N14" s="1">
        <v>60</v>
      </c>
      <c r="O14" s="1">
        <v>80</v>
      </c>
      <c r="P14" s="1">
        <f t="shared" si="2"/>
        <v>10.187000000000001</v>
      </c>
      <c r="Q14" s="5">
        <v>10</v>
      </c>
      <c r="R14" s="5"/>
      <c r="S14" s="1"/>
      <c r="T14" s="1">
        <f t="shared" si="4"/>
        <v>14.822813389614213</v>
      </c>
      <c r="U14" s="1">
        <f t="shared" si="5"/>
        <v>13.841170118778834</v>
      </c>
      <c r="V14" s="1">
        <v>13</v>
      </c>
      <c r="W14" s="1">
        <v>8.6</v>
      </c>
      <c r="X14" s="1">
        <v>5.4</v>
      </c>
      <c r="Y14" s="1">
        <v>11.2</v>
      </c>
      <c r="Z14" s="1">
        <v>12.4</v>
      </c>
      <c r="AA14" s="1"/>
      <c r="AB14" s="1">
        <f t="shared" si="6"/>
        <v>2.5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46</v>
      </c>
      <c r="B15" s="10" t="s">
        <v>35</v>
      </c>
      <c r="C15" s="10">
        <v>172.887</v>
      </c>
      <c r="D15" s="10">
        <v>2.4039999999999999</v>
      </c>
      <c r="E15" s="10">
        <v>120.062</v>
      </c>
      <c r="F15" s="10">
        <v>23.513999999999999</v>
      </c>
      <c r="G15" s="11">
        <v>0</v>
      </c>
      <c r="H15" s="10">
        <v>60</v>
      </c>
      <c r="I15" s="10" t="s">
        <v>45</v>
      </c>
      <c r="J15" s="10">
        <v>114.2</v>
      </c>
      <c r="K15" s="10">
        <f t="shared" si="1"/>
        <v>5.8619999999999948</v>
      </c>
      <c r="L15" s="10"/>
      <c r="M15" s="10"/>
      <c r="N15" s="10"/>
      <c r="O15" s="10"/>
      <c r="P15" s="10">
        <f t="shared" si="2"/>
        <v>24.0124</v>
      </c>
      <c r="Q15" s="12"/>
      <c r="R15" s="12"/>
      <c r="S15" s="10"/>
      <c r="T15" s="10">
        <f t="shared" si="4"/>
        <v>0.97924405723709418</v>
      </c>
      <c r="U15" s="10">
        <f t="shared" si="5"/>
        <v>0.97924405723709418</v>
      </c>
      <c r="V15" s="10">
        <v>14.9802</v>
      </c>
      <c r="W15" s="10">
        <v>7.7691999999999997</v>
      </c>
      <c r="X15" s="10">
        <v>24.854800000000001</v>
      </c>
      <c r="Y15" s="10">
        <v>10.1942</v>
      </c>
      <c r="Z15" s="10">
        <v>7.7879999999999994</v>
      </c>
      <c r="AA15" s="10"/>
      <c r="AB15" s="10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47</v>
      </c>
      <c r="B16" s="10" t="s">
        <v>35</v>
      </c>
      <c r="C16" s="10">
        <v>7.141</v>
      </c>
      <c r="D16" s="10"/>
      <c r="E16" s="10">
        <v>-1.56</v>
      </c>
      <c r="F16" s="10"/>
      <c r="G16" s="11">
        <v>0</v>
      </c>
      <c r="H16" s="10">
        <v>60</v>
      </c>
      <c r="I16" s="10" t="s">
        <v>45</v>
      </c>
      <c r="J16" s="10">
        <v>24</v>
      </c>
      <c r="K16" s="10">
        <f t="shared" si="1"/>
        <v>-25.56</v>
      </c>
      <c r="L16" s="10"/>
      <c r="M16" s="10"/>
      <c r="N16" s="10"/>
      <c r="O16" s="10"/>
      <c r="P16" s="10">
        <f t="shared" si="2"/>
        <v>-0.312</v>
      </c>
      <c r="Q16" s="12"/>
      <c r="R16" s="12"/>
      <c r="S16" s="10"/>
      <c r="T16" s="10">
        <f t="shared" si="4"/>
        <v>0</v>
      </c>
      <c r="U16" s="10">
        <f t="shared" si="5"/>
        <v>0</v>
      </c>
      <c r="V16" s="10">
        <v>10.4108</v>
      </c>
      <c r="W16" s="10">
        <v>12.856</v>
      </c>
      <c r="X16" s="10">
        <v>17.027200000000001</v>
      </c>
      <c r="Y16" s="10">
        <v>10.478</v>
      </c>
      <c r="Z16" s="10">
        <v>19.5076</v>
      </c>
      <c r="AA16" s="10" t="s">
        <v>48</v>
      </c>
      <c r="AB16" s="10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9" t="s">
        <v>49</v>
      </c>
      <c r="B17" s="1" t="s">
        <v>35</v>
      </c>
      <c r="C17" s="1">
        <v>24.696000000000002</v>
      </c>
      <c r="D17" s="1"/>
      <c r="E17" s="1">
        <v>8.08</v>
      </c>
      <c r="F17" s="1">
        <v>6.0990000000000002</v>
      </c>
      <c r="G17" s="6">
        <v>1</v>
      </c>
      <c r="H17" s="1">
        <v>60</v>
      </c>
      <c r="I17" s="1" t="s">
        <v>33</v>
      </c>
      <c r="J17" s="1">
        <v>17.5</v>
      </c>
      <c r="K17" s="1">
        <f t="shared" si="1"/>
        <v>-9.42</v>
      </c>
      <c r="L17" s="1"/>
      <c r="M17" s="1"/>
      <c r="N17" s="1">
        <v>94</v>
      </c>
      <c r="O17" s="1"/>
      <c r="P17" s="1">
        <f t="shared" si="2"/>
        <v>1.6160000000000001</v>
      </c>
      <c r="Q17" s="5"/>
      <c r="R17" s="5"/>
      <c r="S17" s="1"/>
      <c r="T17" s="1">
        <f t="shared" si="4"/>
        <v>61.942450495049506</v>
      </c>
      <c r="U17" s="1">
        <f t="shared" si="5"/>
        <v>61.942450495049506</v>
      </c>
      <c r="V17" s="1">
        <v>9.8634000000000004</v>
      </c>
      <c r="W17" s="1">
        <v>4.8247999999999998</v>
      </c>
      <c r="X17" s="1">
        <v>6.3816000000000006</v>
      </c>
      <c r="Y17" s="1">
        <v>0.81099999999999994</v>
      </c>
      <c r="Z17" s="1">
        <v>6.3277999999999999</v>
      </c>
      <c r="AA17" s="1" t="s">
        <v>171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9" t="s">
        <v>50</v>
      </c>
      <c r="B18" s="1" t="s">
        <v>35</v>
      </c>
      <c r="C18" s="1">
        <v>294.84500000000003</v>
      </c>
      <c r="D18" s="1">
        <v>6.1719999999999997</v>
      </c>
      <c r="E18" s="1">
        <v>124.08</v>
      </c>
      <c r="F18" s="1">
        <v>43.841999999999999</v>
      </c>
      <c r="G18" s="6">
        <v>1</v>
      </c>
      <c r="H18" s="1">
        <v>45</v>
      </c>
      <c r="I18" s="1" t="s">
        <v>38</v>
      </c>
      <c r="J18" s="1">
        <v>125</v>
      </c>
      <c r="K18" s="1">
        <f t="shared" si="1"/>
        <v>-0.92000000000000171</v>
      </c>
      <c r="L18" s="1"/>
      <c r="M18" s="1"/>
      <c r="N18" s="1">
        <v>113</v>
      </c>
      <c r="O18" s="1">
        <v>150</v>
      </c>
      <c r="P18" s="1">
        <f t="shared" si="2"/>
        <v>24.815999999999999</v>
      </c>
      <c r="Q18" s="5">
        <f>15*P18-O18-N18-F18</f>
        <v>65.39800000000001</v>
      </c>
      <c r="R18" s="5"/>
      <c r="S18" s="1"/>
      <c r="T18" s="1">
        <f t="shared" si="4"/>
        <v>15.000000000000002</v>
      </c>
      <c r="U18" s="1">
        <f t="shared" si="5"/>
        <v>12.364684074790457</v>
      </c>
      <c r="V18" s="1">
        <v>28.570599999999999</v>
      </c>
      <c r="W18" s="1">
        <v>20.056799999999999</v>
      </c>
      <c r="X18" s="1">
        <v>26.849</v>
      </c>
      <c r="Y18" s="1">
        <v>27.613199999999999</v>
      </c>
      <c r="Z18" s="1">
        <v>34.556399999999996</v>
      </c>
      <c r="AA18" s="1"/>
      <c r="AB18" s="1">
        <f t="shared" si="6"/>
        <v>65.39800000000001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9" t="s">
        <v>51</v>
      </c>
      <c r="B19" s="1" t="s">
        <v>35</v>
      </c>
      <c r="C19" s="1">
        <v>60.884</v>
      </c>
      <c r="D19" s="1">
        <v>4.6859999999999999</v>
      </c>
      <c r="E19" s="1">
        <v>42.29</v>
      </c>
      <c r="F19" s="1">
        <v>8.2149999999999999</v>
      </c>
      <c r="G19" s="6">
        <v>1</v>
      </c>
      <c r="H19" s="1">
        <v>60</v>
      </c>
      <c r="I19" s="1" t="s">
        <v>33</v>
      </c>
      <c r="J19" s="1">
        <v>40</v>
      </c>
      <c r="K19" s="1">
        <f t="shared" si="1"/>
        <v>2.2899999999999991</v>
      </c>
      <c r="L19" s="1"/>
      <c r="M19" s="1"/>
      <c r="N19" s="1">
        <v>60</v>
      </c>
      <c r="O19" s="1">
        <v>70</v>
      </c>
      <c r="P19" s="1">
        <f t="shared" si="2"/>
        <v>8.4580000000000002</v>
      </c>
      <c r="Q19" s="5">
        <v>10</v>
      </c>
      <c r="R19" s="5"/>
      <c r="S19" s="1"/>
      <c r="T19" s="1">
        <f t="shared" si="4"/>
        <v>17.523646252069046</v>
      </c>
      <c r="U19" s="1">
        <f t="shared" si="5"/>
        <v>16.341333648616693</v>
      </c>
      <c r="V19" s="1">
        <v>11.5082</v>
      </c>
      <c r="W19" s="1">
        <v>7.9859999999999998</v>
      </c>
      <c r="X19" s="1">
        <v>0.54699999999999993</v>
      </c>
      <c r="Y19" s="1">
        <v>3.5670000000000002</v>
      </c>
      <c r="Z19" s="1">
        <v>0</v>
      </c>
      <c r="AA19" s="1"/>
      <c r="AB19" s="1">
        <f t="shared" si="6"/>
        <v>10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9" t="s">
        <v>52</v>
      </c>
      <c r="B20" s="1" t="s">
        <v>32</v>
      </c>
      <c r="C20" s="1">
        <v>166</v>
      </c>
      <c r="D20" s="1">
        <v>5</v>
      </c>
      <c r="E20" s="1">
        <v>49</v>
      </c>
      <c r="F20" s="1">
        <v>110</v>
      </c>
      <c r="G20" s="6">
        <v>0.25</v>
      </c>
      <c r="H20" s="1">
        <v>120</v>
      </c>
      <c r="I20" s="1" t="s">
        <v>33</v>
      </c>
      <c r="J20" s="1">
        <v>51</v>
      </c>
      <c r="K20" s="1">
        <f t="shared" si="1"/>
        <v>-2</v>
      </c>
      <c r="L20" s="1"/>
      <c r="M20" s="1"/>
      <c r="N20" s="1">
        <v>0</v>
      </c>
      <c r="O20" s="1"/>
      <c r="P20" s="1">
        <f t="shared" si="2"/>
        <v>9.8000000000000007</v>
      </c>
      <c r="Q20" s="5">
        <f t="shared" ref="Q20:Q21" si="8">13*P20-O20-N20-F20</f>
        <v>17.400000000000006</v>
      </c>
      <c r="R20" s="5"/>
      <c r="S20" s="1"/>
      <c r="T20" s="1">
        <f t="shared" si="4"/>
        <v>13</v>
      </c>
      <c r="U20" s="1">
        <f t="shared" si="5"/>
        <v>11.224489795918366</v>
      </c>
      <c r="V20" s="1">
        <v>10</v>
      </c>
      <c r="W20" s="1">
        <v>5.6</v>
      </c>
      <c r="X20" s="1">
        <v>4.8</v>
      </c>
      <c r="Y20" s="1">
        <v>18.600000000000001</v>
      </c>
      <c r="Z20" s="1">
        <v>8</v>
      </c>
      <c r="AA20" s="1"/>
      <c r="AB20" s="1">
        <f t="shared" si="6"/>
        <v>4.3500000000000014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9" t="s">
        <v>54</v>
      </c>
      <c r="B21" s="1" t="s">
        <v>32</v>
      </c>
      <c r="C21" s="1">
        <v>34</v>
      </c>
      <c r="D21" s="1"/>
      <c r="E21" s="1">
        <v>27</v>
      </c>
      <c r="F21" s="1"/>
      <c r="G21" s="6">
        <v>0.4</v>
      </c>
      <c r="H21" s="1" t="e">
        <v>#N/A</v>
      </c>
      <c r="I21" s="1" t="s">
        <v>33</v>
      </c>
      <c r="J21" s="1">
        <v>20.5</v>
      </c>
      <c r="K21" s="1">
        <f t="shared" si="1"/>
        <v>6.5</v>
      </c>
      <c r="L21" s="1"/>
      <c r="M21" s="1"/>
      <c r="N21" s="1">
        <v>40</v>
      </c>
      <c r="O21" s="1"/>
      <c r="P21" s="1">
        <f t="shared" si="2"/>
        <v>5.4</v>
      </c>
      <c r="Q21" s="5">
        <f t="shared" si="8"/>
        <v>30.200000000000003</v>
      </c>
      <c r="R21" s="5"/>
      <c r="S21" s="1"/>
      <c r="T21" s="1">
        <f t="shared" si="4"/>
        <v>13</v>
      </c>
      <c r="U21" s="1">
        <f t="shared" si="5"/>
        <v>7.4074074074074066</v>
      </c>
      <c r="V21" s="1">
        <v>1.8</v>
      </c>
      <c r="W21" s="1">
        <v>0</v>
      </c>
      <c r="X21" s="1">
        <v>0</v>
      </c>
      <c r="Y21" s="1">
        <v>0</v>
      </c>
      <c r="Z21" s="1">
        <v>0</v>
      </c>
      <c r="AA21" s="1" t="s">
        <v>55</v>
      </c>
      <c r="AB21" s="1">
        <f t="shared" si="6"/>
        <v>12.080000000000002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56</v>
      </c>
      <c r="B22" s="10" t="s">
        <v>32</v>
      </c>
      <c r="C22" s="10"/>
      <c r="D22" s="10">
        <v>2</v>
      </c>
      <c r="E22" s="10">
        <v>2</v>
      </c>
      <c r="F22" s="10"/>
      <c r="G22" s="11">
        <v>0</v>
      </c>
      <c r="H22" s="10" t="e">
        <v>#N/A</v>
      </c>
      <c r="I22" s="10" t="s">
        <v>45</v>
      </c>
      <c r="J22" s="10"/>
      <c r="K22" s="10">
        <f t="shared" si="1"/>
        <v>2</v>
      </c>
      <c r="L22" s="10"/>
      <c r="M22" s="10"/>
      <c r="N22" s="10"/>
      <c r="O22" s="10"/>
      <c r="P22" s="10">
        <f t="shared" si="2"/>
        <v>0.4</v>
      </c>
      <c r="Q22" s="12"/>
      <c r="R22" s="12"/>
      <c r="S22" s="10"/>
      <c r="T22" s="10">
        <f t="shared" si="4"/>
        <v>0</v>
      </c>
      <c r="U22" s="10">
        <f t="shared" si="5"/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/>
      <c r="AB22" s="10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57</v>
      </c>
      <c r="B23" s="1" t="s">
        <v>35</v>
      </c>
      <c r="C23" s="1">
        <v>250.166</v>
      </c>
      <c r="D23" s="1">
        <v>54.512</v>
      </c>
      <c r="E23" s="1">
        <v>89.385000000000005</v>
      </c>
      <c r="F23" s="1">
        <v>46.500999999999998</v>
      </c>
      <c r="G23" s="6">
        <v>1</v>
      </c>
      <c r="H23" s="1">
        <v>45</v>
      </c>
      <c r="I23" s="1" t="s">
        <v>38</v>
      </c>
      <c r="J23" s="1">
        <v>83.4</v>
      </c>
      <c r="K23" s="1">
        <f t="shared" si="1"/>
        <v>5.9849999999999994</v>
      </c>
      <c r="L23" s="1"/>
      <c r="M23" s="1"/>
      <c r="N23" s="1">
        <v>186</v>
      </c>
      <c r="O23" s="1">
        <v>250</v>
      </c>
      <c r="P23" s="1">
        <f t="shared" si="2"/>
        <v>17.877000000000002</v>
      </c>
      <c r="Q23" s="5"/>
      <c r="R23" s="5"/>
      <c r="S23" s="1"/>
      <c r="T23" s="1">
        <f t="shared" si="4"/>
        <v>26.990043072103816</v>
      </c>
      <c r="U23" s="1">
        <f t="shared" si="5"/>
        <v>26.990043072103816</v>
      </c>
      <c r="V23" s="1">
        <v>37.447800000000001</v>
      </c>
      <c r="W23" s="1">
        <v>28.369199999999999</v>
      </c>
      <c r="X23" s="1">
        <v>28.4068</v>
      </c>
      <c r="Y23" s="1">
        <v>33.180399999999999</v>
      </c>
      <c r="Z23" s="1">
        <v>37.9572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9" t="s">
        <v>58</v>
      </c>
      <c r="B24" s="1" t="s">
        <v>32</v>
      </c>
      <c r="C24" s="1">
        <v>144</v>
      </c>
      <c r="D24" s="1">
        <v>9</v>
      </c>
      <c r="E24" s="1">
        <v>103</v>
      </c>
      <c r="F24" s="1"/>
      <c r="G24" s="6">
        <v>0.12</v>
      </c>
      <c r="H24" s="1">
        <v>60</v>
      </c>
      <c r="I24" s="1" t="s">
        <v>33</v>
      </c>
      <c r="J24" s="1">
        <v>123</v>
      </c>
      <c r="K24" s="1">
        <f t="shared" si="1"/>
        <v>-20</v>
      </c>
      <c r="L24" s="1"/>
      <c r="M24" s="1"/>
      <c r="N24" s="1">
        <v>140</v>
      </c>
      <c r="O24" s="1">
        <v>200</v>
      </c>
      <c r="P24" s="1">
        <f t="shared" si="2"/>
        <v>20.6</v>
      </c>
      <c r="Q24" s="5">
        <v>20</v>
      </c>
      <c r="R24" s="5"/>
      <c r="S24" s="1"/>
      <c r="T24" s="1">
        <f t="shared" si="4"/>
        <v>17.475728155339805</v>
      </c>
      <c r="U24" s="1">
        <f t="shared" si="5"/>
        <v>16.504854368932037</v>
      </c>
      <c r="V24" s="1">
        <v>32.200000000000003</v>
      </c>
      <c r="W24" s="1">
        <v>20</v>
      </c>
      <c r="X24" s="1">
        <v>23.4</v>
      </c>
      <c r="Y24" s="1">
        <v>28.8</v>
      </c>
      <c r="Z24" s="1">
        <v>19.2</v>
      </c>
      <c r="AA24" s="1"/>
      <c r="AB24" s="1">
        <f t="shared" si="6"/>
        <v>2.4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32</v>
      </c>
      <c r="C25" s="1">
        <v>195</v>
      </c>
      <c r="D25" s="1"/>
      <c r="E25" s="1">
        <v>41</v>
      </c>
      <c r="F25" s="1">
        <v>129</v>
      </c>
      <c r="G25" s="6">
        <v>0.25</v>
      </c>
      <c r="H25" s="1">
        <v>120</v>
      </c>
      <c r="I25" s="1" t="s">
        <v>33</v>
      </c>
      <c r="J25" s="1">
        <v>46</v>
      </c>
      <c r="K25" s="1">
        <f t="shared" si="1"/>
        <v>-5</v>
      </c>
      <c r="L25" s="1"/>
      <c r="M25" s="1"/>
      <c r="N25" s="1">
        <v>40</v>
      </c>
      <c r="O25" s="1"/>
      <c r="P25" s="1">
        <f t="shared" si="2"/>
        <v>8.1999999999999993</v>
      </c>
      <c r="Q25" s="5"/>
      <c r="R25" s="5"/>
      <c r="S25" s="1"/>
      <c r="T25" s="1">
        <f t="shared" si="4"/>
        <v>20.609756097560979</v>
      </c>
      <c r="U25" s="1">
        <f t="shared" si="5"/>
        <v>20.609756097560979</v>
      </c>
      <c r="V25" s="1">
        <v>15.2</v>
      </c>
      <c r="W25" s="1">
        <v>8</v>
      </c>
      <c r="X25" s="1">
        <v>4.8</v>
      </c>
      <c r="Y25" s="1">
        <v>9</v>
      </c>
      <c r="Z25" s="1">
        <v>23.6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35</v>
      </c>
      <c r="C26" s="1">
        <v>41.819000000000003</v>
      </c>
      <c r="D26" s="1"/>
      <c r="E26" s="1">
        <v>24.841000000000001</v>
      </c>
      <c r="F26" s="1">
        <v>6.9619999999999997</v>
      </c>
      <c r="G26" s="6">
        <v>1</v>
      </c>
      <c r="H26" s="1">
        <v>120</v>
      </c>
      <c r="I26" s="1" t="s">
        <v>33</v>
      </c>
      <c r="J26" s="1">
        <v>28.8</v>
      </c>
      <c r="K26" s="1">
        <f t="shared" si="1"/>
        <v>-3.9589999999999996</v>
      </c>
      <c r="L26" s="1"/>
      <c r="M26" s="1"/>
      <c r="N26" s="1">
        <v>45</v>
      </c>
      <c r="O26" s="1"/>
      <c r="P26" s="1">
        <f t="shared" si="2"/>
        <v>4.9682000000000004</v>
      </c>
      <c r="Q26" s="5">
        <f t="shared" ref="Q26:Q28" si="9">13*P26-O26-N26-F26</f>
        <v>12.624600000000004</v>
      </c>
      <c r="R26" s="5"/>
      <c r="S26" s="1"/>
      <c r="T26" s="1">
        <f t="shared" si="4"/>
        <v>13</v>
      </c>
      <c r="U26" s="1">
        <f t="shared" si="5"/>
        <v>10.458918723078781</v>
      </c>
      <c r="V26" s="1">
        <v>6.0573999999999986</v>
      </c>
      <c r="W26" s="1">
        <v>3.0722</v>
      </c>
      <c r="X26" s="1">
        <v>5.5345999999999993</v>
      </c>
      <c r="Y26" s="1">
        <v>3.0634000000000001</v>
      </c>
      <c r="Z26" s="1">
        <v>1.0072000000000001</v>
      </c>
      <c r="AA26" s="1"/>
      <c r="AB26" s="1">
        <f t="shared" si="6"/>
        <v>12.624600000000004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40</v>
      </c>
      <c r="D27" s="1"/>
      <c r="E27" s="1">
        <v>12</v>
      </c>
      <c r="F27" s="1"/>
      <c r="G27" s="6">
        <v>0.4</v>
      </c>
      <c r="H27" s="1">
        <v>45</v>
      </c>
      <c r="I27" s="1" t="s">
        <v>33</v>
      </c>
      <c r="J27" s="1">
        <v>32</v>
      </c>
      <c r="K27" s="1">
        <f t="shared" si="1"/>
        <v>-20</v>
      </c>
      <c r="L27" s="1"/>
      <c r="M27" s="1"/>
      <c r="N27" s="1">
        <v>90</v>
      </c>
      <c r="O27" s="1">
        <v>90</v>
      </c>
      <c r="P27" s="1">
        <f t="shared" si="2"/>
        <v>2.4</v>
      </c>
      <c r="Q27" s="5"/>
      <c r="R27" s="5"/>
      <c r="S27" s="1"/>
      <c r="T27" s="1">
        <f t="shared" si="4"/>
        <v>75</v>
      </c>
      <c r="U27" s="1">
        <f t="shared" si="5"/>
        <v>75</v>
      </c>
      <c r="V27" s="1">
        <v>15.4</v>
      </c>
      <c r="W27" s="1">
        <v>8.1999999999999993</v>
      </c>
      <c r="X27" s="1">
        <v>1.6</v>
      </c>
      <c r="Y27" s="1">
        <v>9.1999999999999993</v>
      </c>
      <c r="Z27" s="1">
        <v>8.1999999999999993</v>
      </c>
      <c r="AA27" s="1"/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35</v>
      </c>
      <c r="C28" s="1">
        <v>329.55399999999997</v>
      </c>
      <c r="D28" s="1"/>
      <c r="E28" s="1">
        <v>70.706999999999994</v>
      </c>
      <c r="F28" s="1">
        <v>116.883</v>
      </c>
      <c r="G28" s="6">
        <v>1</v>
      </c>
      <c r="H28" s="1">
        <v>45</v>
      </c>
      <c r="I28" s="1" t="s">
        <v>33</v>
      </c>
      <c r="J28" s="1">
        <v>74</v>
      </c>
      <c r="K28" s="1">
        <f t="shared" si="1"/>
        <v>-3.2930000000000064</v>
      </c>
      <c r="L28" s="1"/>
      <c r="M28" s="1"/>
      <c r="N28" s="1">
        <v>0</v>
      </c>
      <c r="O28" s="1"/>
      <c r="P28" s="1">
        <f t="shared" si="2"/>
        <v>14.141399999999999</v>
      </c>
      <c r="Q28" s="5">
        <f t="shared" si="9"/>
        <v>66.955200000000005</v>
      </c>
      <c r="R28" s="5"/>
      <c r="S28" s="1"/>
      <c r="T28" s="1">
        <f t="shared" si="4"/>
        <v>13</v>
      </c>
      <c r="U28" s="1">
        <f t="shared" si="5"/>
        <v>8.2653061224489797</v>
      </c>
      <c r="V28" s="1">
        <v>15.3948</v>
      </c>
      <c r="W28" s="1">
        <v>13.4236</v>
      </c>
      <c r="X28" s="1">
        <v>9.9013999999999989</v>
      </c>
      <c r="Y28" s="1">
        <v>23.553599999999999</v>
      </c>
      <c r="Z28" s="1">
        <v>29.437799999999999</v>
      </c>
      <c r="AA28" s="1"/>
      <c r="AB28" s="1">
        <f t="shared" si="6"/>
        <v>66.955200000000005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35</v>
      </c>
      <c r="C29" s="1">
        <v>697.18399999999997</v>
      </c>
      <c r="D29" s="1"/>
      <c r="E29" s="1">
        <v>419.67899999999997</v>
      </c>
      <c r="F29" s="1">
        <v>42.848999999999997</v>
      </c>
      <c r="G29" s="6">
        <v>1</v>
      </c>
      <c r="H29" s="1">
        <v>60</v>
      </c>
      <c r="I29" s="1" t="s">
        <v>40</v>
      </c>
      <c r="J29" s="1">
        <v>414.24700000000001</v>
      </c>
      <c r="K29" s="1">
        <f t="shared" si="1"/>
        <v>5.4319999999999595</v>
      </c>
      <c r="L29" s="1"/>
      <c r="M29" s="1"/>
      <c r="N29" s="1">
        <v>537</v>
      </c>
      <c r="O29" s="1">
        <v>700</v>
      </c>
      <c r="P29" s="1">
        <f t="shared" si="2"/>
        <v>83.9358</v>
      </c>
      <c r="Q29" s="5">
        <f>16*P29-O29-N29-F29</f>
        <v>63.12380000000001</v>
      </c>
      <c r="R29" s="5"/>
      <c r="S29" s="1"/>
      <c r="T29" s="1">
        <f t="shared" si="4"/>
        <v>16.000000000000004</v>
      </c>
      <c r="U29" s="1">
        <f t="shared" si="5"/>
        <v>15.247951410482775</v>
      </c>
      <c r="V29" s="1">
        <v>107.02200000000001</v>
      </c>
      <c r="W29" s="1">
        <v>69.570399999999992</v>
      </c>
      <c r="X29" s="1">
        <v>103.4534</v>
      </c>
      <c r="Y29" s="1">
        <v>118.2876</v>
      </c>
      <c r="Z29" s="1">
        <v>106.1842</v>
      </c>
      <c r="AA29" s="1"/>
      <c r="AB29" s="1">
        <f t="shared" si="6"/>
        <v>63.12380000000001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78</v>
      </c>
      <c r="D30" s="1">
        <v>2</v>
      </c>
      <c r="E30" s="1">
        <v>29</v>
      </c>
      <c r="F30" s="1">
        <v>41</v>
      </c>
      <c r="G30" s="6">
        <v>0.22</v>
      </c>
      <c r="H30" s="1">
        <v>120</v>
      </c>
      <c r="I30" s="1" t="s">
        <v>33</v>
      </c>
      <c r="J30" s="1">
        <v>32</v>
      </c>
      <c r="K30" s="1">
        <f t="shared" si="1"/>
        <v>-3</v>
      </c>
      <c r="L30" s="1"/>
      <c r="M30" s="1"/>
      <c r="N30" s="1">
        <v>33</v>
      </c>
      <c r="O30" s="1"/>
      <c r="P30" s="1">
        <f t="shared" si="2"/>
        <v>5.8</v>
      </c>
      <c r="Q30" s="5"/>
      <c r="R30" s="5"/>
      <c r="S30" s="1"/>
      <c r="T30" s="1">
        <f t="shared" si="4"/>
        <v>12.758620689655173</v>
      </c>
      <c r="U30" s="1">
        <f t="shared" si="5"/>
        <v>12.758620689655173</v>
      </c>
      <c r="V30" s="1">
        <v>7.8</v>
      </c>
      <c r="W30" s="1">
        <v>6.0704000000000002</v>
      </c>
      <c r="X30" s="1">
        <v>5.8</v>
      </c>
      <c r="Y30" s="1">
        <v>10</v>
      </c>
      <c r="Z30" s="1">
        <v>10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35</v>
      </c>
      <c r="C31" s="1">
        <v>76.054000000000002</v>
      </c>
      <c r="D31" s="1">
        <v>12.25</v>
      </c>
      <c r="E31" s="1">
        <v>21.393999999999998</v>
      </c>
      <c r="F31" s="1">
        <v>63.661999999999999</v>
      </c>
      <c r="G31" s="6">
        <v>1</v>
      </c>
      <c r="H31" s="1">
        <v>45</v>
      </c>
      <c r="I31" s="1" t="s">
        <v>33</v>
      </c>
      <c r="J31" s="1">
        <v>22</v>
      </c>
      <c r="K31" s="1">
        <f t="shared" si="1"/>
        <v>-0.60600000000000165</v>
      </c>
      <c r="L31" s="1"/>
      <c r="M31" s="1"/>
      <c r="N31" s="1">
        <v>0</v>
      </c>
      <c r="O31" s="1"/>
      <c r="P31" s="1">
        <f t="shared" si="2"/>
        <v>4.2787999999999995</v>
      </c>
      <c r="Q31" s="5"/>
      <c r="R31" s="5"/>
      <c r="S31" s="1"/>
      <c r="T31" s="1">
        <f t="shared" si="4"/>
        <v>14.878470599233431</v>
      </c>
      <c r="U31" s="1">
        <f t="shared" si="5"/>
        <v>14.878470599233431</v>
      </c>
      <c r="V31" s="1">
        <v>4.8512000000000004</v>
      </c>
      <c r="W31" s="1">
        <v>3.8690000000000002</v>
      </c>
      <c r="X31" s="1">
        <v>5.6036000000000001</v>
      </c>
      <c r="Y31" s="1">
        <v>8.8163999999999998</v>
      </c>
      <c r="Z31" s="1">
        <v>10.972</v>
      </c>
      <c r="AA31" s="1" t="s">
        <v>66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32</v>
      </c>
      <c r="C32" s="1">
        <v>122</v>
      </c>
      <c r="D32" s="1"/>
      <c r="E32" s="1">
        <v>23</v>
      </c>
      <c r="F32" s="1">
        <v>76</v>
      </c>
      <c r="G32" s="6">
        <v>0.4</v>
      </c>
      <c r="H32" s="1">
        <v>60</v>
      </c>
      <c r="I32" s="1" t="s">
        <v>33</v>
      </c>
      <c r="J32" s="1">
        <v>38</v>
      </c>
      <c r="K32" s="1">
        <f t="shared" si="1"/>
        <v>-15</v>
      </c>
      <c r="L32" s="1"/>
      <c r="M32" s="1"/>
      <c r="N32" s="1">
        <v>0</v>
      </c>
      <c r="O32" s="1"/>
      <c r="P32" s="1">
        <f t="shared" si="2"/>
        <v>4.5999999999999996</v>
      </c>
      <c r="Q32" s="5"/>
      <c r="R32" s="5"/>
      <c r="S32" s="1"/>
      <c r="T32" s="1">
        <f t="shared" si="4"/>
        <v>16.521739130434785</v>
      </c>
      <c r="U32" s="1">
        <f t="shared" si="5"/>
        <v>16.521739130434785</v>
      </c>
      <c r="V32" s="1">
        <v>9.8000000000000007</v>
      </c>
      <c r="W32" s="1">
        <v>2.8</v>
      </c>
      <c r="X32" s="1">
        <v>7.2</v>
      </c>
      <c r="Y32" s="1">
        <v>7.2</v>
      </c>
      <c r="Z32" s="1">
        <v>6.2</v>
      </c>
      <c r="AA32" s="1" t="s">
        <v>68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35</v>
      </c>
      <c r="C33" s="1">
        <v>366.93400000000003</v>
      </c>
      <c r="D33" s="1"/>
      <c r="E33" s="1">
        <v>168.06200000000001</v>
      </c>
      <c r="F33" s="1">
        <v>105.759</v>
      </c>
      <c r="G33" s="6">
        <v>1</v>
      </c>
      <c r="H33" s="1">
        <v>60</v>
      </c>
      <c r="I33" s="1" t="s">
        <v>40</v>
      </c>
      <c r="J33" s="1">
        <v>174.1</v>
      </c>
      <c r="K33" s="1">
        <f t="shared" si="1"/>
        <v>-6.0379999999999825</v>
      </c>
      <c r="L33" s="1"/>
      <c r="M33" s="1"/>
      <c r="N33" s="1">
        <v>199</v>
      </c>
      <c r="O33" s="1">
        <v>300</v>
      </c>
      <c r="P33" s="1">
        <f t="shared" si="2"/>
        <v>33.612400000000001</v>
      </c>
      <c r="Q33" s="5"/>
      <c r="R33" s="5"/>
      <c r="S33" s="1"/>
      <c r="T33" s="1">
        <f t="shared" si="4"/>
        <v>17.992139805547954</v>
      </c>
      <c r="U33" s="1">
        <f t="shared" si="5"/>
        <v>17.992139805547954</v>
      </c>
      <c r="V33" s="1">
        <v>51.678600000000003</v>
      </c>
      <c r="W33" s="1">
        <v>20.709800000000001</v>
      </c>
      <c r="X33" s="1">
        <v>40.444000000000003</v>
      </c>
      <c r="Y33" s="1">
        <v>34.2408</v>
      </c>
      <c r="Z33" s="1">
        <v>29.244399999999999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70</v>
      </c>
      <c r="B34" s="10" t="s">
        <v>32</v>
      </c>
      <c r="C34" s="10">
        <v>26</v>
      </c>
      <c r="D34" s="10"/>
      <c r="E34" s="10">
        <v>-1</v>
      </c>
      <c r="F34" s="10"/>
      <c r="G34" s="11">
        <v>0</v>
      </c>
      <c r="H34" s="10">
        <v>60</v>
      </c>
      <c r="I34" s="10" t="s">
        <v>45</v>
      </c>
      <c r="J34" s="10">
        <v>56</v>
      </c>
      <c r="K34" s="10">
        <f t="shared" si="1"/>
        <v>-57</v>
      </c>
      <c r="L34" s="10"/>
      <c r="M34" s="10"/>
      <c r="N34" s="10"/>
      <c r="O34" s="10"/>
      <c r="P34" s="10">
        <f t="shared" si="2"/>
        <v>-0.2</v>
      </c>
      <c r="Q34" s="12"/>
      <c r="R34" s="12"/>
      <c r="S34" s="10"/>
      <c r="T34" s="10">
        <f t="shared" si="4"/>
        <v>0</v>
      </c>
      <c r="U34" s="10">
        <f t="shared" si="5"/>
        <v>0</v>
      </c>
      <c r="V34" s="10">
        <v>17</v>
      </c>
      <c r="W34" s="10">
        <v>5.4</v>
      </c>
      <c r="X34" s="10">
        <v>9.8000000000000007</v>
      </c>
      <c r="Y34" s="10">
        <v>6.2</v>
      </c>
      <c r="Z34" s="10">
        <v>4.2</v>
      </c>
      <c r="AA34" s="10" t="s">
        <v>71</v>
      </c>
      <c r="AB34" s="10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35</v>
      </c>
      <c r="C35" s="1">
        <v>598.11099999999999</v>
      </c>
      <c r="D35" s="1"/>
      <c r="E35" s="14">
        <f>253.523+E114</f>
        <v>372.43899999999996</v>
      </c>
      <c r="F35" s="14">
        <f>327.106+F114</f>
        <v>605.34100000000001</v>
      </c>
      <c r="G35" s="6">
        <v>1</v>
      </c>
      <c r="H35" s="1">
        <v>45</v>
      </c>
      <c r="I35" s="1" t="s">
        <v>38</v>
      </c>
      <c r="J35" s="1">
        <v>248.166</v>
      </c>
      <c r="K35" s="1">
        <f t="shared" si="1"/>
        <v>124.27299999999997</v>
      </c>
      <c r="L35" s="1"/>
      <c r="M35" s="1"/>
      <c r="N35" s="1">
        <v>200</v>
      </c>
      <c r="O35" s="1">
        <v>270</v>
      </c>
      <c r="P35" s="1">
        <f t="shared" si="2"/>
        <v>74.487799999999993</v>
      </c>
      <c r="Q35" s="5">
        <f>15*P35-O35-N35-F35</f>
        <v>41.975999999999999</v>
      </c>
      <c r="R35" s="5"/>
      <c r="S35" s="1"/>
      <c r="T35" s="1">
        <f t="shared" si="4"/>
        <v>15.000000000000002</v>
      </c>
      <c r="U35" s="1">
        <f t="shared" si="5"/>
        <v>14.436471475865847</v>
      </c>
      <c r="V35" s="1">
        <v>93.906399999999991</v>
      </c>
      <c r="W35" s="1">
        <v>108.026</v>
      </c>
      <c r="X35" s="1">
        <v>19.7882</v>
      </c>
      <c r="Y35" s="1">
        <v>124.25620000000001</v>
      </c>
      <c r="Z35" s="1">
        <v>114.13679999999999</v>
      </c>
      <c r="AA35" s="1"/>
      <c r="AB35" s="1">
        <f t="shared" si="6"/>
        <v>41.975999999999999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73</v>
      </c>
      <c r="B36" s="10" t="s">
        <v>32</v>
      </c>
      <c r="C36" s="10">
        <v>116</v>
      </c>
      <c r="D36" s="10">
        <v>1</v>
      </c>
      <c r="E36" s="10">
        <v>73</v>
      </c>
      <c r="F36" s="10">
        <v>11</v>
      </c>
      <c r="G36" s="11">
        <v>0</v>
      </c>
      <c r="H36" s="10">
        <v>45</v>
      </c>
      <c r="I36" s="10" t="s">
        <v>45</v>
      </c>
      <c r="J36" s="10">
        <v>73</v>
      </c>
      <c r="K36" s="10">
        <f t="shared" si="1"/>
        <v>0</v>
      </c>
      <c r="L36" s="10"/>
      <c r="M36" s="10"/>
      <c r="N36" s="10"/>
      <c r="O36" s="10"/>
      <c r="P36" s="10">
        <f t="shared" si="2"/>
        <v>14.6</v>
      </c>
      <c r="Q36" s="12"/>
      <c r="R36" s="12"/>
      <c r="S36" s="10"/>
      <c r="T36" s="10">
        <f t="shared" si="4"/>
        <v>0.75342465753424659</v>
      </c>
      <c r="U36" s="10">
        <f t="shared" si="5"/>
        <v>0.75342465753424659</v>
      </c>
      <c r="V36" s="10">
        <v>20.399999999999999</v>
      </c>
      <c r="W36" s="10">
        <v>12.2</v>
      </c>
      <c r="X36" s="10">
        <v>5.2</v>
      </c>
      <c r="Y36" s="10">
        <v>27</v>
      </c>
      <c r="Z36" s="10">
        <v>25</v>
      </c>
      <c r="AA36" s="10" t="s">
        <v>74</v>
      </c>
      <c r="AB36" s="10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67</v>
      </c>
      <c r="D37" s="1"/>
      <c r="E37" s="1">
        <v>36</v>
      </c>
      <c r="F37" s="1">
        <v>2</v>
      </c>
      <c r="G37" s="6">
        <v>0.3</v>
      </c>
      <c r="H37" s="1">
        <v>45</v>
      </c>
      <c r="I37" s="1" t="s">
        <v>33</v>
      </c>
      <c r="J37" s="1">
        <v>42</v>
      </c>
      <c r="K37" s="1">
        <f t="shared" ref="K37:K67" si="10">E37-J37</f>
        <v>-6</v>
      </c>
      <c r="L37" s="1"/>
      <c r="M37" s="1"/>
      <c r="N37" s="1">
        <v>0</v>
      </c>
      <c r="O37" s="1"/>
      <c r="P37" s="1">
        <f t="shared" si="2"/>
        <v>7.2</v>
      </c>
      <c r="Q37" s="5">
        <f>10*P37-O37-N37-F37</f>
        <v>70</v>
      </c>
      <c r="R37" s="5"/>
      <c r="S37" s="1"/>
      <c r="T37" s="1">
        <f t="shared" si="4"/>
        <v>10</v>
      </c>
      <c r="U37" s="1">
        <f t="shared" si="5"/>
        <v>0.27777777777777779</v>
      </c>
      <c r="V37" s="1">
        <v>2.4</v>
      </c>
      <c r="W37" s="1">
        <v>10.199999999999999</v>
      </c>
      <c r="X37" s="1">
        <v>2.4</v>
      </c>
      <c r="Y37" s="1">
        <v>0</v>
      </c>
      <c r="Z37" s="1">
        <v>0</v>
      </c>
      <c r="AA37" s="1" t="s">
        <v>76</v>
      </c>
      <c r="AB37" s="1">
        <f t="shared" si="6"/>
        <v>21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77</v>
      </c>
      <c r="B38" s="10" t="s">
        <v>35</v>
      </c>
      <c r="C38" s="10">
        <v>193.202</v>
      </c>
      <c r="D38" s="10"/>
      <c r="E38" s="10">
        <v>107.006</v>
      </c>
      <c r="F38" s="10"/>
      <c r="G38" s="11">
        <v>0</v>
      </c>
      <c r="H38" s="10">
        <v>60</v>
      </c>
      <c r="I38" s="10" t="s">
        <v>45</v>
      </c>
      <c r="J38" s="10">
        <v>160.69999999999999</v>
      </c>
      <c r="K38" s="10">
        <f t="shared" si="10"/>
        <v>-53.693999999999988</v>
      </c>
      <c r="L38" s="10"/>
      <c r="M38" s="10"/>
      <c r="N38" s="10"/>
      <c r="O38" s="10"/>
      <c r="P38" s="10">
        <f t="shared" si="2"/>
        <v>21.401199999999999</v>
      </c>
      <c r="Q38" s="12"/>
      <c r="R38" s="12"/>
      <c r="S38" s="10"/>
      <c r="T38" s="10">
        <f t="shared" si="4"/>
        <v>0</v>
      </c>
      <c r="U38" s="10">
        <f t="shared" si="5"/>
        <v>0</v>
      </c>
      <c r="V38" s="10">
        <v>42.731999999999999</v>
      </c>
      <c r="W38" s="10">
        <v>29.286999999999999</v>
      </c>
      <c r="X38" s="10">
        <v>38.731999999999999</v>
      </c>
      <c r="Y38" s="10">
        <v>17.268799999999999</v>
      </c>
      <c r="Z38" s="10">
        <v>30.437200000000001</v>
      </c>
      <c r="AA38" s="10"/>
      <c r="AB38" s="10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32</v>
      </c>
      <c r="C39" s="1">
        <v>131</v>
      </c>
      <c r="D39" s="1">
        <v>1</v>
      </c>
      <c r="E39" s="1">
        <v>2</v>
      </c>
      <c r="F39" s="1">
        <v>125</v>
      </c>
      <c r="G39" s="6">
        <v>0.09</v>
      </c>
      <c r="H39" s="1">
        <v>45</v>
      </c>
      <c r="I39" s="1" t="s">
        <v>33</v>
      </c>
      <c r="J39" s="1">
        <v>5</v>
      </c>
      <c r="K39" s="1">
        <f t="shared" si="10"/>
        <v>-3</v>
      </c>
      <c r="L39" s="1"/>
      <c r="M39" s="1"/>
      <c r="N39" s="1">
        <v>0</v>
      </c>
      <c r="O39" s="1"/>
      <c r="P39" s="1">
        <f t="shared" si="2"/>
        <v>0.4</v>
      </c>
      <c r="Q39" s="5"/>
      <c r="R39" s="5"/>
      <c r="S39" s="1"/>
      <c r="T39" s="1">
        <f t="shared" si="4"/>
        <v>312.5</v>
      </c>
      <c r="U39" s="1">
        <f t="shared" si="5"/>
        <v>312.5</v>
      </c>
      <c r="V39" s="1">
        <v>2.8</v>
      </c>
      <c r="W39" s="1">
        <v>0.8</v>
      </c>
      <c r="X39" s="1">
        <v>0</v>
      </c>
      <c r="Y39" s="1">
        <v>13.8</v>
      </c>
      <c r="Z39" s="1">
        <v>4.4000000000000004</v>
      </c>
      <c r="AA39" s="15" t="s">
        <v>53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79</v>
      </c>
      <c r="B40" s="10" t="s">
        <v>32</v>
      </c>
      <c r="C40" s="10">
        <v>57</v>
      </c>
      <c r="D40" s="10">
        <v>31</v>
      </c>
      <c r="E40" s="10"/>
      <c r="F40" s="10">
        <v>74</v>
      </c>
      <c r="G40" s="11">
        <v>0</v>
      </c>
      <c r="H40" s="10">
        <v>45</v>
      </c>
      <c r="I40" s="10" t="s">
        <v>45</v>
      </c>
      <c r="J40" s="10">
        <v>31</v>
      </c>
      <c r="K40" s="10">
        <f t="shared" si="10"/>
        <v>-31</v>
      </c>
      <c r="L40" s="10"/>
      <c r="M40" s="10"/>
      <c r="N40" s="10"/>
      <c r="O40" s="10"/>
      <c r="P40" s="10">
        <f t="shared" si="2"/>
        <v>0</v>
      </c>
      <c r="Q40" s="12"/>
      <c r="R40" s="12"/>
      <c r="S40" s="10"/>
      <c r="T40" s="10" t="e">
        <f t="shared" si="4"/>
        <v>#DIV/0!</v>
      </c>
      <c r="U40" s="10" t="e">
        <f t="shared" si="5"/>
        <v>#DIV/0!</v>
      </c>
      <c r="V40" s="10">
        <v>-2.4</v>
      </c>
      <c r="W40" s="10">
        <v>1.2</v>
      </c>
      <c r="X40" s="10">
        <v>0.2</v>
      </c>
      <c r="Y40" s="10">
        <v>23</v>
      </c>
      <c r="Z40" s="10">
        <v>8.8000000000000007</v>
      </c>
      <c r="AA40" s="13" t="s">
        <v>80</v>
      </c>
      <c r="AB40" s="10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32</v>
      </c>
      <c r="C41" s="1">
        <v>156</v>
      </c>
      <c r="D41" s="1"/>
      <c r="E41" s="1">
        <v>52</v>
      </c>
      <c r="F41" s="1">
        <v>60</v>
      </c>
      <c r="G41" s="6">
        <v>0.27</v>
      </c>
      <c r="H41" s="1">
        <v>45</v>
      </c>
      <c r="I41" s="1" t="s">
        <v>33</v>
      </c>
      <c r="J41" s="1">
        <v>57</v>
      </c>
      <c r="K41" s="1">
        <f t="shared" si="10"/>
        <v>-5</v>
      </c>
      <c r="L41" s="1"/>
      <c r="M41" s="1"/>
      <c r="N41" s="1">
        <v>50</v>
      </c>
      <c r="O41" s="1"/>
      <c r="P41" s="1">
        <f t="shared" si="2"/>
        <v>10.4</v>
      </c>
      <c r="Q41" s="5">
        <f t="shared" ref="Q41" si="11">13*P41-O41-N41-F41</f>
        <v>25.200000000000017</v>
      </c>
      <c r="R41" s="5"/>
      <c r="S41" s="1"/>
      <c r="T41" s="1">
        <f t="shared" si="4"/>
        <v>13.000000000000002</v>
      </c>
      <c r="U41" s="1">
        <f t="shared" si="5"/>
        <v>10.576923076923077</v>
      </c>
      <c r="V41" s="1">
        <v>12.6</v>
      </c>
      <c r="W41" s="1">
        <v>11.2</v>
      </c>
      <c r="X41" s="1">
        <v>12.8</v>
      </c>
      <c r="Y41" s="1">
        <v>17</v>
      </c>
      <c r="Z41" s="1">
        <v>16</v>
      </c>
      <c r="AA41" s="1"/>
      <c r="AB41" s="1">
        <f t="shared" si="6"/>
        <v>6.8040000000000047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35</v>
      </c>
      <c r="C42" s="1">
        <v>465.327</v>
      </c>
      <c r="D42" s="1">
        <v>8.2260000000000009</v>
      </c>
      <c r="E42" s="1">
        <v>340.83800000000002</v>
      </c>
      <c r="F42" s="1">
        <v>6.1589999999999998</v>
      </c>
      <c r="G42" s="6">
        <v>1</v>
      </c>
      <c r="H42" s="1">
        <v>45</v>
      </c>
      <c r="I42" s="1" t="s">
        <v>38</v>
      </c>
      <c r="J42" s="1">
        <v>341.14699999999999</v>
      </c>
      <c r="K42" s="1">
        <f t="shared" si="10"/>
        <v>-0.30899999999996908</v>
      </c>
      <c r="L42" s="1"/>
      <c r="M42" s="1"/>
      <c r="N42" s="1">
        <v>414</v>
      </c>
      <c r="O42" s="1">
        <v>500</v>
      </c>
      <c r="P42" s="1">
        <f t="shared" si="2"/>
        <v>68.167600000000007</v>
      </c>
      <c r="Q42" s="5">
        <f>15*P42-O42-N42-F42</f>
        <v>102.35500000000012</v>
      </c>
      <c r="R42" s="5"/>
      <c r="S42" s="1"/>
      <c r="T42" s="1">
        <f t="shared" si="4"/>
        <v>15</v>
      </c>
      <c r="U42" s="1">
        <f t="shared" si="5"/>
        <v>13.498480216407794</v>
      </c>
      <c r="V42" s="1">
        <v>83.962999999999994</v>
      </c>
      <c r="W42" s="1">
        <v>56.753200000000007</v>
      </c>
      <c r="X42" s="1">
        <v>60.141599999999997</v>
      </c>
      <c r="Y42" s="1">
        <v>68.608000000000004</v>
      </c>
      <c r="Z42" s="1">
        <v>83.168800000000005</v>
      </c>
      <c r="AA42" s="1"/>
      <c r="AB42" s="1">
        <f t="shared" si="6"/>
        <v>102.35500000000012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83</v>
      </c>
      <c r="B43" s="10" t="s">
        <v>32</v>
      </c>
      <c r="C43" s="10">
        <v>313</v>
      </c>
      <c r="D43" s="10"/>
      <c r="E43" s="10">
        <v>186</v>
      </c>
      <c r="F43" s="10"/>
      <c r="G43" s="11">
        <v>0</v>
      </c>
      <c r="H43" s="10" t="e">
        <v>#N/A</v>
      </c>
      <c r="I43" s="10" t="s">
        <v>45</v>
      </c>
      <c r="J43" s="10">
        <v>256</v>
      </c>
      <c r="K43" s="10">
        <f t="shared" si="10"/>
        <v>-70</v>
      </c>
      <c r="L43" s="10"/>
      <c r="M43" s="10"/>
      <c r="N43" s="10"/>
      <c r="O43" s="10"/>
      <c r="P43" s="10">
        <f t="shared" si="2"/>
        <v>37.200000000000003</v>
      </c>
      <c r="Q43" s="12"/>
      <c r="R43" s="12"/>
      <c r="S43" s="10"/>
      <c r="T43" s="10">
        <f t="shared" si="4"/>
        <v>0</v>
      </c>
      <c r="U43" s="10">
        <f t="shared" si="5"/>
        <v>0</v>
      </c>
      <c r="V43" s="10">
        <v>56</v>
      </c>
      <c r="W43" s="10">
        <v>33</v>
      </c>
      <c r="X43" s="10">
        <v>24.4</v>
      </c>
      <c r="Y43" s="10">
        <v>43.8</v>
      </c>
      <c r="Z43" s="10">
        <v>5.8</v>
      </c>
      <c r="AA43" s="10"/>
      <c r="AB43" s="10">
        <f t="shared" si="6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32</v>
      </c>
      <c r="C44" s="1">
        <v>270</v>
      </c>
      <c r="D44" s="1"/>
      <c r="E44" s="1">
        <v>165</v>
      </c>
      <c r="F44" s="1">
        <v>86</v>
      </c>
      <c r="G44" s="6">
        <v>0.4</v>
      </c>
      <c r="H44" s="1">
        <v>60</v>
      </c>
      <c r="I44" s="1" t="s">
        <v>40</v>
      </c>
      <c r="J44" s="1">
        <v>166</v>
      </c>
      <c r="K44" s="1">
        <f t="shared" si="10"/>
        <v>-1</v>
      </c>
      <c r="L44" s="1"/>
      <c r="M44" s="1"/>
      <c r="N44" s="1">
        <v>110</v>
      </c>
      <c r="O44" s="1"/>
      <c r="P44" s="1">
        <f t="shared" si="2"/>
        <v>33</v>
      </c>
      <c r="Q44" s="5">
        <f>16*P44-O44-N44-F44</f>
        <v>332</v>
      </c>
      <c r="R44" s="5"/>
      <c r="S44" s="1"/>
      <c r="T44" s="1">
        <f t="shared" si="4"/>
        <v>16</v>
      </c>
      <c r="U44" s="1">
        <f t="shared" si="5"/>
        <v>5.9393939393939394</v>
      </c>
      <c r="V44" s="1">
        <v>23.8</v>
      </c>
      <c r="W44" s="1">
        <v>17.84</v>
      </c>
      <c r="X44" s="1">
        <v>32.200000000000003</v>
      </c>
      <c r="Y44" s="1">
        <v>12.8</v>
      </c>
      <c r="Z44" s="1">
        <v>61.022000000000013</v>
      </c>
      <c r="AA44" s="1"/>
      <c r="AB44" s="1">
        <f t="shared" si="6"/>
        <v>132.80000000000001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86</v>
      </c>
      <c r="B45" s="10" t="s">
        <v>32</v>
      </c>
      <c r="C45" s="10">
        <v>700</v>
      </c>
      <c r="D45" s="10">
        <v>2</v>
      </c>
      <c r="E45" s="10">
        <v>246</v>
      </c>
      <c r="F45" s="10">
        <v>402</v>
      </c>
      <c r="G45" s="11">
        <v>0</v>
      </c>
      <c r="H45" s="10" t="e">
        <v>#N/A</v>
      </c>
      <c r="I45" s="10" t="s">
        <v>45</v>
      </c>
      <c r="J45" s="10">
        <v>229</v>
      </c>
      <c r="K45" s="10">
        <f t="shared" si="10"/>
        <v>17</v>
      </c>
      <c r="L45" s="10"/>
      <c r="M45" s="10"/>
      <c r="N45" s="10"/>
      <c r="O45" s="10"/>
      <c r="P45" s="10">
        <f t="shared" si="2"/>
        <v>49.2</v>
      </c>
      <c r="Q45" s="12"/>
      <c r="R45" s="12"/>
      <c r="S45" s="10"/>
      <c r="T45" s="10">
        <f t="shared" si="4"/>
        <v>8.1707317073170724</v>
      </c>
      <c r="U45" s="10">
        <f t="shared" si="5"/>
        <v>8.1707317073170724</v>
      </c>
      <c r="V45" s="10">
        <v>27.6</v>
      </c>
      <c r="W45" s="10">
        <v>9.1999999999999993</v>
      </c>
      <c r="X45" s="10">
        <v>8</v>
      </c>
      <c r="Y45" s="10">
        <v>19.2</v>
      </c>
      <c r="Z45" s="10">
        <v>5.4</v>
      </c>
      <c r="AA45" s="13" t="s">
        <v>84</v>
      </c>
      <c r="AB45" s="10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32</v>
      </c>
      <c r="C46" s="1">
        <v>157</v>
      </c>
      <c r="D46" s="1"/>
      <c r="E46" s="1">
        <v>100</v>
      </c>
      <c r="F46" s="1">
        <v>24</v>
      </c>
      <c r="G46" s="6">
        <v>0.4</v>
      </c>
      <c r="H46" s="1">
        <v>60</v>
      </c>
      <c r="I46" s="1" t="s">
        <v>40</v>
      </c>
      <c r="J46" s="1">
        <v>102</v>
      </c>
      <c r="K46" s="1">
        <f t="shared" si="10"/>
        <v>-2</v>
      </c>
      <c r="L46" s="1"/>
      <c r="M46" s="1"/>
      <c r="N46" s="1">
        <v>169</v>
      </c>
      <c r="O46" s="1">
        <v>200</v>
      </c>
      <c r="P46" s="1">
        <f t="shared" si="2"/>
        <v>20</v>
      </c>
      <c r="Q46" s="5"/>
      <c r="R46" s="5"/>
      <c r="S46" s="1"/>
      <c r="T46" s="1">
        <f t="shared" si="4"/>
        <v>19.649999999999999</v>
      </c>
      <c r="U46" s="1">
        <f t="shared" si="5"/>
        <v>19.649999999999999</v>
      </c>
      <c r="V46" s="1">
        <v>31.005199999999999</v>
      </c>
      <c r="W46" s="1">
        <v>18</v>
      </c>
      <c r="X46" s="1">
        <v>25.4</v>
      </c>
      <c r="Y46" s="1">
        <v>26.6</v>
      </c>
      <c r="Z46" s="1">
        <v>32.6</v>
      </c>
      <c r="AA46" s="1"/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32</v>
      </c>
      <c r="C47" s="1">
        <v>122</v>
      </c>
      <c r="D47" s="1"/>
      <c r="E47" s="1">
        <v>35.344000000000001</v>
      </c>
      <c r="F47" s="1">
        <v>68</v>
      </c>
      <c r="G47" s="6">
        <v>0.4</v>
      </c>
      <c r="H47" s="1">
        <v>60</v>
      </c>
      <c r="I47" s="1" t="s">
        <v>33</v>
      </c>
      <c r="J47" s="1">
        <v>36.6</v>
      </c>
      <c r="K47" s="1">
        <f t="shared" si="10"/>
        <v>-1.2560000000000002</v>
      </c>
      <c r="L47" s="1"/>
      <c r="M47" s="1"/>
      <c r="N47" s="1">
        <v>0</v>
      </c>
      <c r="O47" s="1"/>
      <c r="P47" s="1">
        <f t="shared" si="2"/>
        <v>7.0688000000000004</v>
      </c>
      <c r="Q47" s="5">
        <f t="shared" ref="Q47:Q49" si="12">13*P47-O47-N47-F47</f>
        <v>23.894400000000005</v>
      </c>
      <c r="R47" s="5"/>
      <c r="S47" s="1"/>
      <c r="T47" s="1">
        <f t="shared" si="4"/>
        <v>13</v>
      </c>
      <c r="U47" s="1">
        <f t="shared" si="5"/>
        <v>9.6197374377546403</v>
      </c>
      <c r="V47" s="1">
        <v>6.6</v>
      </c>
      <c r="W47" s="1">
        <v>2.4</v>
      </c>
      <c r="X47" s="1">
        <v>6</v>
      </c>
      <c r="Y47" s="1">
        <v>10.4</v>
      </c>
      <c r="Z47" s="1">
        <v>17.8</v>
      </c>
      <c r="AA47" s="1"/>
      <c r="AB47" s="1">
        <f t="shared" si="6"/>
        <v>9.5577600000000018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32</v>
      </c>
      <c r="C48" s="1">
        <v>203</v>
      </c>
      <c r="D48" s="1"/>
      <c r="E48" s="1">
        <v>133</v>
      </c>
      <c r="F48" s="1">
        <v>35</v>
      </c>
      <c r="G48" s="6">
        <v>0.1</v>
      </c>
      <c r="H48" s="1">
        <v>45</v>
      </c>
      <c r="I48" s="1" t="s">
        <v>33</v>
      </c>
      <c r="J48" s="1">
        <v>143</v>
      </c>
      <c r="K48" s="1">
        <f t="shared" si="10"/>
        <v>-10</v>
      </c>
      <c r="L48" s="1"/>
      <c r="M48" s="1"/>
      <c r="N48" s="1">
        <v>100</v>
      </c>
      <c r="O48" s="1">
        <v>130</v>
      </c>
      <c r="P48" s="1">
        <f t="shared" si="2"/>
        <v>26.6</v>
      </c>
      <c r="Q48" s="5">
        <f t="shared" si="12"/>
        <v>80.800000000000011</v>
      </c>
      <c r="R48" s="5"/>
      <c r="S48" s="1"/>
      <c r="T48" s="1">
        <f t="shared" si="4"/>
        <v>13</v>
      </c>
      <c r="U48" s="1">
        <f t="shared" si="5"/>
        <v>9.9624060150375939</v>
      </c>
      <c r="V48" s="1">
        <v>28.6</v>
      </c>
      <c r="W48" s="1">
        <v>26</v>
      </c>
      <c r="X48" s="1">
        <v>7.8</v>
      </c>
      <c r="Y48" s="1">
        <v>31.2</v>
      </c>
      <c r="Z48" s="1">
        <v>26</v>
      </c>
      <c r="AA48" s="1"/>
      <c r="AB48" s="1">
        <f t="shared" si="6"/>
        <v>8.0800000000000018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32</v>
      </c>
      <c r="C49" s="1">
        <v>112</v>
      </c>
      <c r="D49" s="1"/>
      <c r="E49" s="1">
        <v>59</v>
      </c>
      <c r="F49" s="1">
        <v>34</v>
      </c>
      <c r="G49" s="6">
        <v>0.1</v>
      </c>
      <c r="H49" s="1">
        <v>60</v>
      </c>
      <c r="I49" s="1" t="s">
        <v>33</v>
      </c>
      <c r="J49" s="1">
        <v>59</v>
      </c>
      <c r="K49" s="1">
        <f t="shared" si="10"/>
        <v>0</v>
      </c>
      <c r="L49" s="1"/>
      <c r="M49" s="1"/>
      <c r="N49" s="1">
        <v>40</v>
      </c>
      <c r="O49" s="1"/>
      <c r="P49" s="1">
        <f t="shared" si="2"/>
        <v>11.8</v>
      </c>
      <c r="Q49" s="5">
        <f t="shared" si="12"/>
        <v>79.400000000000006</v>
      </c>
      <c r="R49" s="5"/>
      <c r="S49" s="1"/>
      <c r="T49" s="1">
        <f t="shared" si="4"/>
        <v>13</v>
      </c>
      <c r="U49" s="1">
        <f t="shared" si="5"/>
        <v>6.2711864406779654</v>
      </c>
      <c r="V49" s="1">
        <v>5</v>
      </c>
      <c r="W49" s="1">
        <v>10.6</v>
      </c>
      <c r="X49" s="1">
        <v>3.2</v>
      </c>
      <c r="Y49" s="1">
        <v>9.8000000000000007</v>
      </c>
      <c r="Z49" s="1">
        <v>7.6</v>
      </c>
      <c r="AA49" s="1"/>
      <c r="AB49" s="1">
        <f t="shared" si="6"/>
        <v>7.9400000000000013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9" t="s">
        <v>91</v>
      </c>
      <c r="B50" s="1" t="s">
        <v>32</v>
      </c>
      <c r="C50" s="1"/>
      <c r="D50" s="1"/>
      <c r="E50" s="1"/>
      <c r="F50" s="1"/>
      <c r="G50" s="6">
        <v>0.1</v>
      </c>
      <c r="H50" s="1">
        <v>60</v>
      </c>
      <c r="I50" s="1" t="s">
        <v>33</v>
      </c>
      <c r="J50" s="1">
        <v>9</v>
      </c>
      <c r="K50" s="1">
        <f t="shared" si="10"/>
        <v>-9</v>
      </c>
      <c r="L50" s="1"/>
      <c r="M50" s="1"/>
      <c r="N50" s="1">
        <v>100</v>
      </c>
      <c r="O50" s="1">
        <v>150</v>
      </c>
      <c r="P50" s="1">
        <f t="shared" si="2"/>
        <v>0</v>
      </c>
      <c r="Q50" s="5">
        <v>100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v>11.8</v>
      </c>
      <c r="W50" s="1">
        <v>18</v>
      </c>
      <c r="X50" s="1">
        <v>20.6</v>
      </c>
      <c r="Y50" s="1">
        <v>24.2</v>
      </c>
      <c r="Z50" s="1">
        <v>22.8</v>
      </c>
      <c r="AA50" s="1"/>
      <c r="AB50" s="1">
        <f t="shared" si="6"/>
        <v>10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32</v>
      </c>
      <c r="C51" s="1">
        <v>80</v>
      </c>
      <c r="D51" s="1">
        <v>7</v>
      </c>
      <c r="E51" s="1">
        <v>18</v>
      </c>
      <c r="F51" s="1">
        <v>44</v>
      </c>
      <c r="G51" s="6">
        <v>0.4</v>
      </c>
      <c r="H51" s="1">
        <v>45</v>
      </c>
      <c r="I51" s="1" t="s">
        <v>33</v>
      </c>
      <c r="J51" s="1">
        <v>38</v>
      </c>
      <c r="K51" s="1">
        <f t="shared" si="10"/>
        <v>-20</v>
      </c>
      <c r="L51" s="1"/>
      <c r="M51" s="1"/>
      <c r="N51" s="1">
        <v>60</v>
      </c>
      <c r="O51" s="1">
        <v>70</v>
      </c>
      <c r="P51" s="1">
        <f t="shared" si="2"/>
        <v>3.6</v>
      </c>
      <c r="Q51" s="5"/>
      <c r="R51" s="5"/>
      <c r="S51" s="1"/>
      <c r="T51" s="1">
        <f t="shared" si="4"/>
        <v>48.333333333333329</v>
      </c>
      <c r="U51" s="1">
        <f t="shared" si="5"/>
        <v>48.333333333333329</v>
      </c>
      <c r="V51" s="1">
        <v>13.2</v>
      </c>
      <c r="W51" s="1">
        <v>9.8000000000000007</v>
      </c>
      <c r="X51" s="1">
        <v>12.8</v>
      </c>
      <c r="Y51" s="1">
        <v>15</v>
      </c>
      <c r="Z51" s="1">
        <v>8.4</v>
      </c>
      <c r="AA51" s="1"/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35</v>
      </c>
      <c r="C52" s="1">
        <v>365.24200000000002</v>
      </c>
      <c r="D52" s="1"/>
      <c r="E52" s="1">
        <v>133.83600000000001</v>
      </c>
      <c r="F52" s="1">
        <v>163.114</v>
      </c>
      <c r="G52" s="6">
        <v>1</v>
      </c>
      <c r="H52" s="1">
        <v>60</v>
      </c>
      <c r="I52" s="1" t="s">
        <v>40</v>
      </c>
      <c r="J52" s="1">
        <v>136.1</v>
      </c>
      <c r="K52" s="1">
        <f t="shared" si="10"/>
        <v>-2.2639999999999816</v>
      </c>
      <c r="L52" s="1"/>
      <c r="M52" s="1"/>
      <c r="N52" s="1">
        <v>104</v>
      </c>
      <c r="O52" s="1">
        <v>130</v>
      </c>
      <c r="P52" s="1">
        <f t="shared" si="2"/>
        <v>26.767200000000003</v>
      </c>
      <c r="Q52" s="5">
        <f>16*P52-O52-N52-F52</f>
        <v>31.161200000000036</v>
      </c>
      <c r="R52" s="5"/>
      <c r="S52" s="1"/>
      <c r="T52" s="1">
        <f t="shared" si="4"/>
        <v>16</v>
      </c>
      <c r="U52" s="1">
        <f t="shared" si="5"/>
        <v>14.835843868615321</v>
      </c>
      <c r="V52" s="1">
        <v>35.795200000000001</v>
      </c>
      <c r="W52" s="1">
        <v>22.882200000000001</v>
      </c>
      <c r="X52" s="1">
        <v>37.181399999999996</v>
      </c>
      <c r="Y52" s="1">
        <v>28.591999999999999</v>
      </c>
      <c r="Z52" s="1">
        <v>32.0334</v>
      </c>
      <c r="AA52" s="1"/>
      <c r="AB52" s="1">
        <f t="shared" si="6"/>
        <v>31.161200000000036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35</v>
      </c>
      <c r="C53" s="1">
        <v>130.63499999999999</v>
      </c>
      <c r="D53" s="1"/>
      <c r="E53" s="1">
        <v>32.920999999999999</v>
      </c>
      <c r="F53" s="1">
        <v>3.9550000000000001</v>
      </c>
      <c r="G53" s="6">
        <v>1</v>
      </c>
      <c r="H53" s="1">
        <v>45</v>
      </c>
      <c r="I53" s="1" t="s">
        <v>33</v>
      </c>
      <c r="J53" s="1">
        <v>68</v>
      </c>
      <c r="K53" s="1">
        <f t="shared" si="10"/>
        <v>-35.079000000000001</v>
      </c>
      <c r="L53" s="1"/>
      <c r="M53" s="1"/>
      <c r="N53" s="1">
        <v>70</v>
      </c>
      <c r="O53" s="1">
        <v>80</v>
      </c>
      <c r="P53" s="1">
        <f t="shared" si="2"/>
        <v>6.5842000000000001</v>
      </c>
      <c r="Q53" s="5"/>
      <c r="R53" s="5"/>
      <c r="S53" s="1"/>
      <c r="T53" s="1">
        <f t="shared" si="4"/>
        <v>23.382491418851188</v>
      </c>
      <c r="U53" s="1">
        <f t="shared" si="5"/>
        <v>23.382491418851188</v>
      </c>
      <c r="V53" s="1">
        <v>13.179600000000001</v>
      </c>
      <c r="W53" s="1">
        <v>6.8569999999999993</v>
      </c>
      <c r="X53" s="1">
        <v>9.6538000000000004</v>
      </c>
      <c r="Y53" s="1">
        <v>6.9787999999999997</v>
      </c>
      <c r="Z53" s="1">
        <v>18.385000000000002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35</v>
      </c>
      <c r="C54" s="1">
        <v>122.661</v>
      </c>
      <c r="D54" s="1"/>
      <c r="E54" s="1">
        <v>85.278999999999996</v>
      </c>
      <c r="F54" s="1">
        <v>9.1</v>
      </c>
      <c r="G54" s="6">
        <v>1</v>
      </c>
      <c r="H54" s="1">
        <v>45</v>
      </c>
      <c r="I54" s="1" t="s">
        <v>33</v>
      </c>
      <c r="J54" s="1">
        <v>90</v>
      </c>
      <c r="K54" s="1">
        <f t="shared" si="10"/>
        <v>-4.7210000000000036</v>
      </c>
      <c r="L54" s="1"/>
      <c r="M54" s="1"/>
      <c r="N54" s="1">
        <v>110</v>
      </c>
      <c r="O54" s="1">
        <v>130</v>
      </c>
      <c r="P54" s="1">
        <f t="shared" si="2"/>
        <v>17.055799999999998</v>
      </c>
      <c r="Q54" s="5">
        <v>40</v>
      </c>
      <c r="R54" s="5"/>
      <c r="S54" s="1"/>
      <c r="T54" s="1">
        <f t="shared" si="4"/>
        <v>16.950245664231527</v>
      </c>
      <c r="U54" s="1">
        <f t="shared" si="5"/>
        <v>14.605002403874343</v>
      </c>
      <c r="V54" s="1">
        <v>23.493600000000001</v>
      </c>
      <c r="W54" s="1">
        <v>12.3028</v>
      </c>
      <c r="X54" s="1">
        <v>18.7074</v>
      </c>
      <c r="Y54" s="1">
        <v>10.4466</v>
      </c>
      <c r="Z54" s="1">
        <v>27.290199999999999</v>
      </c>
      <c r="AA54" s="1"/>
      <c r="AB54" s="1">
        <f t="shared" si="6"/>
        <v>40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96</v>
      </c>
      <c r="B55" s="10" t="s">
        <v>32</v>
      </c>
      <c r="C55" s="10">
        <v>24</v>
      </c>
      <c r="D55" s="10"/>
      <c r="E55" s="10">
        <v>3</v>
      </c>
      <c r="F55" s="10"/>
      <c r="G55" s="11">
        <v>0</v>
      </c>
      <c r="H55" s="10">
        <v>60</v>
      </c>
      <c r="I55" s="10" t="s">
        <v>45</v>
      </c>
      <c r="J55" s="10">
        <v>19</v>
      </c>
      <c r="K55" s="10">
        <f t="shared" si="10"/>
        <v>-16</v>
      </c>
      <c r="L55" s="10"/>
      <c r="M55" s="10"/>
      <c r="N55" s="10"/>
      <c r="O55" s="10"/>
      <c r="P55" s="10">
        <f t="shared" si="2"/>
        <v>0.6</v>
      </c>
      <c r="Q55" s="12"/>
      <c r="R55" s="12"/>
      <c r="S55" s="10"/>
      <c r="T55" s="10">
        <f t="shared" si="4"/>
        <v>0</v>
      </c>
      <c r="U55" s="10">
        <f t="shared" si="5"/>
        <v>0</v>
      </c>
      <c r="V55" s="10">
        <v>11.6</v>
      </c>
      <c r="W55" s="10">
        <v>13.2</v>
      </c>
      <c r="X55" s="10">
        <v>4.5999999999999996</v>
      </c>
      <c r="Y55" s="10">
        <v>10.199999999999999</v>
      </c>
      <c r="Z55" s="10">
        <v>10</v>
      </c>
      <c r="AA55" s="10" t="s">
        <v>97</v>
      </c>
      <c r="AB55" s="10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98</v>
      </c>
      <c r="B56" s="10" t="s">
        <v>35</v>
      </c>
      <c r="C56" s="10">
        <v>15.637</v>
      </c>
      <c r="D56" s="10">
        <v>12.974</v>
      </c>
      <c r="E56" s="10">
        <v>26.440999999999999</v>
      </c>
      <c r="F56" s="10"/>
      <c r="G56" s="11">
        <v>0</v>
      </c>
      <c r="H56" s="10">
        <v>45</v>
      </c>
      <c r="I56" s="10" t="s">
        <v>45</v>
      </c>
      <c r="J56" s="10">
        <v>31</v>
      </c>
      <c r="K56" s="10">
        <f t="shared" si="10"/>
        <v>-4.5590000000000011</v>
      </c>
      <c r="L56" s="10"/>
      <c r="M56" s="10"/>
      <c r="N56" s="10"/>
      <c r="O56" s="10"/>
      <c r="P56" s="10">
        <f t="shared" si="2"/>
        <v>5.2881999999999998</v>
      </c>
      <c r="Q56" s="12"/>
      <c r="R56" s="12"/>
      <c r="S56" s="10"/>
      <c r="T56" s="10">
        <f t="shared" si="4"/>
        <v>0</v>
      </c>
      <c r="U56" s="10">
        <f t="shared" si="5"/>
        <v>0</v>
      </c>
      <c r="V56" s="10">
        <v>0.21360000000000001</v>
      </c>
      <c r="W56" s="10">
        <v>1.121</v>
      </c>
      <c r="X56" s="10">
        <v>7.0680000000000014</v>
      </c>
      <c r="Y56" s="10">
        <v>14.5976</v>
      </c>
      <c r="Z56" s="10">
        <v>11.0482</v>
      </c>
      <c r="AA56" s="10"/>
      <c r="AB56" s="10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99</v>
      </c>
      <c r="B57" s="10" t="s">
        <v>32</v>
      </c>
      <c r="C57" s="10">
        <v>75</v>
      </c>
      <c r="D57" s="10"/>
      <c r="E57" s="10">
        <v>6</v>
      </c>
      <c r="F57" s="10">
        <v>58</v>
      </c>
      <c r="G57" s="11">
        <v>0</v>
      </c>
      <c r="H57" s="10">
        <v>45</v>
      </c>
      <c r="I57" s="10" t="s">
        <v>45</v>
      </c>
      <c r="J57" s="10">
        <v>17</v>
      </c>
      <c r="K57" s="10">
        <f t="shared" si="10"/>
        <v>-11</v>
      </c>
      <c r="L57" s="10"/>
      <c r="M57" s="10"/>
      <c r="N57" s="10"/>
      <c r="O57" s="10"/>
      <c r="P57" s="10">
        <f t="shared" si="2"/>
        <v>1.2</v>
      </c>
      <c r="Q57" s="12"/>
      <c r="R57" s="12"/>
      <c r="S57" s="10"/>
      <c r="T57" s="10">
        <f t="shared" si="4"/>
        <v>48.333333333333336</v>
      </c>
      <c r="U57" s="10">
        <f t="shared" si="5"/>
        <v>48.333333333333336</v>
      </c>
      <c r="V57" s="10">
        <v>-1</v>
      </c>
      <c r="W57" s="10">
        <v>2.4</v>
      </c>
      <c r="X57" s="10">
        <v>2.2000000000000002</v>
      </c>
      <c r="Y57" s="10">
        <v>2.4</v>
      </c>
      <c r="Z57" s="10">
        <v>4.8</v>
      </c>
      <c r="AA57" s="13" t="s">
        <v>84</v>
      </c>
      <c r="AB57" s="10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32</v>
      </c>
      <c r="C58" s="1">
        <v>119</v>
      </c>
      <c r="D58" s="1"/>
      <c r="E58" s="1">
        <v>19</v>
      </c>
      <c r="F58" s="1">
        <v>86</v>
      </c>
      <c r="G58" s="6">
        <v>0.35</v>
      </c>
      <c r="H58" s="1">
        <v>45</v>
      </c>
      <c r="I58" s="1" t="s">
        <v>33</v>
      </c>
      <c r="J58" s="1">
        <v>33</v>
      </c>
      <c r="K58" s="1">
        <f t="shared" si="10"/>
        <v>-14</v>
      </c>
      <c r="L58" s="1"/>
      <c r="M58" s="1"/>
      <c r="N58" s="1">
        <v>0</v>
      </c>
      <c r="O58" s="1"/>
      <c r="P58" s="1">
        <f t="shared" si="2"/>
        <v>3.8</v>
      </c>
      <c r="Q58" s="5"/>
      <c r="R58" s="5"/>
      <c r="S58" s="1"/>
      <c r="T58" s="1">
        <f t="shared" si="4"/>
        <v>22.631578947368421</v>
      </c>
      <c r="U58" s="1">
        <f t="shared" si="5"/>
        <v>22.631578947368421</v>
      </c>
      <c r="V58" s="1">
        <v>4</v>
      </c>
      <c r="W58" s="1">
        <v>5.8</v>
      </c>
      <c r="X58" s="1">
        <v>9</v>
      </c>
      <c r="Y58" s="1">
        <v>13.6</v>
      </c>
      <c r="Z58" s="1">
        <v>11.2</v>
      </c>
      <c r="AA58" s="13" t="s">
        <v>53</v>
      </c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35</v>
      </c>
      <c r="C59" s="1">
        <v>139.88</v>
      </c>
      <c r="D59" s="1"/>
      <c r="E59" s="1">
        <v>82.179000000000002</v>
      </c>
      <c r="F59" s="1">
        <v>2.9489999999999998</v>
      </c>
      <c r="G59" s="6">
        <v>1</v>
      </c>
      <c r="H59" s="1">
        <v>45</v>
      </c>
      <c r="I59" s="1" t="s">
        <v>33</v>
      </c>
      <c r="J59" s="1">
        <v>139</v>
      </c>
      <c r="K59" s="1">
        <f t="shared" si="10"/>
        <v>-56.820999999999998</v>
      </c>
      <c r="L59" s="1"/>
      <c r="M59" s="1"/>
      <c r="N59" s="1">
        <v>180</v>
      </c>
      <c r="O59" s="1">
        <v>210</v>
      </c>
      <c r="P59" s="1">
        <f t="shared" si="2"/>
        <v>16.4358</v>
      </c>
      <c r="Q59" s="5"/>
      <c r="R59" s="5"/>
      <c r="S59" s="1"/>
      <c r="T59" s="1">
        <f t="shared" si="4"/>
        <v>23.908115211915455</v>
      </c>
      <c r="U59" s="1">
        <f t="shared" si="5"/>
        <v>23.908115211915455</v>
      </c>
      <c r="V59" s="1">
        <v>34.94</v>
      </c>
      <c r="W59" s="1">
        <v>20.8018</v>
      </c>
      <c r="X59" s="1">
        <v>27.846399999999999</v>
      </c>
      <c r="Y59" s="1">
        <v>26.641999999999999</v>
      </c>
      <c r="Z59" s="1">
        <v>37.117199999999997</v>
      </c>
      <c r="AA59" s="1"/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35</v>
      </c>
      <c r="C60" s="1">
        <v>144.702</v>
      </c>
      <c r="D60" s="1">
        <v>0.11700000000000001</v>
      </c>
      <c r="E60" s="1">
        <v>66.599999999999994</v>
      </c>
      <c r="F60" s="1">
        <v>44.673999999999999</v>
      </c>
      <c r="G60" s="6">
        <v>1</v>
      </c>
      <c r="H60" s="1">
        <v>45</v>
      </c>
      <c r="I60" s="1" t="s">
        <v>33</v>
      </c>
      <c r="J60" s="1">
        <v>65.3</v>
      </c>
      <c r="K60" s="1">
        <f t="shared" si="10"/>
        <v>1.2999999999999972</v>
      </c>
      <c r="L60" s="1"/>
      <c r="M60" s="1"/>
      <c r="N60" s="1">
        <v>80</v>
      </c>
      <c r="O60" s="1"/>
      <c r="P60" s="1">
        <f t="shared" si="2"/>
        <v>13.319999999999999</v>
      </c>
      <c r="Q60" s="5">
        <f t="shared" ref="Q60:Q71" si="13">13*P60-O60-N60-F60</f>
        <v>48.485999999999969</v>
      </c>
      <c r="R60" s="5"/>
      <c r="S60" s="1"/>
      <c r="T60" s="1">
        <f t="shared" si="4"/>
        <v>12.999999999999998</v>
      </c>
      <c r="U60" s="1">
        <f t="shared" si="5"/>
        <v>9.359909909909911</v>
      </c>
      <c r="V60" s="1">
        <v>8.0030000000000001</v>
      </c>
      <c r="W60" s="1">
        <v>11.619</v>
      </c>
      <c r="X60" s="1">
        <v>9.7986000000000004</v>
      </c>
      <c r="Y60" s="1">
        <v>4.6723999999999997</v>
      </c>
      <c r="Z60" s="1">
        <v>0.61880000000000002</v>
      </c>
      <c r="AA60" s="1"/>
      <c r="AB60" s="1">
        <f t="shared" si="6"/>
        <v>48.485999999999969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32</v>
      </c>
      <c r="C61" s="1">
        <v>177</v>
      </c>
      <c r="D61" s="1">
        <v>38</v>
      </c>
      <c r="E61" s="1">
        <v>-6</v>
      </c>
      <c r="F61" s="1">
        <v>195</v>
      </c>
      <c r="G61" s="6">
        <v>0.28000000000000003</v>
      </c>
      <c r="H61" s="1">
        <v>45</v>
      </c>
      <c r="I61" s="1" t="s">
        <v>33</v>
      </c>
      <c r="J61" s="1">
        <v>67</v>
      </c>
      <c r="K61" s="1">
        <f t="shared" si="10"/>
        <v>-73</v>
      </c>
      <c r="L61" s="1"/>
      <c r="M61" s="1"/>
      <c r="N61" s="1">
        <v>0</v>
      </c>
      <c r="O61" s="1"/>
      <c r="P61" s="1">
        <f t="shared" si="2"/>
        <v>-1.2</v>
      </c>
      <c r="Q61" s="5"/>
      <c r="R61" s="5"/>
      <c r="S61" s="1"/>
      <c r="T61" s="1">
        <f t="shared" si="4"/>
        <v>-162.5</v>
      </c>
      <c r="U61" s="1">
        <f t="shared" si="5"/>
        <v>-162.5</v>
      </c>
      <c r="V61" s="1">
        <v>7.8</v>
      </c>
      <c r="W61" s="1">
        <v>11.2</v>
      </c>
      <c r="X61" s="1">
        <v>20.6</v>
      </c>
      <c r="Y61" s="1">
        <v>25.6</v>
      </c>
      <c r="Z61" s="1">
        <v>20.399999999999999</v>
      </c>
      <c r="AA61" s="15" t="s">
        <v>53</v>
      </c>
      <c r="AB61" s="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32</v>
      </c>
      <c r="C62" s="1">
        <v>94</v>
      </c>
      <c r="D62" s="1"/>
      <c r="E62" s="1">
        <v>42</v>
      </c>
      <c r="F62" s="1"/>
      <c r="G62" s="6">
        <v>0.35</v>
      </c>
      <c r="H62" s="1">
        <v>45</v>
      </c>
      <c r="I62" s="1" t="s">
        <v>33</v>
      </c>
      <c r="J62" s="1">
        <v>129</v>
      </c>
      <c r="K62" s="1">
        <f t="shared" si="10"/>
        <v>-87</v>
      </c>
      <c r="L62" s="1"/>
      <c r="M62" s="1"/>
      <c r="N62" s="1">
        <v>150</v>
      </c>
      <c r="O62" s="1">
        <v>200</v>
      </c>
      <c r="P62" s="1">
        <f t="shared" si="2"/>
        <v>8.4</v>
      </c>
      <c r="Q62" s="5"/>
      <c r="R62" s="5"/>
      <c r="S62" s="1"/>
      <c r="T62" s="1">
        <f t="shared" si="4"/>
        <v>41.666666666666664</v>
      </c>
      <c r="U62" s="1">
        <f t="shared" si="5"/>
        <v>41.666666666666664</v>
      </c>
      <c r="V62" s="1">
        <v>32.200000000000003</v>
      </c>
      <c r="W62" s="1">
        <v>16.2</v>
      </c>
      <c r="X62" s="1">
        <v>21.6</v>
      </c>
      <c r="Y62" s="1">
        <v>29.2</v>
      </c>
      <c r="Z62" s="1">
        <v>26.8</v>
      </c>
      <c r="AA62" s="1"/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32</v>
      </c>
      <c r="C63" s="1">
        <v>137</v>
      </c>
      <c r="D63" s="1"/>
      <c r="E63" s="1">
        <v>50</v>
      </c>
      <c r="F63" s="1">
        <v>20</v>
      </c>
      <c r="G63" s="6">
        <v>0.28000000000000003</v>
      </c>
      <c r="H63" s="1">
        <v>45</v>
      </c>
      <c r="I63" s="1" t="s">
        <v>33</v>
      </c>
      <c r="J63" s="1">
        <v>176</v>
      </c>
      <c r="K63" s="1">
        <f t="shared" si="10"/>
        <v>-126</v>
      </c>
      <c r="L63" s="1"/>
      <c r="M63" s="1"/>
      <c r="N63" s="1">
        <v>140</v>
      </c>
      <c r="O63" s="1">
        <v>150</v>
      </c>
      <c r="P63" s="1">
        <f t="shared" si="2"/>
        <v>10</v>
      </c>
      <c r="Q63" s="5"/>
      <c r="R63" s="5"/>
      <c r="S63" s="1"/>
      <c r="T63" s="1">
        <f t="shared" si="4"/>
        <v>31</v>
      </c>
      <c r="U63" s="1">
        <f t="shared" si="5"/>
        <v>31</v>
      </c>
      <c r="V63" s="1">
        <v>27.4</v>
      </c>
      <c r="W63" s="1">
        <v>13</v>
      </c>
      <c r="X63" s="1">
        <v>23.2</v>
      </c>
      <c r="Y63" s="1">
        <v>37.200000000000003</v>
      </c>
      <c r="Z63" s="1">
        <v>37.200000000000003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32</v>
      </c>
      <c r="C64" s="1">
        <v>273</v>
      </c>
      <c r="D64" s="1">
        <v>8</v>
      </c>
      <c r="E64" s="1">
        <v>190</v>
      </c>
      <c r="F64" s="1">
        <v>1</v>
      </c>
      <c r="G64" s="6">
        <v>0.35</v>
      </c>
      <c r="H64" s="1">
        <v>45</v>
      </c>
      <c r="I64" s="1" t="s">
        <v>38</v>
      </c>
      <c r="J64" s="1">
        <v>219</v>
      </c>
      <c r="K64" s="1">
        <f t="shared" si="10"/>
        <v>-29</v>
      </c>
      <c r="L64" s="1"/>
      <c r="M64" s="1"/>
      <c r="N64" s="1">
        <v>492</v>
      </c>
      <c r="O64" s="1">
        <v>550</v>
      </c>
      <c r="P64" s="1">
        <f t="shared" si="2"/>
        <v>38</v>
      </c>
      <c r="Q64" s="5"/>
      <c r="R64" s="5"/>
      <c r="S64" s="1"/>
      <c r="T64" s="1">
        <f t="shared" si="4"/>
        <v>27.44736842105263</v>
      </c>
      <c r="U64" s="1">
        <f t="shared" si="5"/>
        <v>27.44736842105263</v>
      </c>
      <c r="V64" s="1">
        <v>82.4</v>
      </c>
      <c r="W64" s="1">
        <v>48.2</v>
      </c>
      <c r="X64" s="1">
        <v>61.8</v>
      </c>
      <c r="Y64" s="1">
        <v>75.599999999999994</v>
      </c>
      <c r="Z64" s="1">
        <v>80.599999999999994</v>
      </c>
      <c r="AA64" s="1"/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32</v>
      </c>
      <c r="C65" s="1">
        <v>156</v>
      </c>
      <c r="D65" s="1">
        <v>6</v>
      </c>
      <c r="E65" s="1">
        <v>94</v>
      </c>
      <c r="F65" s="1">
        <v>31</v>
      </c>
      <c r="G65" s="6">
        <v>0.28000000000000003</v>
      </c>
      <c r="H65" s="1">
        <v>45</v>
      </c>
      <c r="I65" s="1" t="s">
        <v>33</v>
      </c>
      <c r="J65" s="1">
        <v>106</v>
      </c>
      <c r="K65" s="1">
        <f t="shared" si="10"/>
        <v>-12</v>
      </c>
      <c r="L65" s="1"/>
      <c r="M65" s="1"/>
      <c r="N65" s="1">
        <v>110</v>
      </c>
      <c r="O65" s="1"/>
      <c r="P65" s="1">
        <f t="shared" si="2"/>
        <v>18.8</v>
      </c>
      <c r="Q65" s="5">
        <f t="shared" si="13"/>
        <v>103.4</v>
      </c>
      <c r="R65" s="5"/>
      <c r="S65" s="1"/>
      <c r="T65" s="1">
        <f t="shared" si="4"/>
        <v>13</v>
      </c>
      <c r="U65" s="1">
        <f t="shared" si="5"/>
        <v>7.5</v>
      </c>
      <c r="V65" s="1">
        <v>16.399999999999999</v>
      </c>
      <c r="W65" s="1">
        <v>8</v>
      </c>
      <c r="X65" s="1">
        <v>14.2</v>
      </c>
      <c r="Y65" s="1">
        <v>23.8</v>
      </c>
      <c r="Z65" s="1">
        <v>20.2</v>
      </c>
      <c r="AA65" s="1"/>
      <c r="AB65" s="1">
        <f t="shared" si="6"/>
        <v>28.952000000000005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32</v>
      </c>
      <c r="C66" s="1">
        <v>464</v>
      </c>
      <c r="D66" s="1">
        <v>2</v>
      </c>
      <c r="E66" s="1">
        <v>354</v>
      </c>
      <c r="F66" s="1"/>
      <c r="G66" s="6">
        <v>0.35</v>
      </c>
      <c r="H66" s="1">
        <v>45</v>
      </c>
      <c r="I66" s="1" t="s">
        <v>38</v>
      </c>
      <c r="J66" s="1">
        <v>379.8</v>
      </c>
      <c r="K66" s="1">
        <f t="shared" si="10"/>
        <v>-25.800000000000011</v>
      </c>
      <c r="L66" s="1"/>
      <c r="M66" s="1"/>
      <c r="N66" s="1">
        <v>520</v>
      </c>
      <c r="O66" s="1">
        <v>600</v>
      </c>
      <c r="P66" s="1">
        <f t="shared" si="2"/>
        <v>70.8</v>
      </c>
      <c r="Q66" s="5"/>
      <c r="R66" s="5"/>
      <c r="S66" s="1"/>
      <c r="T66" s="1">
        <f t="shared" si="4"/>
        <v>15.819209039548022</v>
      </c>
      <c r="U66" s="1">
        <f t="shared" si="5"/>
        <v>15.819209039548022</v>
      </c>
      <c r="V66" s="1">
        <v>99.8</v>
      </c>
      <c r="W66" s="1">
        <v>59.2</v>
      </c>
      <c r="X66" s="1">
        <v>58.2</v>
      </c>
      <c r="Y66" s="1">
        <v>91.8</v>
      </c>
      <c r="Z66" s="1">
        <v>77.569000000000003</v>
      </c>
      <c r="AA66" s="1"/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32</v>
      </c>
      <c r="C67" s="1">
        <v>111</v>
      </c>
      <c r="D67" s="1"/>
      <c r="E67" s="1">
        <v>86</v>
      </c>
      <c r="F67" s="1">
        <v>4</v>
      </c>
      <c r="G67" s="6">
        <v>0.28000000000000003</v>
      </c>
      <c r="H67" s="1">
        <v>45</v>
      </c>
      <c r="I67" s="1" t="s">
        <v>33</v>
      </c>
      <c r="J67" s="1">
        <v>86</v>
      </c>
      <c r="K67" s="1">
        <f t="shared" si="10"/>
        <v>0</v>
      </c>
      <c r="L67" s="1"/>
      <c r="M67" s="1"/>
      <c r="N67" s="1">
        <v>110</v>
      </c>
      <c r="O67" s="1"/>
      <c r="P67" s="1">
        <f t="shared" si="2"/>
        <v>17.2</v>
      </c>
      <c r="Q67" s="5">
        <f t="shared" si="13"/>
        <v>109.6</v>
      </c>
      <c r="R67" s="5"/>
      <c r="S67" s="1"/>
      <c r="T67" s="1">
        <f t="shared" si="4"/>
        <v>13</v>
      </c>
      <c r="U67" s="1">
        <f t="shared" si="5"/>
        <v>6.6279069767441863</v>
      </c>
      <c r="V67" s="1">
        <v>14.2</v>
      </c>
      <c r="W67" s="1">
        <v>6.8</v>
      </c>
      <c r="X67" s="1">
        <v>15</v>
      </c>
      <c r="Y67" s="1">
        <v>5</v>
      </c>
      <c r="Z67" s="1">
        <v>0</v>
      </c>
      <c r="AA67" s="1"/>
      <c r="AB67" s="1">
        <f t="shared" si="6"/>
        <v>30.688000000000002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32</v>
      </c>
      <c r="C68" s="1">
        <v>356</v>
      </c>
      <c r="D68" s="1"/>
      <c r="E68" s="1">
        <v>122</v>
      </c>
      <c r="F68" s="1">
        <v>161</v>
      </c>
      <c r="G68" s="6">
        <v>0.41</v>
      </c>
      <c r="H68" s="1">
        <v>45</v>
      </c>
      <c r="I68" s="1" t="s">
        <v>33</v>
      </c>
      <c r="J68" s="1">
        <v>233</v>
      </c>
      <c r="K68" s="1">
        <f t="shared" ref="K68:K99" si="14">E68-J68</f>
        <v>-111</v>
      </c>
      <c r="L68" s="1"/>
      <c r="M68" s="1"/>
      <c r="N68" s="1">
        <v>0</v>
      </c>
      <c r="O68" s="1"/>
      <c r="P68" s="1">
        <f t="shared" si="2"/>
        <v>24.4</v>
      </c>
      <c r="Q68" s="5">
        <f t="shared" si="13"/>
        <v>156.19999999999999</v>
      </c>
      <c r="R68" s="5"/>
      <c r="S68" s="1"/>
      <c r="T68" s="1">
        <f t="shared" si="4"/>
        <v>13</v>
      </c>
      <c r="U68" s="1">
        <f t="shared" si="5"/>
        <v>6.5983606557377055</v>
      </c>
      <c r="V68" s="1">
        <v>19.2</v>
      </c>
      <c r="W68" s="1">
        <v>30.2</v>
      </c>
      <c r="X68" s="1">
        <v>37.6</v>
      </c>
      <c r="Y68" s="1">
        <v>23.6</v>
      </c>
      <c r="Z68" s="1">
        <v>46.6</v>
      </c>
      <c r="AA68" s="1"/>
      <c r="AB68" s="1">
        <f t="shared" si="6"/>
        <v>64.041999999999987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32</v>
      </c>
      <c r="C69" s="1">
        <v>50</v>
      </c>
      <c r="D69" s="1">
        <v>10</v>
      </c>
      <c r="E69" s="14">
        <f>56+E112</f>
        <v>58</v>
      </c>
      <c r="F69" s="14">
        <f>2+F112</f>
        <v>13</v>
      </c>
      <c r="G69" s="6">
        <v>0.5</v>
      </c>
      <c r="H69" s="1">
        <v>45</v>
      </c>
      <c r="I69" s="1" t="s">
        <v>33</v>
      </c>
      <c r="J69" s="1">
        <v>53</v>
      </c>
      <c r="K69" s="1">
        <f t="shared" si="14"/>
        <v>5</v>
      </c>
      <c r="L69" s="1"/>
      <c r="M69" s="1"/>
      <c r="N69" s="1">
        <v>46</v>
      </c>
      <c r="O69" s="1"/>
      <c r="P69" s="1">
        <f t="shared" si="2"/>
        <v>11.6</v>
      </c>
      <c r="Q69" s="5">
        <f t="shared" si="13"/>
        <v>91.799999999999983</v>
      </c>
      <c r="R69" s="5"/>
      <c r="S69" s="1"/>
      <c r="T69" s="1">
        <f t="shared" si="4"/>
        <v>12.999999999999998</v>
      </c>
      <c r="U69" s="1">
        <f t="shared" si="5"/>
        <v>5.0862068965517242</v>
      </c>
      <c r="V69" s="1">
        <v>9</v>
      </c>
      <c r="W69" s="1">
        <v>8</v>
      </c>
      <c r="X69" s="1">
        <v>11.6</v>
      </c>
      <c r="Y69" s="1">
        <v>6.4</v>
      </c>
      <c r="Z69" s="1">
        <v>17.399999999999999</v>
      </c>
      <c r="AA69" s="1" t="s">
        <v>112</v>
      </c>
      <c r="AB69" s="1">
        <f t="shared" si="6"/>
        <v>45.899999999999991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32</v>
      </c>
      <c r="C70" s="1">
        <v>215</v>
      </c>
      <c r="D70" s="1">
        <v>144</v>
      </c>
      <c r="E70" s="14">
        <f>226+E110+E113</f>
        <v>376</v>
      </c>
      <c r="F70" s="14">
        <f>32+F110+F113</f>
        <v>72</v>
      </c>
      <c r="G70" s="6">
        <v>0.41</v>
      </c>
      <c r="H70" s="1">
        <v>45</v>
      </c>
      <c r="I70" s="1" t="s">
        <v>38</v>
      </c>
      <c r="J70" s="1">
        <v>237</v>
      </c>
      <c r="K70" s="1">
        <f t="shared" si="14"/>
        <v>139</v>
      </c>
      <c r="L70" s="1"/>
      <c r="M70" s="1"/>
      <c r="N70" s="1">
        <v>479</v>
      </c>
      <c r="O70" s="1">
        <v>500</v>
      </c>
      <c r="P70" s="1">
        <f t="shared" ref="P70:P114" si="15">E70/5</f>
        <v>75.2</v>
      </c>
      <c r="Q70" s="5">
        <f>15*P70-O70-N70-F70</f>
        <v>77</v>
      </c>
      <c r="R70" s="5"/>
      <c r="S70" s="1"/>
      <c r="T70" s="1">
        <f t="shared" ref="T70:T114" si="16">(F70+N70+O70+Q70)/P70</f>
        <v>15</v>
      </c>
      <c r="U70" s="1">
        <f t="shared" ref="U70:U114" si="17">(F70+N70+O70)/P70</f>
        <v>13.976063829787234</v>
      </c>
      <c r="V70" s="1">
        <v>95.003600000000006</v>
      </c>
      <c r="W70" s="1">
        <v>66.234999999999985</v>
      </c>
      <c r="X70" s="1">
        <v>74</v>
      </c>
      <c r="Y70" s="1">
        <v>38.628399999999999</v>
      </c>
      <c r="Z70" s="1">
        <v>82.2</v>
      </c>
      <c r="AA70" s="1" t="s">
        <v>114</v>
      </c>
      <c r="AB70" s="1">
        <f t="shared" ref="AB70:AB114" si="18">Q70*G70</f>
        <v>31.569999999999997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32</v>
      </c>
      <c r="C71" s="1">
        <v>215</v>
      </c>
      <c r="D71" s="1">
        <v>27</v>
      </c>
      <c r="E71" s="1">
        <v>137</v>
      </c>
      <c r="F71" s="1">
        <v>15</v>
      </c>
      <c r="G71" s="6">
        <v>0.41</v>
      </c>
      <c r="H71" s="1">
        <v>45</v>
      </c>
      <c r="I71" s="1" t="s">
        <v>33</v>
      </c>
      <c r="J71" s="1">
        <v>138</v>
      </c>
      <c r="K71" s="1">
        <f t="shared" si="14"/>
        <v>-1</v>
      </c>
      <c r="L71" s="1"/>
      <c r="M71" s="1"/>
      <c r="N71" s="1">
        <v>140</v>
      </c>
      <c r="O71" s="1">
        <v>180</v>
      </c>
      <c r="P71" s="1">
        <f t="shared" si="15"/>
        <v>27.4</v>
      </c>
      <c r="Q71" s="5">
        <f t="shared" si="13"/>
        <v>21.199999999999989</v>
      </c>
      <c r="R71" s="5"/>
      <c r="S71" s="1"/>
      <c r="T71" s="1">
        <f t="shared" si="16"/>
        <v>13</v>
      </c>
      <c r="U71" s="1">
        <f t="shared" si="17"/>
        <v>12.226277372262775</v>
      </c>
      <c r="V71" s="1">
        <v>32</v>
      </c>
      <c r="W71" s="1">
        <v>22</v>
      </c>
      <c r="X71" s="1">
        <v>3.4</v>
      </c>
      <c r="Y71" s="1">
        <v>26.8</v>
      </c>
      <c r="Z71" s="1">
        <v>23</v>
      </c>
      <c r="AA71" s="1"/>
      <c r="AB71" s="1">
        <f t="shared" si="18"/>
        <v>8.6919999999999948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32</v>
      </c>
      <c r="C72" s="1">
        <v>75</v>
      </c>
      <c r="D72" s="1">
        <v>1</v>
      </c>
      <c r="E72" s="1">
        <v>9</v>
      </c>
      <c r="F72" s="1">
        <v>65</v>
      </c>
      <c r="G72" s="6">
        <v>0.5</v>
      </c>
      <c r="H72" s="1">
        <v>45</v>
      </c>
      <c r="I72" s="1" t="s">
        <v>33</v>
      </c>
      <c r="J72" s="1">
        <v>9</v>
      </c>
      <c r="K72" s="1">
        <f t="shared" si="14"/>
        <v>0</v>
      </c>
      <c r="L72" s="1"/>
      <c r="M72" s="1"/>
      <c r="N72" s="1">
        <v>0</v>
      </c>
      <c r="O72" s="1"/>
      <c r="P72" s="1">
        <f t="shared" si="15"/>
        <v>1.8</v>
      </c>
      <c r="Q72" s="5"/>
      <c r="R72" s="5"/>
      <c r="S72" s="1"/>
      <c r="T72" s="1">
        <f t="shared" si="16"/>
        <v>36.111111111111107</v>
      </c>
      <c r="U72" s="1">
        <f t="shared" si="17"/>
        <v>36.111111111111107</v>
      </c>
      <c r="V72" s="1">
        <v>2.6</v>
      </c>
      <c r="W72" s="1">
        <v>0.79120000000000001</v>
      </c>
      <c r="X72" s="1">
        <v>0</v>
      </c>
      <c r="Y72" s="1">
        <v>8</v>
      </c>
      <c r="Z72" s="1">
        <v>3.6</v>
      </c>
      <c r="AA72" s="1" t="s">
        <v>117</v>
      </c>
      <c r="AB72" s="1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118</v>
      </c>
      <c r="B73" s="10" t="s">
        <v>32</v>
      </c>
      <c r="C73" s="10">
        <v>73</v>
      </c>
      <c r="D73" s="10"/>
      <c r="E73" s="10">
        <v>35</v>
      </c>
      <c r="F73" s="10">
        <v>10</v>
      </c>
      <c r="G73" s="11">
        <v>0</v>
      </c>
      <c r="H73" s="10">
        <v>60</v>
      </c>
      <c r="I73" s="23" t="s">
        <v>45</v>
      </c>
      <c r="J73" s="10">
        <v>46</v>
      </c>
      <c r="K73" s="10">
        <f t="shared" si="14"/>
        <v>-11</v>
      </c>
      <c r="L73" s="10"/>
      <c r="M73" s="10"/>
      <c r="N73" s="10"/>
      <c r="O73" s="10"/>
      <c r="P73" s="10">
        <f t="shared" si="15"/>
        <v>7</v>
      </c>
      <c r="Q73" s="12"/>
      <c r="R73" s="12"/>
      <c r="S73" s="10"/>
      <c r="T73" s="10">
        <f t="shared" si="16"/>
        <v>1.4285714285714286</v>
      </c>
      <c r="U73" s="10">
        <f t="shared" si="17"/>
        <v>1.4285714285714286</v>
      </c>
      <c r="V73" s="10">
        <v>4.8</v>
      </c>
      <c r="W73" s="10">
        <v>3.6</v>
      </c>
      <c r="X73" s="10">
        <v>10</v>
      </c>
      <c r="Y73" s="10">
        <v>12.6</v>
      </c>
      <c r="Z73" s="10">
        <v>13</v>
      </c>
      <c r="AA73" s="10" t="s">
        <v>119</v>
      </c>
      <c r="AB73" s="10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120</v>
      </c>
      <c r="B74" s="10" t="s">
        <v>35</v>
      </c>
      <c r="C74" s="10">
        <v>15.412000000000001</v>
      </c>
      <c r="D74" s="10"/>
      <c r="E74" s="10">
        <v>1.0900000000000001</v>
      </c>
      <c r="F74" s="10"/>
      <c r="G74" s="11">
        <v>0</v>
      </c>
      <c r="H74" s="10">
        <v>60</v>
      </c>
      <c r="I74" s="10" t="s">
        <v>45</v>
      </c>
      <c r="J74" s="10">
        <v>25.1</v>
      </c>
      <c r="K74" s="10">
        <f t="shared" si="14"/>
        <v>-24.01</v>
      </c>
      <c r="L74" s="10"/>
      <c r="M74" s="10"/>
      <c r="N74" s="10"/>
      <c r="O74" s="10"/>
      <c r="P74" s="10">
        <f t="shared" si="15"/>
        <v>0.21800000000000003</v>
      </c>
      <c r="Q74" s="12"/>
      <c r="R74" s="12"/>
      <c r="S74" s="10"/>
      <c r="T74" s="10">
        <f t="shared" si="16"/>
        <v>0</v>
      </c>
      <c r="U74" s="10">
        <f t="shared" si="17"/>
        <v>0</v>
      </c>
      <c r="V74" s="10">
        <v>3.052</v>
      </c>
      <c r="W74" s="10">
        <v>15.8706</v>
      </c>
      <c r="X74" s="10">
        <v>11.038399999999999</v>
      </c>
      <c r="Y74" s="10">
        <v>27.104399999999998</v>
      </c>
      <c r="Z74" s="10">
        <v>17.771999999999998</v>
      </c>
      <c r="AA74" s="10" t="s">
        <v>121</v>
      </c>
      <c r="AB74" s="10">
        <f t="shared" si="1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32</v>
      </c>
      <c r="C75" s="1">
        <v>42</v>
      </c>
      <c r="D75" s="1">
        <v>1</v>
      </c>
      <c r="E75" s="1">
        <v>43</v>
      </c>
      <c r="F75" s="1"/>
      <c r="G75" s="6">
        <v>0.4</v>
      </c>
      <c r="H75" s="1" t="e">
        <v>#N/A</v>
      </c>
      <c r="I75" s="1" t="s">
        <v>33</v>
      </c>
      <c r="J75" s="1">
        <v>55</v>
      </c>
      <c r="K75" s="1">
        <f t="shared" si="14"/>
        <v>-12</v>
      </c>
      <c r="L75" s="1"/>
      <c r="M75" s="1"/>
      <c r="N75" s="1">
        <v>0</v>
      </c>
      <c r="O75" s="1"/>
      <c r="P75" s="1">
        <f t="shared" si="15"/>
        <v>8.6</v>
      </c>
      <c r="Q75" s="5">
        <f>10*P75-O75-N75-F75</f>
        <v>86</v>
      </c>
      <c r="R75" s="5"/>
      <c r="S75" s="1"/>
      <c r="T75" s="1">
        <f t="shared" si="16"/>
        <v>10</v>
      </c>
      <c r="U75" s="1">
        <f t="shared" si="17"/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/>
      <c r="AB75" s="1">
        <f t="shared" si="18"/>
        <v>34.4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35</v>
      </c>
      <c r="C76" s="1">
        <v>62.420999999999999</v>
      </c>
      <c r="D76" s="1"/>
      <c r="E76" s="1">
        <v>14.991</v>
      </c>
      <c r="F76" s="1">
        <v>38.194000000000003</v>
      </c>
      <c r="G76" s="6">
        <v>1</v>
      </c>
      <c r="H76" s="1">
        <v>30</v>
      </c>
      <c r="I76" s="1" t="s">
        <v>33</v>
      </c>
      <c r="J76" s="1">
        <v>14</v>
      </c>
      <c r="K76" s="1">
        <f t="shared" si="14"/>
        <v>0.99099999999999966</v>
      </c>
      <c r="L76" s="1"/>
      <c r="M76" s="1"/>
      <c r="N76" s="1">
        <v>0</v>
      </c>
      <c r="O76" s="1"/>
      <c r="P76" s="1">
        <f t="shared" si="15"/>
        <v>2.9981999999999998</v>
      </c>
      <c r="Q76" s="5"/>
      <c r="R76" s="5"/>
      <c r="S76" s="1"/>
      <c r="T76" s="1">
        <f t="shared" si="16"/>
        <v>12.738976719364954</v>
      </c>
      <c r="U76" s="1">
        <f t="shared" si="17"/>
        <v>12.738976719364954</v>
      </c>
      <c r="V76" s="1">
        <v>0.58540000000000003</v>
      </c>
      <c r="W76" s="1">
        <v>4.1381999999999994</v>
      </c>
      <c r="X76" s="1">
        <v>4.4931999999999999</v>
      </c>
      <c r="Y76" s="1">
        <v>2.4718</v>
      </c>
      <c r="Z76" s="1">
        <v>0</v>
      </c>
      <c r="AA76" s="1"/>
      <c r="AB76" s="1">
        <f t="shared" si="18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32</v>
      </c>
      <c r="C77" s="1">
        <v>40</v>
      </c>
      <c r="D77" s="1"/>
      <c r="E77" s="1">
        <v>30</v>
      </c>
      <c r="F77" s="1">
        <v>6</v>
      </c>
      <c r="G77" s="6">
        <v>0.41</v>
      </c>
      <c r="H77" s="1" t="e">
        <v>#N/A</v>
      </c>
      <c r="I77" s="1" t="s">
        <v>33</v>
      </c>
      <c r="J77" s="1">
        <v>31</v>
      </c>
      <c r="K77" s="1">
        <f t="shared" si="14"/>
        <v>-1</v>
      </c>
      <c r="L77" s="1"/>
      <c r="M77" s="1"/>
      <c r="N77" s="1">
        <v>0</v>
      </c>
      <c r="O77" s="1"/>
      <c r="P77" s="1">
        <f t="shared" si="15"/>
        <v>6</v>
      </c>
      <c r="Q77" s="5">
        <f>11*P77-O77-N77-F77</f>
        <v>60</v>
      </c>
      <c r="R77" s="5"/>
      <c r="S77" s="1"/>
      <c r="T77" s="1">
        <f t="shared" si="16"/>
        <v>11</v>
      </c>
      <c r="U77" s="1">
        <f t="shared" si="17"/>
        <v>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/>
      <c r="AB77" s="1">
        <f t="shared" si="18"/>
        <v>24.599999999999998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35</v>
      </c>
      <c r="C78" s="1">
        <v>41.969000000000001</v>
      </c>
      <c r="D78" s="1"/>
      <c r="E78" s="1">
        <v>12.528</v>
      </c>
      <c r="F78" s="1">
        <v>10.428000000000001</v>
      </c>
      <c r="G78" s="6">
        <v>1</v>
      </c>
      <c r="H78" s="1">
        <v>45</v>
      </c>
      <c r="I78" s="1" t="s">
        <v>33</v>
      </c>
      <c r="J78" s="1">
        <v>12</v>
      </c>
      <c r="K78" s="1">
        <f t="shared" si="14"/>
        <v>0.52800000000000047</v>
      </c>
      <c r="L78" s="1"/>
      <c r="M78" s="1"/>
      <c r="N78" s="1">
        <v>0</v>
      </c>
      <c r="O78" s="1"/>
      <c r="P78" s="1">
        <f t="shared" si="15"/>
        <v>2.5056000000000003</v>
      </c>
      <c r="Q78" s="5">
        <f t="shared" ref="Q78:Q80" si="19">13*P78-O78-N78-F78</f>
        <v>22.1448</v>
      </c>
      <c r="R78" s="5"/>
      <c r="S78" s="1"/>
      <c r="T78" s="1">
        <f t="shared" si="16"/>
        <v>12.999999999999998</v>
      </c>
      <c r="U78" s="1">
        <f t="shared" si="17"/>
        <v>4.161877394636015</v>
      </c>
      <c r="V78" s="1">
        <v>2.0878000000000001</v>
      </c>
      <c r="W78" s="1">
        <v>2.9220000000000002</v>
      </c>
      <c r="X78" s="1">
        <v>2.5082</v>
      </c>
      <c r="Y78" s="1">
        <v>2.6932</v>
      </c>
      <c r="Z78" s="1">
        <v>0</v>
      </c>
      <c r="AA78" s="1"/>
      <c r="AB78" s="1">
        <f t="shared" si="18"/>
        <v>22.1448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32</v>
      </c>
      <c r="C79" s="1">
        <v>42</v>
      </c>
      <c r="D79" s="1">
        <v>1</v>
      </c>
      <c r="E79" s="1">
        <v>43</v>
      </c>
      <c r="F79" s="1"/>
      <c r="G79" s="6">
        <v>0.36</v>
      </c>
      <c r="H79" s="1" t="e">
        <v>#N/A</v>
      </c>
      <c r="I79" s="1" t="s">
        <v>33</v>
      </c>
      <c r="J79" s="1">
        <v>46</v>
      </c>
      <c r="K79" s="1">
        <f t="shared" si="14"/>
        <v>-3</v>
      </c>
      <c r="L79" s="1"/>
      <c r="M79" s="1"/>
      <c r="N79" s="1">
        <v>0</v>
      </c>
      <c r="O79" s="1"/>
      <c r="P79" s="1">
        <f t="shared" si="15"/>
        <v>8.6</v>
      </c>
      <c r="Q79" s="5">
        <f>10*P79-O79-N79-F79</f>
        <v>86</v>
      </c>
      <c r="R79" s="5"/>
      <c r="S79" s="1"/>
      <c r="T79" s="1">
        <f t="shared" si="16"/>
        <v>10</v>
      </c>
      <c r="U79" s="1">
        <f t="shared" si="17"/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18"/>
        <v>30.959999999999997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35</v>
      </c>
      <c r="C80" s="1">
        <v>65.531999999999996</v>
      </c>
      <c r="D80" s="1">
        <v>6.9000000000000006E-2</v>
      </c>
      <c r="E80" s="1">
        <v>20.597000000000001</v>
      </c>
      <c r="F80" s="1">
        <v>39.94</v>
      </c>
      <c r="G80" s="6">
        <v>1</v>
      </c>
      <c r="H80" s="1">
        <v>45</v>
      </c>
      <c r="I80" s="1" t="s">
        <v>33</v>
      </c>
      <c r="J80" s="1">
        <v>20</v>
      </c>
      <c r="K80" s="1">
        <f t="shared" si="14"/>
        <v>0.59700000000000131</v>
      </c>
      <c r="L80" s="1"/>
      <c r="M80" s="1"/>
      <c r="N80" s="1">
        <v>0</v>
      </c>
      <c r="O80" s="1"/>
      <c r="P80" s="1">
        <f t="shared" si="15"/>
        <v>4.1194000000000006</v>
      </c>
      <c r="Q80" s="5">
        <f t="shared" si="19"/>
        <v>13.612200000000009</v>
      </c>
      <c r="R80" s="5"/>
      <c r="S80" s="1"/>
      <c r="T80" s="1">
        <f t="shared" si="16"/>
        <v>13</v>
      </c>
      <c r="U80" s="1">
        <f t="shared" si="17"/>
        <v>9.6955867359324159</v>
      </c>
      <c r="V80" s="1">
        <v>1.62</v>
      </c>
      <c r="W80" s="1">
        <v>5.9805999999999999</v>
      </c>
      <c r="X80" s="1">
        <v>3.3730000000000002</v>
      </c>
      <c r="Y80" s="1">
        <v>2.2913999999999999</v>
      </c>
      <c r="Z80" s="1">
        <v>0</v>
      </c>
      <c r="AA80" s="1"/>
      <c r="AB80" s="1">
        <f t="shared" si="18"/>
        <v>13.612200000000009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32</v>
      </c>
      <c r="C81" s="1">
        <v>42</v>
      </c>
      <c r="D81" s="1"/>
      <c r="E81" s="1">
        <v>40</v>
      </c>
      <c r="F81" s="1"/>
      <c r="G81" s="6">
        <v>0.41</v>
      </c>
      <c r="H81" s="1" t="e">
        <v>#N/A</v>
      </c>
      <c r="I81" s="1" t="s">
        <v>33</v>
      </c>
      <c r="J81" s="1">
        <v>48</v>
      </c>
      <c r="K81" s="1">
        <f t="shared" si="14"/>
        <v>-8</v>
      </c>
      <c r="L81" s="1"/>
      <c r="M81" s="1"/>
      <c r="N81" s="1">
        <v>0</v>
      </c>
      <c r="O81" s="1"/>
      <c r="P81" s="1">
        <f t="shared" si="15"/>
        <v>8</v>
      </c>
      <c r="Q81" s="5">
        <f>10*P81-O81-N81-F81</f>
        <v>80</v>
      </c>
      <c r="R81" s="5"/>
      <c r="S81" s="1"/>
      <c r="T81" s="1">
        <f t="shared" si="16"/>
        <v>10</v>
      </c>
      <c r="U81" s="1">
        <f t="shared" si="17"/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/>
      <c r="AB81" s="1">
        <f t="shared" si="18"/>
        <v>32.799999999999997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129</v>
      </c>
      <c r="B82" s="10" t="s">
        <v>35</v>
      </c>
      <c r="C82" s="10">
        <v>72.177000000000007</v>
      </c>
      <c r="D82" s="10"/>
      <c r="E82" s="10">
        <v>16.012</v>
      </c>
      <c r="F82" s="10">
        <v>50.79</v>
      </c>
      <c r="G82" s="11">
        <v>0</v>
      </c>
      <c r="H82" s="10">
        <v>60</v>
      </c>
      <c r="I82" s="10" t="s">
        <v>45</v>
      </c>
      <c r="J82" s="10">
        <v>16.899999999999999</v>
      </c>
      <c r="K82" s="10">
        <f t="shared" si="14"/>
        <v>-0.88799999999999812</v>
      </c>
      <c r="L82" s="10"/>
      <c r="M82" s="10"/>
      <c r="N82" s="10"/>
      <c r="O82" s="10"/>
      <c r="P82" s="10">
        <f t="shared" si="15"/>
        <v>3.2023999999999999</v>
      </c>
      <c r="Q82" s="12"/>
      <c r="R82" s="12"/>
      <c r="S82" s="10"/>
      <c r="T82" s="10">
        <f t="shared" si="16"/>
        <v>15.859980014988759</v>
      </c>
      <c r="U82" s="10">
        <f t="shared" si="17"/>
        <v>15.859980014988759</v>
      </c>
      <c r="V82" s="10">
        <v>5.3526000000000007</v>
      </c>
      <c r="W82" s="10">
        <v>6.1412000000000004</v>
      </c>
      <c r="X82" s="10">
        <v>4.5502000000000002</v>
      </c>
      <c r="Y82" s="10">
        <v>1.6184000000000001</v>
      </c>
      <c r="Z82" s="10">
        <v>2.9660000000000002</v>
      </c>
      <c r="AA82" s="13" t="s">
        <v>53</v>
      </c>
      <c r="AB82" s="10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32</v>
      </c>
      <c r="C83" s="1">
        <v>42</v>
      </c>
      <c r="D83" s="1"/>
      <c r="E83" s="1">
        <v>41</v>
      </c>
      <c r="F83" s="1">
        <v>1</v>
      </c>
      <c r="G83" s="6">
        <v>0.41</v>
      </c>
      <c r="H83" s="1" t="e">
        <v>#N/A</v>
      </c>
      <c r="I83" s="1" t="s">
        <v>33</v>
      </c>
      <c r="J83" s="1">
        <v>41</v>
      </c>
      <c r="K83" s="1">
        <f t="shared" si="14"/>
        <v>0</v>
      </c>
      <c r="L83" s="1"/>
      <c r="M83" s="1"/>
      <c r="N83" s="1">
        <v>0</v>
      </c>
      <c r="O83" s="1"/>
      <c r="P83" s="1">
        <f t="shared" si="15"/>
        <v>8.1999999999999993</v>
      </c>
      <c r="Q83" s="5">
        <f>10*P83-O83-N83-F83</f>
        <v>81</v>
      </c>
      <c r="R83" s="5"/>
      <c r="S83" s="1"/>
      <c r="T83" s="1">
        <f t="shared" si="16"/>
        <v>10</v>
      </c>
      <c r="U83" s="1">
        <f t="shared" si="17"/>
        <v>0.12195121951219513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18"/>
        <v>33.21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32</v>
      </c>
      <c r="C84" s="1">
        <v>284</v>
      </c>
      <c r="D84" s="1">
        <v>13</v>
      </c>
      <c r="E84" s="1">
        <v>-6</v>
      </c>
      <c r="F84" s="1">
        <v>297</v>
      </c>
      <c r="G84" s="6">
        <v>0.28000000000000003</v>
      </c>
      <c r="H84" s="1">
        <v>45</v>
      </c>
      <c r="I84" s="1" t="s">
        <v>33</v>
      </c>
      <c r="J84" s="1">
        <v>11</v>
      </c>
      <c r="K84" s="1">
        <f t="shared" si="14"/>
        <v>-17</v>
      </c>
      <c r="L84" s="1"/>
      <c r="M84" s="1"/>
      <c r="N84" s="1">
        <v>0</v>
      </c>
      <c r="O84" s="1"/>
      <c r="P84" s="1">
        <f t="shared" si="15"/>
        <v>-1.2</v>
      </c>
      <c r="Q84" s="5"/>
      <c r="R84" s="5"/>
      <c r="S84" s="1"/>
      <c r="T84" s="1">
        <f t="shared" si="16"/>
        <v>-247.5</v>
      </c>
      <c r="U84" s="1">
        <f t="shared" si="17"/>
        <v>-247.5</v>
      </c>
      <c r="V84" s="1">
        <v>1.8</v>
      </c>
      <c r="W84" s="1">
        <v>2</v>
      </c>
      <c r="X84" s="1">
        <v>4.5999999999999996</v>
      </c>
      <c r="Y84" s="1">
        <v>12.8</v>
      </c>
      <c r="Z84" s="1">
        <v>3</v>
      </c>
      <c r="AA84" s="16" t="s">
        <v>169</v>
      </c>
      <c r="AB84" s="1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32</v>
      </c>
      <c r="C85" s="1">
        <v>148</v>
      </c>
      <c r="D85" s="1"/>
      <c r="E85" s="1">
        <v>29</v>
      </c>
      <c r="F85" s="1">
        <v>101</v>
      </c>
      <c r="G85" s="6">
        <v>0.35</v>
      </c>
      <c r="H85" s="1">
        <v>45</v>
      </c>
      <c r="I85" s="1" t="s">
        <v>33</v>
      </c>
      <c r="J85" s="1">
        <v>36</v>
      </c>
      <c r="K85" s="1">
        <f t="shared" si="14"/>
        <v>-7</v>
      </c>
      <c r="L85" s="1"/>
      <c r="M85" s="1"/>
      <c r="N85" s="1">
        <v>0</v>
      </c>
      <c r="O85" s="1"/>
      <c r="P85" s="1">
        <f t="shared" si="15"/>
        <v>5.8</v>
      </c>
      <c r="Q85" s="5"/>
      <c r="R85" s="5"/>
      <c r="S85" s="1"/>
      <c r="T85" s="1">
        <f t="shared" si="16"/>
        <v>17.413793103448278</v>
      </c>
      <c r="U85" s="1">
        <f t="shared" si="17"/>
        <v>17.413793103448278</v>
      </c>
      <c r="V85" s="1">
        <v>3.4</v>
      </c>
      <c r="W85" s="1">
        <v>9.4</v>
      </c>
      <c r="X85" s="1">
        <v>9.8000000000000007</v>
      </c>
      <c r="Y85" s="1">
        <v>17.399999999999999</v>
      </c>
      <c r="Z85" s="1">
        <v>22.6</v>
      </c>
      <c r="AA85" s="13" t="s">
        <v>53</v>
      </c>
      <c r="AB85" s="1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32</v>
      </c>
      <c r="C86" s="1">
        <v>299</v>
      </c>
      <c r="D86" s="1"/>
      <c r="E86" s="1">
        <v>191</v>
      </c>
      <c r="F86" s="1"/>
      <c r="G86" s="6">
        <v>0.4</v>
      </c>
      <c r="H86" s="1">
        <v>45</v>
      </c>
      <c r="I86" s="1" t="s">
        <v>33</v>
      </c>
      <c r="J86" s="1">
        <v>282</v>
      </c>
      <c r="K86" s="1">
        <f t="shared" si="14"/>
        <v>-91</v>
      </c>
      <c r="L86" s="1"/>
      <c r="M86" s="1"/>
      <c r="N86" s="1">
        <v>260</v>
      </c>
      <c r="O86" s="1">
        <v>300</v>
      </c>
      <c r="P86" s="1">
        <f t="shared" si="15"/>
        <v>38.200000000000003</v>
      </c>
      <c r="Q86" s="5">
        <v>80</v>
      </c>
      <c r="R86" s="5"/>
      <c r="S86" s="1"/>
      <c r="T86" s="1">
        <f t="shared" si="16"/>
        <v>16.753926701570681</v>
      </c>
      <c r="U86" s="1">
        <f t="shared" si="17"/>
        <v>14.659685863874344</v>
      </c>
      <c r="V86" s="1">
        <v>55.2</v>
      </c>
      <c r="W86" s="1">
        <v>30.2</v>
      </c>
      <c r="X86" s="1">
        <v>28.8</v>
      </c>
      <c r="Y86" s="1">
        <v>44</v>
      </c>
      <c r="Z86" s="1">
        <v>59</v>
      </c>
      <c r="AA86" s="1"/>
      <c r="AB86" s="1">
        <f t="shared" si="18"/>
        <v>32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134</v>
      </c>
      <c r="B87" s="10" t="s">
        <v>32</v>
      </c>
      <c r="C87" s="10">
        <v>237</v>
      </c>
      <c r="D87" s="10">
        <v>3</v>
      </c>
      <c r="E87" s="10">
        <v>-3</v>
      </c>
      <c r="F87" s="10">
        <v>240</v>
      </c>
      <c r="G87" s="11">
        <v>0</v>
      </c>
      <c r="H87" s="10">
        <v>30</v>
      </c>
      <c r="I87" s="10" t="s">
        <v>45</v>
      </c>
      <c r="J87" s="10">
        <v>20</v>
      </c>
      <c r="K87" s="10">
        <f t="shared" si="14"/>
        <v>-23</v>
      </c>
      <c r="L87" s="10"/>
      <c r="M87" s="10"/>
      <c r="N87" s="10"/>
      <c r="O87" s="10"/>
      <c r="P87" s="10">
        <f t="shared" si="15"/>
        <v>-0.6</v>
      </c>
      <c r="Q87" s="12"/>
      <c r="R87" s="12"/>
      <c r="S87" s="10"/>
      <c r="T87" s="10">
        <f t="shared" si="16"/>
        <v>-400</v>
      </c>
      <c r="U87" s="10">
        <f t="shared" si="17"/>
        <v>-400</v>
      </c>
      <c r="V87" s="10">
        <v>-0.2</v>
      </c>
      <c r="W87" s="10">
        <v>-0.2</v>
      </c>
      <c r="X87" s="10">
        <v>-0.2</v>
      </c>
      <c r="Y87" s="10">
        <v>-0.2</v>
      </c>
      <c r="Z87" s="10">
        <v>0</v>
      </c>
      <c r="AA87" s="16" t="s">
        <v>168</v>
      </c>
      <c r="AB87" s="10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32</v>
      </c>
      <c r="C88" s="1">
        <v>34</v>
      </c>
      <c r="D88" s="1"/>
      <c r="E88" s="1">
        <v>31</v>
      </c>
      <c r="F88" s="1">
        <v>3</v>
      </c>
      <c r="G88" s="6">
        <v>0.5</v>
      </c>
      <c r="H88" s="1">
        <v>120</v>
      </c>
      <c r="I88" s="1" t="s">
        <v>33</v>
      </c>
      <c r="J88" s="1">
        <v>27.5</v>
      </c>
      <c r="K88" s="1">
        <f t="shared" si="14"/>
        <v>3.5</v>
      </c>
      <c r="L88" s="1"/>
      <c r="M88" s="1"/>
      <c r="N88" s="1">
        <v>0</v>
      </c>
      <c r="O88" s="1"/>
      <c r="P88" s="1">
        <f t="shared" si="15"/>
        <v>6.2</v>
      </c>
      <c r="Q88" s="5">
        <f t="shared" ref="Q88:Q95" si="20">13*P88-O88-N88-F88</f>
        <v>77.600000000000009</v>
      </c>
      <c r="R88" s="5"/>
      <c r="S88" s="1"/>
      <c r="T88" s="1">
        <f t="shared" si="16"/>
        <v>13.000000000000002</v>
      </c>
      <c r="U88" s="1">
        <f t="shared" si="17"/>
        <v>0.48387096774193544</v>
      </c>
      <c r="V88" s="1">
        <v>0.9</v>
      </c>
      <c r="W88" s="1">
        <v>3</v>
      </c>
      <c r="X88" s="1">
        <v>0</v>
      </c>
      <c r="Y88" s="1">
        <v>0</v>
      </c>
      <c r="Z88" s="1">
        <v>0</v>
      </c>
      <c r="AA88" s="1"/>
      <c r="AB88" s="1">
        <f t="shared" si="18"/>
        <v>38.800000000000004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35</v>
      </c>
      <c r="C89" s="1">
        <v>34.975000000000001</v>
      </c>
      <c r="D89" s="1">
        <v>0.66</v>
      </c>
      <c r="E89" s="1">
        <v>8.6579999999999995</v>
      </c>
      <c r="F89" s="1">
        <v>23.646000000000001</v>
      </c>
      <c r="G89" s="6">
        <v>1</v>
      </c>
      <c r="H89" s="1">
        <v>45</v>
      </c>
      <c r="I89" s="1" t="s">
        <v>33</v>
      </c>
      <c r="J89" s="1">
        <v>8.6999999999999993</v>
      </c>
      <c r="K89" s="1">
        <f t="shared" si="14"/>
        <v>-4.1999999999999815E-2</v>
      </c>
      <c r="L89" s="1"/>
      <c r="M89" s="1"/>
      <c r="N89" s="1">
        <v>0</v>
      </c>
      <c r="O89" s="1"/>
      <c r="P89" s="1">
        <f t="shared" si="15"/>
        <v>1.7315999999999998</v>
      </c>
      <c r="Q89" s="5"/>
      <c r="R89" s="5"/>
      <c r="S89" s="1"/>
      <c r="T89" s="1">
        <f t="shared" si="16"/>
        <v>13.655578655578658</v>
      </c>
      <c r="U89" s="1">
        <f t="shared" si="17"/>
        <v>13.655578655578658</v>
      </c>
      <c r="V89" s="1">
        <v>1.3313999999999999</v>
      </c>
      <c r="W89" s="1">
        <v>1.7190000000000001</v>
      </c>
      <c r="X89" s="1">
        <v>3.7437999999999998</v>
      </c>
      <c r="Y89" s="1">
        <v>1.6028</v>
      </c>
      <c r="Z89" s="1">
        <v>2.3450000000000002</v>
      </c>
      <c r="AA89" s="13" t="s">
        <v>53</v>
      </c>
      <c r="AB89" s="1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32</v>
      </c>
      <c r="C90" s="1">
        <v>41</v>
      </c>
      <c r="D90" s="1"/>
      <c r="E90" s="1">
        <v>26</v>
      </c>
      <c r="F90" s="1">
        <v>6</v>
      </c>
      <c r="G90" s="6">
        <v>0.33</v>
      </c>
      <c r="H90" s="1">
        <v>45</v>
      </c>
      <c r="I90" s="1" t="s">
        <v>33</v>
      </c>
      <c r="J90" s="1">
        <v>30</v>
      </c>
      <c r="K90" s="1">
        <f t="shared" si="14"/>
        <v>-4</v>
      </c>
      <c r="L90" s="1"/>
      <c r="M90" s="1"/>
      <c r="N90" s="1">
        <v>26</v>
      </c>
      <c r="O90" s="1"/>
      <c r="P90" s="1">
        <f t="shared" si="15"/>
        <v>5.2</v>
      </c>
      <c r="Q90" s="5">
        <f t="shared" si="20"/>
        <v>35.600000000000009</v>
      </c>
      <c r="R90" s="5"/>
      <c r="S90" s="1"/>
      <c r="T90" s="1">
        <f t="shared" si="16"/>
        <v>13.000000000000002</v>
      </c>
      <c r="U90" s="1">
        <f t="shared" si="17"/>
        <v>6.1538461538461533</v>
      </c>
      <c r="V90" s="1">
        <v>4</v>
      </c>
      <c r="W90" s="1">
        <v>6.4</v>
      </c>
      <c r="X90" s="1">
        <v>5.6</v>
      </c>
      <c r="Y90" s="1">
        <v>3.8</v>
      </c>
      <c r="Z90" s="1">
        <v>6.2</v>
      </c>
      <c r="AA90" s="1"/>
      <c r="AB90" s="1">
        <f t="shared" si="18"/>
        <v>11.748000000000003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35</v>
      </c>
      <c r="C91" s="1">
        <v>47.622</v>
      </c>
      <c r="D91" s="1"/>
      <c r="E91" s="1">
        <v>8.5719999999999992</v>
      </c>
      <c r="F91" s="1">
        <v>23.093</v>
      </c>
      <c r="G91" s="6">
        <v>1</v>
      </c>
      <c r="H91" s="1">
        <v>45</v>
      </c>
      <c r="I91" s="1" t="s">
        <v>33</v>
      </c>
      <c r="J91" s="1">
        <v>9</v>
      </c>
      <c r="K91" s="1">
        <f t="shared" si="14"/>
        <v>-0.42800000000000082</v>
      </c>
      <c r="L91" s="1"/>
      <c r="M91" s="1"/>
      <c r="N91" s="1">
        <v>0</v>
      </c>
      <c r="O91" s="1"/>
      <c r="P91" s="1">
        <f t="shared" si="15"/>
        <v>1.7143999999999999</v>
      </c>
      <c r="Q91" s="5"/>
      <c r="R91" s="5"/>
      <c r="S91" s="1"/>
      <c r="T91" s="1">
        <f t="shared" si="16"/>
        <v>13.470018665422305</v>
      </c>
      <c r="U91" s="1">
        <f t="shared" si="17"/>
        <v>13.470018665422305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/>
      <c r="AB91" s="1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32</v>
      </c>
      <c r="C92" s="1">
        <v>112</v>
      </c>
      <c r="D92" s="1"/>
      <c r="E92" s="1">
        <v>60</v>
      </c>
      <c r="F92" s="1">
        <v>34</v>
      </c>
      <c r="G92" s="6">
        <v>0.33</v>
      </c>
      <c r="H92" s="1">
        <v>45</v>
      </c>
      <c r="I92" s="1" t="s">
        <v>33</v>
      </c>
      <c r="J92" s="1">
        <v>64</v>
      </c>
      <c r="K92" s="1">
        <f t="shared" si="14"/>
        <v>-4</v>
      </c>
      <c r="L92" s="1"/>
      <c r="M92" s="1"/>
      <c r="N92" s="1">
        <v>50</v>
      </c>
      <c r="O92" s="1"/>
      <c r="P92" s="1">
        <f t="shared" si="15"/>
        <v>12</v>
      </c>
      <c r="Q92" s="5">
        <f t="shared" si="20"/>
        <v>72</v>
      </c>
      <c r="R92" s="5"/>
      <c r="S92" s="1"/>
      <c r="T92" s="1">
        <f t="shared" si="16"/>
        <v>13</v>
      </c>
      <c r="U92" s="1">
        <f t="shared" si="17"/>
        <v>7</v>
      </c>
      <c r="V92" s="1">
        <v>4.4000000000000004</v>
      </c>
      <c r="W92" s="1">
        <v>9.4</v>
      </c>
      <c r="X92" s="1">
        <v>12.2</v>
      </c>
      <c r="Y92" s="1">
        <v>5.2</v>
      </c>
      <c r="Z92" s="1">
        <v>5</v>
      </c>
      <c r="AA92" s="1"/>
      <c r="AB92" s="1">
        <f t="shared" si="18"/>
        <v>23.76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35</v>
      </c>
      <c r="C93" s="1">
        <v>64.001000000000005</v>
      </c>
      <c r="D93" s="1">
        <v>1.256</v>
      </c>
      <c r="E93" s="1">
        <v>23.077000000000002</v>
      </c>
      <c r="F93" s="1">
        <v>28.984000000000002</v>
      </c>
      <c r="G93" s="6">
        <v>1</v>
      </c>
      <c r="H93" s="1">
        <v>45</v>
      </c>
      <c r="I93" s="1" t="s">
        <v>33</v>
      </c>
      <c r="J93" s="1">
        <v>29.8</v>
      </c>
      <c r="K93" s="1">
        <f t="shared" si="14"/>
        <v>-6.722999999999999</v>
      </c>
      <c r="L93" s="1"/>
      <c r="M93" s="1"/>
      <c r="N93" s="1">
        <v>40</v>
      </c>
      <c r="O93" s="1"/>
      <c r="P93" s="1">
        <f t="shared" si="15"/>
        <v>4.6154000000000002</v>
      </c>
      <c r="Q93" s="5"/>
      <c r="R93" s="5"/>
      <c r="S93" s="1"/>
      <c r="T93" s="1">
        <f t="shared" si="16"/>
        <v>14.946483511721629</v>
      </c>
      <c r="U93" s="1">
        <f t="shared" si="17"/>
        <v>14.946483511721629</v>
      </c>
      <c r="V93" s="1">
        <v>5.9329999999999998</v>
      </c>
      <c r="W93" s="1">
        <v>6.1671999999999993</v>
      </c>
      <c r="X93" s="1">
        <v>7.2510000000000003</v>
      </c>
      <c r="Y93" s="1">
        <v>2.9857999999999998</v>
      </c>
      <c r="Z93" s="1">
        <v>8.9117999999999995</v>
      </c>
      <c r="AA93" s="1"/>
      <c r="AB93" s="1">
        <f t="shared" si="1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32</v>
      </c>
      <c r="C94" s="1">
        <v>27</v>
      </c>
      <c r="D94" s="1"/>
      <c r="E94" s="1">
        <v>9</v>
      </c>
      <c r="F94" s="1">
        <v>1</v>
      </c>
      <c r="G94" s="6">
        <v>0.33</v>
      </c>
      <c r="H94" s="1">
        <v>45</v>
      </c>
      <c r="I94" s="1" t="s">
        <v>33</v>
      </c>
      <c r="J94" s="1">
        <v>20</v>
      </c>
      <c r="K94" s="1">
        <f t="shared" si="14"/>
        <v>-11</v>
      </c>
      <c r="L94" s="1"/>
      <c r="M94" s="1"/>
      <c r="N94" s="1">
        <v>74</v>
      </c>
      <c r="O94" s="1"/>
      <c r="P94" s="1">
        <f t="shared" si="15"/>
        <v>1.8</v>
      </c>
      <c r="Q94" s="5"/>
      <c r="R94" s="5"/>
      <c r="S94" s="1"/>
      <c r="T94" s="1">
        <f t="shared" si="16"/>
        <v>41.666666666666664</v>
      </c>
      <c r="U94" s="1">
        <f t="shared" si="17"/>
        <v>41.666666666666664</v>
      </c>
      <c r="V94" s="1">
        <v>6.2</v>
      </c>
      <c r="W94" s="1">
        <v>4.4000000000000004</v>
      </c>
      <c r="X94" s="1">
        <v>4.4000000000000004</v>
      </c>
      <c r="Y94" s="1">
        <v>6</v>
      </c>
      <c r="Z94" s="1">
        <v>6.2</v>
      </c>
      <c r="AA94" s="1"/>
      <c r="AB94" s="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35</v>
      </c>
      <c r="C95" s="1">
        <v>38.835999999999999</v>
      </c>
      <c r="D95" s="1"/>
      <c r="E95" s="1">
        <v>15.103</v>
      </c>
      <c r="F95" s="1">
        <v>16.387</v>
      </c>
      <c r="G95" s="6">
        <v>1</v>
      </c>
      <c r="H95" s="1">
        <v>45</v>
      </c>
      <c r="I95" s="1" t="s">
        <v>33</v>
      </c>
      <c r="J95" s="1">
        <v>14</v>
      </c>
      <c r="K95" s="1">
        <f t="shared" si="14"/>
        <v>1.1029999999999998</v>
      </c>
      <c r="L95" s="1"/>
      <c r="M95" s="1"/>
      <c r="N95" s="1">
        <v>0</v>
      </c>
      <c r="O95" s="1"/>
      <c r="P95" s="1">
        <f t="shared" si="15"/>
        <v>3.0206</v>
      </c>
      <c r="Q95" s="5">
        <f t="shared" si="20"/>
        <v>22.880800000000001</v>
      </c>
      <c r="R95" s="5"/>
      <c r="S95" s="1"/>
      <c r="T95" s="1">
        <f t="shared" si="16"/>
        <v>13</v>
      </c>
      <c r="U95" s="1">
        <f t="shared" si="17"/>
        <v>5.425081109713302</v>
      </c>
      <c r="V95" s="1">
        <v>1.6898</v>
      </c>
      <c r="W95" s="1">
        <v>2.2440000000000002</v>
      </c>
      <c r="X95" s="1">
        <v>4.1932</v>
      </c>
      <c r="Y95" s="1">
        <v>3.2494000000000001</v>
      </c>
      <c r="Z95" s="1">
        <v>5.3601999999999999</v>
      </c>
      <c r="AA95" s="1"/>
      <c r="AB95" s="1">
        <f t="shared" si="18"/>
        <v>22.880800000000001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143</v>
      </c>
      <c r="B96" s="10" t="s">
        <v>32</v>
      </c>
      <c r="C96" s="10">
        <v>116</v>
      </c>
      <c r="D96" s="10">
        <v>6</v>
      </c>
      <c r="E96" s="10"/>
      <c r="F96" s="10">
        <v>122</v>
      </c>
      <c r="G96" s="11">
        <v>0</v>
      </c>
      <c r="H96" s="10">
        <v>60</v>
      </c>
      <c r="I96" s="10" t="s">
        <v>45</v>
      </c>
      <c r="J96" s="10">
        <v>3.9</v>
      </c>
      <c r="K96" s="10">
        <f t="shared" si="14"/>
        <v>-3.9</v>
      </c>
      <c r="L96" s="10"/>
      <c r="M96" s="10"/>
      <c r="N96" s="10"/>
      <c r="O96" s="10"/>
      <c r="P96" s="10">
        <f t="shared" si="15"/>
        <v>0</v>
      </c>
      <c r="Q96" s="12"/>
      <c r="R96" s="12"/>
      <c r="S96" s="10"/>
      <c r="T96" s="10" t="e">
        <f t="shared" si="16"/>
        <v>#DIV/0!</v>
      </c>
      <c r="U96" s="10" t="e">
        <f t="shared" si="17"/>
        <v>#DIV/0!</v>
      </c>
      <c r="V96" s="10">
        <v>0.2</v>
      </c>
      <c r="W96" s="10">
        <v>4</v>
      </c>
      <c r="X96" s="10">
        <v>5</v>
      </c>
      <c r="Y96" s="10">
        <v>5.8</v>
      </c>
      <c r="Z96" s="10">
        <v>0.6</v>
      </c>
      <c r="AA96" s="15" t="s">
        <v>144</v>
      </c>
      <c r="AB96" s="10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145</v>
      </c>
      <c r="B97" s="1" t="s">
        <v>32</v>
      </c>
      <c r="C97" s="1">
        <v>89</v>
      </c>
      <c r="D97" s="1"/>
      <c r="E97" s="1">
        <v>24</v>
      </c>
      <c r="F97" s="1">
        <v>56</v>
      </c>
      <c r="G97" s="6">
        <v>0.66</v>
      </c>
      <c r="H97" s="1">
        <v>45</v>
      </c>
      <c r="I97" s="1" t="s">
        <v>33</v>
      </c>
      <c r="J97" s="1">
        <v>25</v>
      </c>
      <c r="K97" s="1">
        <f t="shared" si="14"/>
        <v>-1</v>
      </c>
      <c r="L97" s="1"/>
      <c r="M97" s="1"/>
      <c r="N97" s="1">
        <v>0</v>
      </c>
      <c r="O97" s="1"/>
      <c r="P97" s="1">
        <f t="shared" si="15"/>
        <v>4.8</v>
      </c>
      <c r="Q97" s="5">
        <v>10</v>
      </c>
      <c r="R97" s="5"/>
      <c r="S97" s="1"/>
      <c r="T97" s="1">
        <f t="shared" si="16"/>
        <v>13.75</v>
      </c>
      <c r="U97" s="1">
        <f t="shared" si="17"/>
        <v>11.666666666666668</v>
      </c>
      <c r="V97" s="1">
        <v>1.6</v>
      </c>
      <c r="W97" s="1">
        <v>1</v>
      </c>
      <c r="X97" s="1">
        <v>0</v>
      </c>
      <c r="Y97" s="1">
        <v>6</v>
      </c>
      <c r="Z97" s="1">
        <v>9.4</v>
      </c>
      <c r="AA97" s="1"/>
      <c r="AB97" s="1">
        <f t="shared" si="18"/>
        <v>6.6000000000000005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32</v>
      </c>
      <c r="C98" s="1">
        <v>79</v>
      </c>
      <c r="D98" s="1">
        <v>4</v>
      </c>
      <c r="E98" s="1">
        <v>25</v>
      </c>
      <c r="F98" s="1">
        <v>51</v>
      </c>
      <c r="G98" s="6">
        <v>0.66</v>
      </c>
      <c r="H98" s="1">
        <v>45</v>
      </c>
      <c r="I98" s="1" t="s">
        <v>33</v>
      </c>
      <c r="J98" s="1">
        <v>24.7</v>
      </c>
      <c r="K98" s="1">
        <f t="shared" si="14"/>
        <v>0.30000000000000071</v>
      </c>
      <c r="L98" s="1"/>
      <c r="M98" s="1"/>
      <c r="N98" s="1">
        <v>0</v>
      </c>
      <c r="O98" s="1"/>
      <c r="P98" s="1">
        <f t="shared" si="15"/>
        <v>5</v>
      </c>
      <c r="Q98" s="5">
        <f t="shared" ref="Q98:Q99" si="21">13*P98-O98-N98-F98</f>
        <v>14</v>
      </c>
      <c r="R98" s="5"/>
      <c r="S98" s="1"/>
      <c r="T98" s="1">
        <f t="shared" si="16"/>
        <v>13</v>
      </c>
      <c r="U98" s="1">
        <f t="shared" si="17"/>
        <v>10.199999999999999</v>
      </c>
      <c r="V98" s="1">
        <v>3.6</v>
      </c>
      <c r="W98" s="1">
        <v>1.8</v>
      </c>
      <c r="X98" s="1">
        <v>0</v>
      </c>
      <c r="Y98" s="1">
        <v>6.8</v>
      </c>
      <c r="Z98" s="1">
        <v>7.2</v>
      </c>
      <c r="AA98" s="1"/>
      <c r="AB98" s="1">
        <f t="shared" si="18"/>
        <v>9.24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147</v>
      </c>
      <c r="B99" s="1" t="s">
        <v>32</v>
      </c>
      <c r="C99" s="1">
        <v>22</v>
      </c>
      <c r="D99" s="1">
        <v>2</v>
      </c>
      <c r="E99" s="1">
        <v>14</v>
      </c>
      <c r="F99" s="1">
        <v>9</v>
      </c>
      <c r="G99" s="6">
        <v>0.66</v>
      </c>
      <c r="H99" s="1">
        <v>45</v>
      </c>
      <c r="I99" s="1" t="s">
        <v>33</v>
      </c>
      <c r="J99" s="1">
        <v>14</v>
      </c>
      <c r="K99" s="1">
        <f t="shared" si="14"/>
        <v>0</v>
      </c>
      <c r="L99" s="1"/>
      <c r="M99" s="1"/>
      <c r="N99" s="1">
        <v>0</v>
      </c>
      <c r="O99" s="1"/>
      <c r="P99" s="1">
        <f t="shared" si="15"/>
        <v>2.8</v>
      </c>
      <c r="Q99" s="5">
        <f t="shared" si="21"/>
        <v>27.4</v>
      </c>
      <c r="R99" s="5"/>
      <c r="S99" s="1"/>
      <c r="T99" s="1">
        <f t="shared" si="16"/>
        <v>13</v>
      </c>
      <c r="U99" s="1">
        <f t="shared" si="17"/>
        <v>3.2142857142857144</v>
      </c>
      <c r="V99" s="1">
        <v>1.4</v>
      </c>
      <c r="W99" s="1">
        <v>1.6</v>
      </c>
      <c r="X99" s="1">
        <v>2.2000000000000002</v>
      </c>
      <c r="Y99" s="1">
        <v>1.2</v>
      </c>
      <c r="Z99" s="1">
        <v>0</v>
      </c>
      <c r="AA99" s="1"/>
      <c r="AB99" s="1">
        <f t="shared" si="18"/>
        <v>18.084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148</v>
      </c>
      <c r="B100" s="1" t="s">
        <v>32</v>
      </c>
      <c r="C100" s="1">
        <v>65</v>
      </c>
      <c r="D100" s="1"/>
      <c r="E100" s="1">
        <v>41</v>
      </c>
      <c r="F100" s="1">
        <v>6</v>
      </c>
      <c r="G100" s="6">
        <v>0.33</v>
      </c>
      <c r="H100" s="1">
        <v>45</v>
      </c>
      <c r="I100" s="1" t="s">
        <v>33</v>
      </c>
      <c r="J100" s="1">
        <v>44</v>
      </c>
      <c r="K100" s="1">
        <f t="shared" ref="K100:K114" si="22">E100-J100</f>
        <v>-3</v>
      </c>
      <c r="L100" s="1"/>
      <c r="M100" s="1"/>
      <c r="N100" s="1">
        <v>100</v>
      </c>
      <c r="O100" s="1"/>
      <c r="P100" s="1">
        <f t="shared" si="15"/>
        <v>8.1999999999999993</v>
      </c>
      <c r="Q100" s="5"/>
      <c r="R100" s="5"/>
      <c r="S100" s="1"/>
      <c r="T100" s="1">
        <f t="shared" si="16"/>
        <v>12.926829268292684</v>
      </c>
      <c r="U100" s="1">
        <f t="shared" si="17"/>
        <v>12.926829268292684</v>
      </c>
      <c r="V100" s="1">
        <v>10</v>
      </c>
      <c r="W100" s="1">
        <v>7.8</v>
      </c>
      <c r="X100" s="1">
        <v>6.6</v>
      </c>
      <c r="Y100" s="1">
        <v>6</v>
      </c>
      <c r="Z100" s="1">
        <v>1.4</v>
      </c>
      <c r="AA100" s="1"/>
      <c r="AB100" s="1">
        <f t="shared" si="1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149</v>
      </c>
      <c r="B101" s="1" t="s">
        <v>32</v>
      </c>
      <c r="C101" s="1">
        <v>92</v>
      </c>
      <c r="D101" s="1">
        <v>42</v>
      </c>
      <c r="E101" s="1">
        <v>65</v>
      </c>
      <c r="F101" s="1">
        <v>41</v>
      </c>
      <c r="G101" s="6">
        <v>0.36</v>
      </c>
      <c r="H101" s="1">
        <v>45</v>
      </c>
      <c r="I101" s="1" t="s">
        <v>33</v>
      </c>
      <c r="J101" s="1">
        <v>80</v>
      </c>
      <c r="K101" s="1">
        <f t="shared" si="22"/>
        <v>-15</v>
      </c>
      <c r="L101" s="1"/>
      <c r="M101" s="1"/>
      <c r="N101" s="1">
        <v>140</v>
      </c>
      <c r="O101" s="1"/>
      <c r="P101" s="1">
        <f t="shared" si="15"/>
        <v>13</v>
      </c>
      <c r="Q101" s="5"/>
      <c r="R101" s="5"/>
      <c r="S101" s="1"/>
      <c r="T101" s="1">
        <f t="shared" si="16"/>
        <v>13.923076923076923</v>
      </c>
      <c r="U101" s="1">
        <f t="shared" si="17"/>
        <v>13.923076923076923</v>
      </c>
      <c r="V101" s="1">
        <v>14.4</v>
      </c>
      <c r="W101" s="1">
        <v>10.6</v>
      </c>
      <c r="X101" s="1">
        <v>0</v>
      </c>
      <c r="Y101" s="1">
        <v>17</v>
      </c>
      <c r="Z101" s="1">
        <v>14.6</v>
      </c>
      <c r="AA101" s="1"/>
      <c r="AB101" s="1">
        <f t="shared" si="18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150</v>
      </c>
      <c r="B102" s="1" t="s">
        <v>32</v>
      </c>
      <c r="C102" s="1">
        <v>9</v>
      </c>
      <c r="D102" s="1">
        <v>122</v>
      </c>
      <c r="E102" s="1"/>
      <c r="F102" s="1">
        <v>130</v>
      </c>
      <c r="G102" s="6">
        <v>0.15</v>
      </c>
      <c r="H102" s="1">
        <v>60</v>
      </c>
      <c r="I102" s="1" t="s">
        <v>33</v>
      </c>
      <c r="J102" s="1"/>
      <c r="K102" s="1">
        <f t="shared" si="22"/>
        <v>0</v>
      </c>
      <c r="L102" s="1"/>
      <c r="M102" s="1"/>
      <c r="N102" s="1">
        <v>21</v>
      </c>
      <c r="O102" s="1"/>
      <c r="P102" s="1">
        <f t="shared" si="15"/>
        <v>0</v>
      </c>
      <c r="Q102" s="5"/>
      <c r="R102" s="5"/>
      <c r="S102" s="1"/>
      <c r="T102" s="1" t="e">
        <f t="shared" si="16"/>
        <v>#DIV/0!</v>
      </c>
      <c r="U102" s="1" t="e">
        <f t="shared" si="17"/>
        <v>#DIV/0!</v>
      </c>
      <c r="V102" s="1">
        <v>2.2000000000000002</v>
      </c>
      <c r="W102" s="1">
        <v>0</v>
      </c>
      <c r="X102" s="1">
        <v>0.6</v>
      </c>
      <c r="Y102" s="1">
        <v>1.6</v>
      </c>
      <c r="Z102" s="1">
        <v>2.6</v>
      </c>
      <c r="AA102" s="15" t="s">
        <v>53</v>
      </c>
      <c r="AB102" s="1">
        <f t="shared" si="18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151</v>
      </c>
      <c r="B103" s="1" t="s">
        <v>32</v>
      </c>
      <c r="C103" s="1">
        <v>12</v>
      </c>
      <c r="D103" s="1"/>
      <c r="E103" s="1"/>
      <c r="F103" s="1">
        <v>6</v>
      </c>
      <c r="G103" s="6">
        <v>0.15</v>
      </c>
      <c r="H103" s="1">
        <v>60</v>
      </c>
      <c r="I103" s="1" t="s">
        <v>33</v>
      </c>
      <c r="J103" s="1"/>
      <c r="K103" s="1">
        <f t="shared" si="22"/>
        <v>0</v>
      </c>
      <c r="L103" s="1"/>
      <c r="M103" s="1"/>
      <c r="N103" s="1">
        <v>28</v>
      </c>
      <c r="O103" s="1"/>
      <c r="P103" s="1">
        <f t="shared" si="15"/>
        <v>0</v>
      </c>
      <c r="Q103" s="5"/>
      <c r="R103" s="5"/>
      <c r="S103" s="1"/>
      <c r="T103" s="1" t="e">
        <f t="shared" si="16"/>
        <v>#DIV/0!</v>
      </c>
      <c r="U103" s="1" t="e">
        <f t="shared" si="17"/>
        <v>#DIV/0!</v>
      </c>
      <c r="V103" s="1">
        <v>3</v>
      </c>
      <c r="W103" s="1">
        <v>0.2</v>
      </c>
      <c r="X103" s="1">
        <v>0</v>
      </c>
      <c r="Y103" s="1">
        <v>0.4</v>
      </c>
      <c r="Z103" s="1">
        <v>1.8</v>
      </c>
      <c r="AA103" s="1"/>
      <c r="AB103" s="1">
        <f t="shared" si="18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152</v>
      </c>
      <c r="B104" s="1" t="s">
        <v>32</v>
      </c>
      <c r="C104" s="1">
        <v>14</v>
      </c>
      <c r="D104" s="1">
        <v>96</v>
      </c>
      <c r="E104" s="1"/>
      <c r="F104" s="1">
        <v>107</v>
      </c>
      <c r="G104" s="6">
        <v>0.15</v>
      </c>
      <c r="H104" s="1">
        <v>60</v>
      </c>
      <c r="I104" s="1" t="s">
        <v>33</v>
      </c>
      <c r="J104" s="1"/>
      <c r="K104" s="1">
        <f t="shared" si="22"/>
        <v>0</v>
      </c>
      <c r="L104" s="1"/>
      <c r="M104" s="1"/>
      <c r="N104" s="1">
        <v>20</v>
      </c>
      <c r="O104" s="1"/>
      <c r="P104" s="1">
        <f t="shared" si="15"/>
        <v>0</v>
      </c>
      <c r="Q104" s="5"/>
      <c r="R104" s="5"/>
      <c r="S104" s="1"/>
      <c r="T104" s="1" t="e">
        <f t="shared" si="16"/>
        <v>#DIV/0!</v>
      </c>
      <c r="U104" s="1" t="e">
        <f t="shared" si="17"/>
        <v>#DIV/0!</v>
      </c>
      <c r="V104" s="1">
        <v>2.4</v>
      </c>
      <c r="W104" s="1">
        <v>0</v>
      </c>
      <c r="X104" s="1">
        <v>0.6</v>
      </c>
      <c r="Y104" s="1">
        <v>0.4</v>
      </c>
      <c r="Z104" s="1">
        <v>1.8</v>
      </c>
      <c r="AA104" s="15" t="s">
        <v>53</v>
      </c>
      <c r="AB104" s="1">
        <f t="shared" si="18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153</v>
      </c>
      <c r="B105" s="1" t="s">
        <v>35</v>
      </c>
      <c r="C105" s="1">
        <v>808.37300000000005</v>
      </c>
      <c r="D105" s="1">
        <v>3.3439999999999999</v>
      </c>
      <c r="E105" s="1">
        <v>227.392</v>
      </c>
      <c r="F105" s="1">
        <v>494.798</v>
      </c>
      <c r="G105" s="6">
        <v>1</v>
      </c>
      <c r="H105" s="1">
        <v>45</v>
      </c>
      <c r="I105" s="1" t="s">
        <v>38</v>
      </c>
      <c r="J105" s="1">
        <v>228</v>
      </c>
      <c r="K105" s="1">
        <f t="shared" si="22"/>
        <v>-0.60800000000000409</v>
      </c>
      <c r="L105" s="1"/>
      <c r="M105" s="1"/>
      <c r="N105" s="1">
        <v>100</v>
      </c>
      <c r="O105" s="1">
        <v>130</v>
      </c>
      <c r="P105" s="1">
        <f t="shared" si="15"/>
        <v>45.478400000000001</v>
      </c>
      <c r="Q105" s="5"/>
      <c r="R105" s="5"/>
      <c r="S105" s="1"/>
      <c r="T105" s="1">
        <f t="shared" si="16"/>
        <v>15.937192161553616</v>
      </c>
      <c r="U105" s="1">
        <f t="shared" si="17"/>
        <v>15.937192161553616</v>
      </c>
      <c r="V105" s="1">
        <v>65.331400000000002</v>
      </c>
      <c r="W105" s="1">
        <v>48.517000000000003</v>
      </c>
      <c r="X105" s="1">
        <v>50.809199999999997</v>
      </c>
      <c r="Y105" s="1">
        <v>92.6828</v>
      </c>
      <c r="Z105" s="1">
        <v>63.276000000000003</v>
      </c>
      <c r="AA105" s="1"/>
      <c r="AB105" s="1">
        <f t="shared" si="18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s="19" customFormat="1" x14ac:dyDescent="0.25">
      <c r="A106" s="9" t="s">
        <v>154</v>
      </c>
      <c r="B106" s="9"/>
      <c r="C106" s="9"/>
      <c r="D106" s="9"/>
      <c r="E106" s="9"/>
      <c r="F106" s="9"/>
      <c r="G106" s="17">
        <v>0.1</v>
      </c>
      <c r="H106" s="9"/>
      <c r="I106" s="9" t="s">
        <v>33</v>
      </c>
      <c r="J106" s="9"/>
      <c r="K106" s="9">
        <f t="shared" si="22"/>
        <v>0</v>
      </c>
      <c r="L106" s="9"/>
      <c r="M106" s="9"/>
      <c r="N106" s="9">
        <v>90</v>
      </c>
      <c r="O106" s="9"/>
      <c r="P106" s="9">
        <f t="shared" si="15"/>
        <v>0</v>
      </c>
      <c r="Q106" s="5"/>
      <c r="R106" s="18"/>
      <c r="S106" s="9"/>
      <c r="T106" s="9" t="e">
        <f t="shared" si="16"/>
        <v>#DIV/0!</v>
      </c>
      <c r="U106" s="9" t="e">
        <f t="shared" si="17"/>
        <v>#DIV/0!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/>
      <c r="AB106" s="9">
        <f t="shared" si="18"/>
        <v>0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1" t="s">
        <v>156</v>
      </c>
      <c r="B107" s="1" t="s">
        <v>35</v>
      </c>
      <c r="C107" s="1">
        <v>7.843</v>
      </c>
      <c r="D107" s="1"/>
      <c r="E107" s="1">
        <v>1.948</v>
      </c>
      <c r="F107" s="1">
        <v>1.9510000000000001</v>
      </c>
      <c r="G107" s="6">
        <v>1</v>
      </c>
      <c r="H107" s="1"/>
      <c r="I107" s="1" t="s">
        <v>33</v>
      </c>
      <c r="J107" s="1">
        <v>2</v>
      </c>
      <c r="K107" s="1">
        <f t="shared" si="22"/>
        <v>-5.2000000000000046E-2</v>
      </c>
      <c r="L107" s="1"/>
      <c r="M107" s="1"/>
      <c r="N107" s="1">
        <v>0</v>
      </c>
      <c r="O107" s="1"/>
      <c r="P107" s="1">
        <f t="shared" si="15"/>
        <v>0.3896</v>
      </c>
      <c r="Q107" s="5">
        <v>30</v>
      </c>
      <c r="R107" s="5"/>
      <c r="S107" s="1"/>
      <c r="T107" s="1">
        <f t="shared" si="16"/>
        <v>82.009753593429153</v>
      </c>
      <c r="U107" s="1">
        <f t="shared" si="17"/>
        <v>5.0077002053388089</v>
      </c>
      <c r="V107" s="1">
        <v>0</v>
      </c>
      <c r="W107" s="1">
        <v>0</v>
      </c>
      <c r="X107" s="1">
        <v>0</v>
      </c>
      <c r="Y107" s="1">
        <v>0.4</v>
      </c>
      <c r="Z107" s="1">
        <v>0.4</v>
      </c>
      <c r="AA107" s="1" t="s">
        <v>157</v>
      </c>
      <c r="AB107" s="1">
        <f t="shared" si="18"/>
        <v>30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158</v>
      </c>
      <c r="B108" s="1" t="s">
        <v>35</v>
      </c>
      <c r="C108" s="1">
        <v>269.52499999999998</v>
      </c>
      <c r="D108" s="1"/>
      <c r="E108" s="1">
        <v>18.114999999999998</v>
      </c>
      <c r="F108" s="1">
        <v>236.48</v>
      </c>
      <c r="G108" s="6">
        <v>1</v>
      </c>
      <c r="H108" s="1">
        <v>60</v>
      </c>
      <c r="I108" s="1" t="s">
        <v>40</v>
      </c>
      <c r="J108" s="1">
        <v>18</v>
      </c>
      <c r="K108" s="1">
        <f t="shared" si="22"/>
        <v>0.11499999999999844</v>
      </c>
      <c r="L108" s="1"/>
      <c r="M108" s="1"/>
      <c r="N108" s="1">
        <v>0</v>
      </c>
      <c r="O108" s="1"/>
      <c r="P108" s="1">
        <f t="shared" si="15"/>
        <v>3.6229999999999998</v>
      </c>
      <c r="Q108" s="5"/>
      <c r="R108" s="5"/>
      <c r="S108" s="1"/>
      <c r="T108" s="1">
        <f t="shared" si="16"/>
        <v>65.271874137455143</v>
      </c>
      <c r="U108" s="1">
        <f t="shared" si="17"/>
        <v>65.271874137455143</v>
      </c>
      <c r="V108" s="1">
        <v>0.60399999999999998</v>
      </c>
      <c r="W108" s="1">
        <v>0</v>
      </c>
      <c r="X108" s="1">
        <v>0</v>
      </c>
      <c r="Y108" s="1">
        <v>0.4</v>
      </c>
      <c r="Z108" s="1">
        <v>0.4</v>
      </c>
      <c r="AA108" s="16" t="s">
        <v>170</v>
      </c>
      <c r="AB108" s="1">
        <f t="shared" si="18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9" t="s">
        <v>159</v>
      </c>
      <c r="B109" s="1"/>
      <c r="C109" s="1"/>
      <c r="D109" s="1"/>
      <c r="E109" s="1"/>
      <c r="F109" s="1"/>
      <c r="G109" s="6">
        <v>1</v>
      </c>
      <c r="H109" s="1"/>
      <c r="I109" s="1" t="s">
        <v>155</v>
      </c>
      <c r="J109" s="1"/>
      <c r="K109" s="1">
        <f t="shared" si="22"/>
        <v>0</v>
      </c>
      <c r="L109" s="1"/>
      <c r="M109" s="1"/>
      <c r="N109" s="1">
        <v>40</v>
      </c>
      <c r="O109" s="1"/>
      <c r="P109" s="1">
        <f t="shared" si="15"/>
        <v>0</v>
      </c>
      <c r="Q109" s="5">
        <v>20</v>
      </c>
      <c r="R109" s="5"/>
      <c r="S109" s="1"/>
      <c r="T109" s="1" t="e">
        <f t="shared" si="16"/>
        <v>#DIV/0!</v>
      </c>
      <c r="U109" s="1" t="e">
        <f t="shared" si="17"/>
        <v>#DIV/0!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/>
      <c r="AB109" s="1">
        <f t="shared" si="18"/>
        <v>20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160</v>
      </c>
      <c r="B110" s="10" t="s">
        <v>32</v>
      </c>
      <c r="C110" s="10">
        <v>52</v>
      </c>
      <c r="D110" s="10"/>
      <c r="E110" s="14">
        <v>40</v>
      </c>
      <c r="F110" s="14">
        <v>8</v>
      </c>
      <c r="G110" s="11">
        <v>0</v>
      </c>
      <c r="H110" s="10" t="e">
        <v>#N/A</v>
      </c>
      <c r="I110" s="10" t="s">
        <v>45</v>
      </c>
      <c r="J110" s="10">
        <v>40</v>
      </c>
      <c r="K110" s="10">
        <f t="shared" si="22"/>
        <v>0</v>
      </c>
      <c r="L110" s="10"/>
      <c r="M110" s="10"/>
      <c r="N110" s="10"/>
      <c r="O110" s="10"/>
      <c r="P110" s="10">
        <f t="shared" si="15"/>
        <v>8</v>
      </c>
      <c r="Q110" s="12"/>
      <c r="R110" s="12"/>
      <c r="S110" s="10"/>
      <c r="T110" s="10">
        <f t="shared" si="16"/>
        <v>1</v>
      </c>
      <c r="U110" s="10">
        <f t="shared" si="17"/>
        <v>1</v>
      </c>
      <c r="V110" s="10">
        <v>7.8</v>
      </c>
      <c r="W110" s="10">
        <v>0.2</v>
      </c>
      <c r="X110" s="10">
        <v>0</v>
      </c>
      <c r="Y110" s="10">
        <v>0.4</v>
      </c>
      <c r="Z110" s="10">
        <v>0.4</v>
      </c>
      <c r="AA110" s="10" t="s">
        <v>161</v>
      </c>
      <c r="AB110" s="10">
        <f t="shared" si="18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162</v>
      </c>
      <c r="B111" s="1" t="s">
        <v>32</v>
      </c>
      <c r="C111" s="1">
        <v>50</v>
      </c>
      <c r="D111" s="1">
        <v>2</v>
      </c>
      <c r="E111" s="1">
        <v>47</v>
      </c>
      <c r="F111" s="1"/>
      <c r="G111" s="6">
        <v>0.18</v>
      </c>
      <c r="H111" s="1">
        <v>45</v>
      </c>
      <c r="I111" s="1" t="s">
        <v>33</v>
      </c>
      <c r="J111" s="1">
        <v>48</v>
      </c>
      <c r="K111" s="1">
        <f t="shared" si="22"/>
        <v>-1</v>
      </c>
      <c r="L111" s="1"/>
      <c r="M111" s="1"/>
      <c r="N111" s="1">
        <v>40</v>
      </c>
      <c r="O111" s="1"/>
      <c r="P111" s="1">
        <f t="shared" si="15"/>
        <v>9.4</v>
      </c>
      <c r="Q111" s="5">
        <f>13*P111-O111-N111-F111</f>
        <v>82.2</v>
      </c>
      <c r="R111" s="5"/>
      <c r="S111" s="1"/>
      <c r="T111" s="1">
        <f t="shared" si="16"/>
        <v>13</v>
      </c>
      <c r="U111" s="1">
        <f t="shared" si="17"/>
        <v>4.2553191489361701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/>
      <c r="AB111" s="1">
        <f t="shared" si="18"/>
        <v>14.795999999999999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22" t="s">
        <v>163</v>
      </c>
      <c r="B112" s="1" t="s">
        <v>32</v>
      </c>
      <c r="C112" s="1">
        <v>23</v>
      </c>
      <c r="D112" s="1"/>
      <c r="E112" s="14">
        <v>2</v>
      </c>
      <c r="F112" s="14">
        <v>11</v>
      </c>
      <c r="G112" s="6">
        <v>0</v>
      </c>
      <c r="H112" s="1" t="e">
        <v>#N/A</v>
      </c>
      <c r="I112" s="1" t="s">
        <v>164</v>
      </c>
      <c r="J112" s="1">
        <v>2</v>
      </c>
      <c r="K112" s="1">
        <f t="shared" si="22"/>
        <v>0</v>
      </c>
      <c r="L112" s="1"/>
      <c r="M112" s="1"/>
      <c r="N112" s="1"/>
      <c r="O112" s="1"/>
      <c r="P112" s="1">
        <f t="shared" si="15"/>
        <v>0.4</v>
      </c>
      <c r="Q112" s="5"/>
      <c r="R112" s="5"/>
      <c r="S112" s="1"/>
      <c r="T112" s="1">
        <f t="shared" si="16"/>
        <v>27.5</v>
      </c>
      <c r="U112" s="1">
        <f t="shared" si="17"/>
        <v>27.5</v>
      </c>
      <c r="V112" s="1">
        <v>1.2</v>
      </c>
      <c r="W112" s="1">
        <v>0.4</v>
      </c>
      <c r="X112" s="1">
        <v>1.4</v>
      </c>
      <c r="Y112" s="1">
        <v>1.2</v>
      </c>
      <c r="Z112" s="1">
        <v>1.8</v>
      </c>
      <c r="AA112" s="1"/>
      <c r="AB112" s="1">
        <f t="shared" si="18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22" t="s">
        <v>165</v>
      </c>
      <c r="B113" s="1" t="s">
        <v>32</v>
      </c>
      <c r="C113" s="1">
        <v>318</v>
      </c>
      <c r="D113" s="1">
        <v>3</v>
      </c>
      <c r="E113" s="14">
        <v>110</v>
      </c>
      <c r="F113" s="14">
        <v>32</v>
      </c>
      <c r="G113" s="6">
        <v>0</v>
      </c>
      <c r="H113" s="1">
        <v>45</v>
      </c>
      <c r="I113" s="1" t="s">
        <v>164</v>
      </c>
      <c r="J113" s="1">
        <v>110</v>
      </c>
      <c r="K113" s="1">
        <f t="shared" si="22"/>
        <v>0</v>
      </c>
      <c r="L113" s="1"/>
      <c r="M113" s="1"/>
      <c r="N113" s="1"/>
      <c r="O113" s="1"/>
      <c r="P113" s="1">
        <f t="shared" si="15"/>
        <v>22</v>
      </c>
      <c r="Q113" s="5"/>
      <c r="R113" s="5"/>
      <c r="S113" s="1"/>
      <c r="T113" s="1">
        <f t="shared" si="16"/>
        <v>1.4545454545454546</v>
      </c>
      <c r="U113" s="1">
        <f t="shared" si="17"/>
        <v>1.4545454545454546</v>
      </c>
      <c r="V113" s="1">
        <v>47.203600000000002</v>
      </c>
      <c r="W113" s="1">
        <v>27.635200000000001</v>
      </c>
      <c r="X113" s="1">
        <v>33</v>
      </c>
      <c r="Y113" s="1">
        <v>21.828399999999998</v>
      </c>
      <c r="Z113" s="1">
        <v>40.200000000000003</v>
      </c>
      <c r="AA113" s="1"/>
      <c r="AB113" s="1">
        <f t="shared" si="18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22" t="s">
        <v>166</v>
      </c>
      <c r="B114" s="1" t="s">
        <v>35</v>
      </c>
      <c r="C114" s="1">
        <v>409.024</v>
      </c>
      <c r="D114" s="1"/>
      <c r="E114" s="14">
        <v>118.916</v>
      </c>
      <c r="F114" s="14">
        <v>278.23500000000001</v>
      </c>
      <c r="G114" s="6">
        <v>0</v>
      </c>
      <c r="H114" s="1">
        <v>45</v>
      </c>
      <c r="I114" s="1" t="s">
        <v>164</v>
      </c>
      <c r="J114" s="1">
        <v>113</v>
      </c>
      <c r="K114" s="1">
        <f t="shared" si="22"/>
        <v>5.9159999999999968</v>
      </c>
      <c r="L114" s="1"/>
      <c r="M114" s="1"/>
      <c r="N114" s="1"/>
      <c r="O114" s="1"/>
      <c r="P114" s="1">
        <f t="shared" si="15"/>
        <v>23.783200000000001</v>
      </c>
      <c r="Q114" s="5"/>
      <c r="R114" s="5"/>
      <c r="S114" s="1"/>
      <c r="T114" s="1">
        <f t="shared" si="16"/>
        <v>11.698804197921222</v>
      </c>
      <c r="U114" s="1">
        <f t="shared" si="17"/>
        <v>11.698804197921222</v>
      </c>
      <c r="V114" s="1">
        <v>76.777599999999993</v>
      </c>
      <c r="W114" s="1">
        <v>92.113399999999999</v>
      </c>
      <c r="X114" s="1">
        <v>10.189</v>
      </c>
      <c r="Y114" s="1">
        <v>78.171400000000006</v>
      </c>
      <c r="Z114" s="1">
        <v>90.400599999999997</v>
      </c>
      <c r="AA114" s="1"/>
      <c r="AB114" s="1">
        <f t="shared" si="18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114" xr:uid="{2384A865-BF8C-4EB1-B785-8C47C1B80C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2024-07-09T10:12:15Z</dcterms:created>
  <dcterms:modified xsi:type="dcterms:W3CDTF">2024-07-09T12:35:38Z</dcterms:modified>
</cp:coreProperties>
</file>