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009D5091-EA4D-4EEB-9BBF-F9AA577ED1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7" i="1" l="1"/>
  <c r="AB25" i="1"/>
  <c r="AB35" i="1"/>
  <c r="AB36" i="1"/>
  <c r="AB37" i="1"/>
  <c r="AB38" i="1"/>
  <c r="AB39" i="1"/>
  <c r="AB42" i="1"/>
  <c r="S47" i="1"/>
  <c r="S45" i="1"/>
  <c r="O25" i="1"/>
  <c r="S25" i="1" s="1"/>
  <c r="K25" i="1"/>
  <c r="F46" i="1"/>
  <c r="T46" i="1" s="1"/>
  <c r="O48" i="1"/>
  <c r="T48" i="1" s="1"/>
  <c r="O47" i="1"/>
  <c r="T47" i="1" s="1"/>
  <c r="O46" i="1"/>
  <c r="S46" i="1" s="1"/>
  <c r="O45" i="1"/>
  <c r="T45" i="1" s="1"/>
  <c r="O44" i="1"/>
  <c r="T44" i="1" s="1"/>
  <c r="O7" i="1"/>
  <c r="O8" i="1"/>
  <c r="O9" i="1"/>
  <c r="O10" i="1"/>
  <c r="O11" i="1"/>
  <c r="O12" i="1"/>
  <c r="O13" i="1"/>
  <c r="O14" i="1"/>
  <c r="O15" i="1"/>
  <c r="O16" i="1"/>
  <c r="O17" i="1"/>
  <c r="S17" i="1" s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S35" i="1" s="1"/>
  <c r="O36" i="1"/>
  <c r="S36" i="1" s="1"/>
  <c r="O37" i="1"/>
  <c r="S37" i="1" s="1"/>
  <c r="O38" i="1"/>
  <c r="S38" i="1" s="1"/>
  <c r="O39" i="1"/>
  <c r="S39" i="1" s="1"/>
  <c r="O40" i="1"/>
  <c r="O41" i="1"/>
  <c r="O42" i="1"/>
  <c r="S42" i="1" s="1"/>
  <c r="O6" i="1"/>
  <c r="K37" i="1"/>
  <c r="P40" i="1" l="1"/>
  <c r="AB40" i="1" s="1"/>
  <c r="P34" i="1"/>
  <c r="AB34" i="1" s="1"/>
  <c r="P32" i="1"/>
  <c r="AB32" i="1" s="1"/>
  <c r="P30" i="1"/>
  <c r="AB30" i="1" s="1"/>
  <c r="P28" i="1"/>
  <c r="AB28" i="1" s="1"/>
  <c r="P26" i="1"/>
  <c r="AB26" i="1" s="1"/>
  <c r="P23" i="1"/>
  <c r="AB23" i="1" s="1"/>
  <c r="P21" i="1"/>
  <c r="AB21" i="1" s="1"/>
  <c r="P19" i="1"/>
  <c r="AB19" i="1" s="1"/>
  <c r="P15" i="1"/>
  <c r="AB15" i="1" s="1"/>
  <c r="P13" i="1"/>
  <c r="AB13" i="1" s="1"/>
  <c r="P11" i="1"/>
  <c r="AB11" i="1" s="1"/>
  <c r="P9" i="1"/>
  <c r="AB9" i="1" s="1"/>
  <c r="AB7" i="1"/>
  <c r="T6" i="1"/>
  <c r="P6" i="1"/>
  <c r="AB6" i="1" s="1"/>
  <c r="P41" i="1"/>
  <c r="AB41" i="1" s="1"/>
  <c r="P33" i="1"/>
  <c r="AB33" i="1" s="1"/>
  <c r="AB31" i="1"/>
  <c r="P29" i="1"/>
  <c r="AB29" i="1" s="1"/>
  <c r="AB27" i="1"/>
  <c r="P24" i="1"/>
  <c r="AB24" i="1" s="1"/>
  <c r="P22" i="1"/>
  <c r="AB22" i="1" s="1"/>
  <c r="P20" i="1"/>
  <c r="AB20" i="1" s="1"/>
  <c r="P18" i="1"/>
  <c r="AB18" i="1" s="1"/>
  <c r="P16" i="1"/>
  <c r="AB16" i="1" s="1"/>
  <c r="P14" i="1"/>
  <c r="AB14" i="1" s="1"/>
  <c r="AB12" i="1"/>
  <c r="AB10" i="1"/>
  <c r="P8" i="1"/>
  <c r="AB8" i="1" s="1"/>
  <c r="T40" i="1"/>
  <c r="T36" i="1"/>
  <c r="T32" i="1"/>
  <c r="T28" i="1"/>
  <c r="T25" i="1"/>
  <c r="T21" i="1"/>
  <c r="T17" i="1"/>
  <c r="T13" i="1"/>
  <c r="T9" i="1"/>
  <c r="T42" i="1"/>
  <c r="T38" i="1"/>
  <c r="T34" i="1"/>
  <c r="T30" i="1"/>
  <c r="T26" i="1"/>
  <c r="T23" i="1"/>
  <c r="T19" i="1"/>
  <c r="T15" i="1"/>
  <c r="T11" i="1"/>
  <c r="T7" i="1"/>
  <c r="S6" i="1"/>
  <c r="T41" i="1"/>
  <c r="T39" i="1"/>
  <c r="T37" i="1"/>
  <c r="T35" i="1"/>
  <c r="T33" i="1"/>
  <c r="T31" i="1"/>
  <c r="T29" i="1"/>
  <c r="T27" i="1"/>
  <c r="T24" i="1"/>
  <c r="T22" i="1"/>
  <c r="T20" i="1"/>
  <c r="T18" i="1"/>
  <c r="T16" i="1"/>
  <c r="T14" i="1"/>
  <c r="T12" i="1"/>
  <c r="T10" i="1"/>
  <c r="T8" i="1"/>
  <c r="S44" i="1"/>
  <c r="S48" i="1"/>
  <c r="K17" i="1"/>
  <c r="K48" i="1"/>
  <c r="K47" i="1"/>
  <c r="K46" i="1"/>
  <c r="K45" i="1"/>
  <c r="K44" i="1"/>
  <c r="S8" i="1" l="1"/>
  <c r="S10" i="1"/>
  <c r="S12" i="1"/>
  <c r="S14" i="1"/>
  <c r="S16" i="1"/>
  <c r="S18" i="1"/>
  <c r="S20" i="1"/>
  <c r="S22" i="1"/>
  <c r="S24" i="1"/>
  <c r="S27" i="1"/>
  <c r="S29" i="1"/>
  <c r="S31" i="1"/>
  <c r="S33" i="1"/>
  <c r="S41" i="1"/>
  <c r="S7" i="1"/>
  <c r="S9" i="1"/>
  <c r="S11" i="1"/>
  <c r="S13" i="1"/>
  <c r="S15" i="1"/>
  <c r="S19" i="1"/>
  <c r="S21" i="1"/>
  <c r="S23" i="1"/>
  <c r="S26" i="1"/>
  <c r="S28" i="1"/>
  <c r="S30" i="1"/>
  <c r="S32" i="1"/>
  <c r="S34" i="1"/>
  <c r="S40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<sst xmlns="http://schemas.openxmlformats.org/spreadsheetml/2006/main" count="142" uniqueCount="86">
  <si>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</si>
  <si>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</si>
  <si>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</si>
  <si>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</si>
  <si>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</si>
  <si>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</si>
  <si>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</si>
  <si>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</si>
  <si>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</si>
  <si>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</si>
  <si>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</si>
  <si>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</si>
  <si>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</si>
  <si>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</si>
  <si>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</si>
  <si>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</si>
  <si>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</si>
  <si>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</si>
  <si>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</si>
  <si>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</si>
  <si>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</si>
  <si>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</si>
  <si>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</si>
  <si>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</si>
  <si>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</si>
  <si>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</si>
  <si>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</si>
  <si>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</si>
  <si>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</si>
  <si>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</si>
  <si>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</si>
  <si>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</si>
  <si>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</si>
  <si>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</si>
  <si>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</si>
  <si>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</si>
  <si>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</si>
  <si>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</si>
  <si>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</si>
  <si>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</si>
  <si>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</si>
  <si>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</si>
  <si>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</si>
  <si>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</si>
  <si>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</si>
  <si>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</si>
  <si>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</si>
  <si>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</si>
  <si>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</si>
  <si>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</si>
  <si>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</si>
  <si>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</si>
  <si>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</si>
  <si>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</si>
  <si>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</si>
  <si>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</si>
  <si>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</si>
  <si>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</si>
  <si>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</si>
  <si>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</si>
  <si>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</si>
  <si>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</si>
  <si>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</si>
  <si>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</si>
  <si>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</si>
  <si>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</si>
  <si>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</si>
  <si>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</si>
  <si>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</si>
  <si>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</si>
  <si>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ротация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</si>
  <si>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</si>
  <si>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</si>
  <si>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</si>
  <si>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</si>
  <si>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</si>
  <si>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</si>
  <si>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</si>
  <si>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</si>
  <si>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</si>
  <si>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</si>
  <si>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</si>
  <si>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08,07 завод отгрузил на 200 шт. меньше</t>
  </si>
  <si>
    <t>дубль</t>
  </si>
  <si>
    <t>08,07 завод не отгрузил 600кг</t>
  </si>
  <si>
    <t>30,06 завод не отгрузил 340шт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</si>
</sst>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Border="1"/>
    <xf numFmtId="164" fontId="2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5.28515625" customWidth="1"/>
    <col min="3" max="6" width="6.85546875" customWidth="1"/>
    <col min="7" max="7" width="5.140625" style="10" customWidth="1"/>
    <col min="8" max="8" width="5.140625" customWidth="1"/>
    <col min="9" max="9" width="10.5703125" customWidth="1"/>
    <col min="10" max="11" width="6.7109375" customWidth="1"/>
    <col min="12" max="13" width="1.28515625" customWidth="1"/>
    <col min="14" max="17" width="6.7109375" customWidth="1"/>
    <col min="18" max="18" width="20.5703125" customWidth="1"/>
    <col min="19" max="20" width="5.42578125" customWidth="1"/>
    <col min="21" max="26" width="6" customWidth="1"/>
    <col min="27" max="27" width="32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16</v>
      </c>
      <c r="R3" s="17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10403.822</v>
      </c>
      <c r="F5" s="4">
        <f>SUM(F6:F492)</f>
        <v>19966.365000000002</v>
      </c>
      <c r="G5" s="7"/>
      <c r="H5" s="1"/>
      <c r="I5" s="1"/>
      <c r="J5" s="4">
        <f t="shared" ref="J5:Q5" si="0">SUM(J6:J492)</f>
        <v>10293.299999999999</v>
      </c>
      <c r="K5" s="4">
        <f t="shared" si="0"/>
        <v>110.52199999999999</v>
      </c>
      <c r="L5" s="4">
        <f t="shared" si="0"/>
        <v>0</v>
      </c>
      <c r="M5" s="4">
        <f t="shared" si="0"/>
        <v>0</v>
      </c>
      <c r="N5" s="4">
        <f t="shared" si="0"/>
        <v>10695.293799999999</v>
      </c>
      <c r="O5" s="4">
        <f t="shared" si="0"/>
        <v>2080.7644</v>
      </c>
      <c r="P5" s="4">
        <f t="shared" si="0"/>
        <v>11800.472199999998</v>
      </c>
      <c r="Q5" s="4">
        <f t="shared" si="0"/>
        <v>0</v>
      </c>
      <c r="R5" s="1"/>
      <c r="S5" s="1"/>
      <c r="T5" s="1"/>
      <c r="U5" s="4">
        <f t="shared" ref="U5:Z5" si="1">SUM(U6:U492)</f>
        <v>1964.6559999999997</v>
      </c>
      <c r="V5" s="4">
        <f t="shared" si="1"/>
        <v>2147.6235999999999</v>
      </c>
      <c r="W5" s="4">
        <f t="shared" si="1"/>
        <v>1265.3866000000003</v>
      </c>
      <c r="X5" s="4">
        <f t="shared" si="1"/>
        <v>1721.3481999999999</v>
      </c>
      <c r="Y5" s="4">
        <f t="shared" si="1"/>
        <v>1523.6021999999998</v>
      </c>
      <c r="Z5" s="4">
        <f t="shared" si="1"/>
        <v>1809.1979999999999</v>
      </c>
      <c r="AA5" s="1"/>
      <c r="AB5" s="4">
        <f>SUM(AB6:AB492)</f>
        <v>5039.5402000000013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253</v>
      </c>
      <c r="D6" s="1">
        <v>240</v>
      </c>
      <c r="E6" s="1">
        <v>174</v>
      </c>
      <c r="F6" s="1">
        <v>311</v>
      </c>
      <c r="G6" s="7">
        <v>0.14000000000000001</v>
      </c>
      <c r="H6" s="1">
        <v>180</v>
      </c>
      <c r="I6" s="1">
        <v>9988421</v>
      </c>
      <c r="J6" s="1">
        <v>132</v>
      </c>
      <c r="K6" s="1">
        <f t="shared" ref="K6:K42" si="2">E6-J6</f>
        <v>42</v>
      </c>
      <c r="L6" s="1"/>
      <c r="M6" s="1"/>
      <c r="N6" s="1">
        <v>70.600000000000023</v>
      </c>
      <c r="O6" s="1">
        <f t="shared" ref="O6:O24" si="3">E6/5</f>
        <v>34.799999999999997</v>
      </c>
      <c r="P6" s="5">
        <f>20*O6-N6-F6</f>
        <v>314.39999999999998</v>
      </c>
      <c r="Q6" s="5"/>
      <c r="R6" s="1"/>
      <c r="S6" s="1">
        <f>(F6+N6+P6)/O6</f>
        <v>20</v>
      </c>
      <c r="T6" s="1">
        <f>(F6+N6)/O6</f>
        <v>10.965517241379311</v>
      </c>
      <c r="U6" s="1">
        <v>34.6</v>
      </c>
      <c r="V6" s="1">
        <v>32.799999999999997</v>
      </c>
      <c r="W6" s="1">
        <v>20.8</v>
      </c>
      <c r="X6" s="1">
        <v>42</v>
      </c>
      <c r="Y6" s="1">
        <v>18</v>
      </c>
      <c r="Z6" s="1">
        <v>5.8</v>
      </c>
      <c r="AA6" s="1"/>
      <c r="AB6" s="1">
        <f>P6*G6</f>
        <v>44.015999999999998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241</v>
      </c>
      <c r="D7" s="1">
        <v>304</v>
      </c>
      <c r="E7" s="1">
        <v>118</v>
      </c>
      <c r="F7" s="1">
        <v>421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2"/>
        <v>0</v>
      </c>
      <c r="L7" s="1"/>
      <c r="M7" s="1"/>
      <c r="N7" s="1">
        <v>50</v>
      </c>
      <c r="O7" s="1">
        <f t="shared" si="3"/>
        <v>23.6</v>
      </c>
      <c r="P7" s="5"/>
      <c r="Q7" s="5"/>
      <c r="R7" s="1"/>
      <c r="S7" s="1">
        <f t="shared" ref="S7:S42" si="4">(F7+N7+P7)/O7</f>
        <v>19.957627118644066</v>
      </c>
      <c r="T7" s="1">
        <f t="shared" ref="T7:T42" si="5">(F7+N7)/O7</f>
        <v>19.957627118644066</v>
      </c>
      <c r="U7" s="1">
        <v>33</v>
      </c>
      <c r="V7" s="1">
        <v>26.2</v>
      </c>
      <c r="W7" s="1">
        <v>28.2</v>
      </c>
      <c r="X7" s="1">
        <v>24.4</v>
      </c>
      <c r="Y7" s="1">
        <v>24.2</v>
      </c>
      <c r="Z7" s="1">
        <v>17.8</v>
      </c>
      <c r="AA7" s="1"/>
      <c r="AB7" s="1">
        <f t="shared" ref="AB7:AB42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161</v>
      </c>
      <c r="D8" s="1">
        <v>272</v>
      </c>
      <c r="E8" s="1">
        <v>189</v>
      </c>
      <c r="F8" s="1">
        <v>238</v>
      </c>
      <c r="G8" s="7">
        <v>0.18</v>
      </c>
      <c r="H8" s="1">
        <v>270</v>
      </c>
      <c r="I8" s="1">
        <v>9988445</v>
      </c>
      <c r="J8" s="1">
        <v>159</v>
      </c>
      <c r="K8" s="1">
        <f t="shared" si="2"/>
        <v>30</v>
      </c>
      <c r="L8" s="1"/>
      <c r="M8" s="1"/>
      <c r="N8" s="1">
        <v>226.4</v>
      </c>
      <c r="O8" s="1">
        <f t="shared" si="3"/>
        <v>37.799999999999997</v>
      </c>
      <c r="P8" s="5">
        <f t="shared" ref="P8:P15" si="7">20*O8-N8-F8</f>
        <v>291.60000000000002</v>
      </c>
      <c r="Q8" s="5"/>
      <c r="R8" s="1"/>
      <c r="S8" s="1">
        <f t="shared" si="4"/>
        <v>20</v>
      </c>
      <c r="T8" s="1">
        <f t="shared" si="5"/>
        <v>12.285714285714286</v>
      </c>
      <c r="U8" s="1">
        <v>40.4</v>
      </c>
      <c r="V8" s="1">
        <v>31.4</v>
      </c>
      <c r="W8" s="1">
        <v>28.8</v>
      </c>
      <c r="X8" s="1">
        <v>31</v>
      </c>
      <c r="Y8" s="1">
        <v>28.2</v>
      </c>
      <c r="Z8" s="1">
        <v>25.4</v>
      </c>
      <c r="AA8" s="1"/>
      <c r="AB8" s="1">
        <f t="shared" si="6"/>
        <v>52.488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32</v>
      </c>
      <c r="C9" s="1">
        <v>190</v>
      </c>
      <c r="D9" s="1"/>
      <c r="E9" s="1">
        <v>51</v>
      </c>
      <c r="F9" s="1">
        <v>139</v>
      </c>
      <c r="G9" s="7">
        <v>0.4</v>
      </c>
      <c r="H9" s="1">
        <v>270</v>
      </c>
      <c r="I9" s="1">
        <v>9988452</v>
      </c>
      <c r="J9" s="1">
        <v>47</v>
      </c>
      <c r="K9" s="1">
        <f t="shared" si="2"/>
        <v>4</v>
      </c>
      <c r="L9" s="1"/>
      <c r="M9" s="1"/>
      <c r="N9" s="1">
        <v>0</v>
      </c>
      <c r="O9" s="1">
        <f t="shared" si="3"/>
        <v>10.199999999999999</v>
      </c>
      <c r="P9" s="5">
        <f t="shared" si="7"/>
        <v>65</v>
      </c>
      <c r="Q9" s="5"/>
      <c r="R9" s="1"/>
      <c r="S9" s="1">
        <f t="shared" si="4"/>
        <v>20</v>
      </c>
      <c r="T9" s="1">
        <f t="shared" si="5"/>
        <v>13.627450980392158</v>
      </c>
      <c r="U9" s="1">
        <v>9.1999999999999993</v>
      </c>
      <c r="V9" s="1">
        <v>8.6</v>
      </c>
      <c r="W9" s="1">
        <v>22.6</v>
      </c>
      <c r="X9" s="1">
        <v>13.2</v>
      </c>
      <c r="Y9" s="1">
        <v>12.8</v>
      </c>
      <c r="Z9" s="1">
        <v>4.4000000000000004</v>
      </c>
      <c r="AA9" s="1"/>
      <c r="AB9" s="1">
        <f t="shared" si="6"/>
        <v>26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32</v>
      </c>
      <c r="C10" s="1">
        <v>164</v>
      </c>
      <c r="D10" s="1"/>
      <c r="E10" s="1">
        <v>23</v>
      </c>
      <c r="F10" s="1">
        <v>141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0</v>
      </c>
      <c r="L10" s="1"/>
      <c r="M10" s="1"/>
      <c r="N10" s="1">
        <v>0</v>
      </c>
      <c r="O10" s="1">
        <f t="shared" si="3"/>
        <v>4.5999999999999996</v>
      </c>
      <c r="P10" s="5"/>
      <c r="Q10" s="5"/>
      <c r="R10" s="1"/>
      <c r="S10" s="1">
        <f t="shared" si="4"/>
        <v>30.65217391304348</v>
      </c>
      <c r="T10" s="1">
        <f t="shared" si="5"/>
        <v>30.65217391304348</v>
      </c>
      <c r="U10" s="1">
        <v>6</v>
      </c>
      <c r="V10" s="1">
        <v>6.2</v>
      </c>
      <c r="W10" s="1">
        <v>7.4</v>
      </c>
      <c r="X10" s="1">
        <v>2.4</v>
      </c>
      <c r="Y10" s="1">
        <v>6.8</v>
      </c>
      <c r="Z10" s="1">
        <v>6</v>
      </c>
      <c r="AA10" s="14" t="s">
        <v>43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525</v>
      </c>
      <c r="D11" s="1"/>
      <c r="E11" s="1">
        <v>277</v>
      </c>
      <c r="F11" s="1">
        <v>247</v>
      </c>
      <c r="G11" s="7">
        <v>0.18</v>
      </c>
      <c r="H11" s="1">
        <v>150</v>
      </c>
      <c r="I11" s="1">
        <v>5034819</v>
      </c>
      <c r="J11" s="1">
        <v>255</v>
      </c>
      <c r="K11" s="1">
        <f t="shared" si="2"/>
        <v>22</v>
      </c>
      <c r="L11" s="1"/>
      <c r="M11" s="1"/>
      <c r="N11" s="1">
        <v>124.6</v>
      </c>
      <c r="O11" s="1">
        <f t="shared" si="3"/>
        <v>55.4</v>
      </c>
      <c r="P11" s="5">
        <f t="shared" si="7"/>
        <v>736.4</v>
      </c>
      <c r="Q11" s="5"/>
      <c r="R11" s="1"/>
      <c r="S11" s="1">
        <f t="shared" si="4"/>
        <v>20</v>
      </c>
      <c r="T11" s="1">
        <f t="shared" si="5"/>
        <v>6.7075812274368234</v>
      </c>
      <c r="U11" s="1">
        <v>40.6</v>
      </c>
      <c r="V11" s="1">
        <v>35.200000000000003</v>
      </c>
      <c r="W11" s="1">
        <v>45.6</v>
      </c>
      <c r="X11" s="1">
        <v>61.2</v>
      </c>
      <c r="Y11" s="1">
        <v>13.2</v>
      </c>
      <c r="Z11" s="1">
        <v>8.8000000000000007</v>
      </c>
      <c r="AA11" s="1"/>
      <c r="AB11" s="1">
        <f t="shared" si="6"/>
        <v>132.55199999999999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161.51</v>
      </c>
      <c r="D12" s="1"/>
      <c r="E12" s="1">
        <v>9.8759999999999994</v>
      </c>
      <c r="F12" s="1">
        <v>151.63399999999999</v>
      </c>
      <c r="G12" s="7">
        <v>1</v>
      </c>
      <c r="H12" s="1">
        <v>150</v>
      </c>
      <c r="I12" s="1">
        <v>5039845</v>
      </c>
      <c r="J12" s="1">
        <v>10</v>
      </c>
      <c r="K12" s="1">
        <f t="shared" si="2"/>
        <v>-0.12400000000000055</v>
      </c>
      <c r="L12" s="1"/>
      <c r="M12" s="1"/>
      <c r="N12" s="1">
        <v>0</v>
      </c>
      <c r="O12" s="1">
        <f t="shared" si="3"/>
        <v>1.9751999999999998</v>
      </c>
      <c r="P12" s="5"/>
      <c r="Q12" s="5"/>
      <c r="R12" s="1"/>
      <c r="S12" s="1">
        <f t="shared" si="4"/>
        <v>76.768934791413528</v>
      </c>
      <c r="T12" s="1">
        <f t="shared" si="5"/>
        <v>76.768934791413528</v>
      </c>
      <c r="U12" s="1">
        <v>4.0039999999999996</v>
      </c>
      <c r="V12" s="1">
        <v>3.87</v>
      </c>
      <c r="W12" s="1">
        <v>0</v>
      </c>
      <c r="X12" s="1">
        <v>0</v>
      </c>
      <c r="Y12" s="1">
        <v>0</v>
      </c>
      <c r="Z12" s="1">
        <v>0</v>
      </c>
      <c r="AA12" s="27" t="s">
        <v>67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32</v>
      </c>
      <c r="C13" s="1">
        <v>466</v>
      </c>
      <c r="D13" s="1">
        <v>24</v>
      </c>
      <c r="E13" s="1">
        <v>190</v>
      </c>
      <c r="F13" s="1">
        <v>298</v>
      </c>
      <c r="G13" s="7">
        <v>0.1</v>
      </c>
      <c r="H13" s="1">
        <v>90</v>
      </c>
      <c r="I13" s="1">
        <v>8444163</v>
      </c>
      <c r="J13" s="1">
        <v>173</v>
      </c>
      <c r="K13" s="1">
        <f t="shared" si="2"/>
        <v>17</v>
      </c>
      <c r="L13" s="1"/>
      <c r="M13" s="1"/>
      <c r="N13" s="1">
        <v>88</v>
      </c>
      <c r="O13" s="1">
        <f t="shared" si="3"/>
        <v>38</v>
      </c>
      <c r="P13" s="5">
        <f t="shared" si="7"/>
        <v>374</v>
      </c>
      <c r="Q13" s="5"/>
      <c r="R13" s="1"/>
      <c r="S13" s="1">
        <f t="shared" si="4"/>
        <v>20</v>
      </c>
      <c r="T13" s="1">
        <f t="shared" si="5"/>
        <v>10.157894736842104</v>
      </c>
      <c r="U13" s="1">
        <v>36</v>
      </c>
      <c r="V13" s="1">
        <v>33.4</v>
      </c>
      <c r="W13" s="1">
        <v>28.6</v>
      </c>
      <c r="X13" s="1">
        <v>27.2</v>
      </c>
      <c r="Y13" s="1">
        <v>55.4</v>
      </c>
      <c r="Z13" s="1">
        <v>23.6</v>
      </c>
      <c r="AA13" s="1"/>
      <c r="AB13" s="1">
        <f t="shared" si="6"/>
        <v>37.4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32</v>
      </c>
      <c r="C14" s="1">
        <v>459</v>
      </c>
      <c r="D14" s="1">
        <v>1160</v>
      </c>
      <c r="E14" s="1">
        <v>471</v>
      </c>
      <c r="F14" s="1">
        <v>1147</v>
      </c>
      <c r="G14" s="7">
        <v>0.18</v>
      </c>
      <c r="H14" s="1">
        <v>150</v>
      </c>
      <c r="I14" s="1">
        <v>5038411</v>
      </c>
      <c r="J14" s="1">
        <v>489</v>
      </c>
      <c r="K14" s="1">
        <f t="shared" si="2"/>
        <v>-18</v>
      </c>
      <c r="L14" s="1"/>
      <c r="M14" s="1"/>
      <c r="N14" s="1">
        <v>243.2</v>
      </c>
      <c r="O14" s="1">
        <f t="shared" si="3"/>
        <v>94.2</v>
      </c>
      <c r="P14" s="5">
        <f t="shared" si="7"/>
        <v>493.79999999999995</v>
      </c>
      <c r="Q14" s="5"/>
      <c r="R14" s="1"/>
      <c r="S14" s="1">
        <f t="shared" si="4"/>
        <v>20</v>
      </c>
      <c r="T14" s="1">
        <f t="shared" si="5"/>
        <v>14.757961783439491</v>
      </c>
      <c r="U14" s="1">
        <v>116.2</v>
      </c>
      <c r="V14" s="1">
        <v>110</v>
      </c>
      <c r="W14" s="1">
        <v>78.599999999999994</v>
      </c>
      <c r="X14" s="1">
        <v>109.8</v>
      </c>
      <c r="Y14" s="1">
        <v>86.4</v>
      </c>
      <c r="Z14" s="1">
        <v>100.6</v>
      </c>
      <c r="AA14" s="1"/>
      <c r="AB14" s="1">
        <f t="shared" si="6"/>
        <v>88.883999999999986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49</v>
      </c>
      <c r="B15" s="1" t="s">
        <v>32</v>
      </c>
      <c r="C15" s="1">
        <v>522</v>
      </c>
      <c r="D15" s="1">
        <v>890</v>
      </c>
      <c r="E15" s="1">
        <v>540</v>
      </c>
      <c r="F15" s="1">
        <v>861</v>
      </c>
      <c r="G15" s="7">
        <v>0.18</v>
      </c>
      <c r="H15" s="1">
        <v>150</v>
      </c>
      <c r="I15" s="1">
        <v>5038459</v>
      </c>
      <c r="J15" s="1">
        <v>546</v>
      </c>
      <c r="K15" s="1">
        <f t="shared" si="2"/>
        <v>-6</v>
      </c>
      <c r="L15" s="1"/>
      <c r="M15" s="1"/>
      <c r="N15" s="1">
        <v>0</v>
      </c>
      <c r="O15" s="1">
        <f t="shared" si="3"/>
        <v>108</v>
      </c>
      <c r="P15" s="5">
        <f t="shared" si="7"/>
        <v>1299</v>
      </c>
      <c r="Q15" s="5"/>
      <c r="R15" s="1"/>
      <c r="S15" s="1">
        <f t="shared" si="4"/>
        <v>20</v>
      </c>
      <c r="T15" s="1">
        <f t="shared" si="5"/>
        <v>7.9722222222222223</v>
      </c>
      <c r="U15" s="1">
        <v>119.6</v>
      </c>
      <c r="V15" s="1">
        <v>131.19999999999999</v>
      </c>
      <c r="W15" s="1">
        <v>93.2</v>
      </c>
      <c r="X15" s="1">
        <v>120</v>
      </c>
      <c r="Y15" s="1">
        <v>104.6</v>
      </c>
      <c r="Z15" s="1">
        <v>84.6</v>
      </c>
      <c r="AA15" s="11" t="s">
        <v>85</v>
      </c>
      <c r="AB15" s="1">
        <f t="shared" si="6"/>
        <v>233.82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6" t="s">
        <v>50</v>
      </c>
      <c r="B16" s="12" t="s">
        <v>32</v>
      </c>
      <c r="C16" s="12"/>
      <c r="D16" s="12">
        <v>670</v>
      </c>
      <c r="E16" s="12"/>
      <c r="F16" s="13">
        <v>670</v>
      </c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>
        <f>20*(O16+O17)-N16-N17-F16-F17</f>
        <v>14</v>
      </c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2.52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59</v>
      </c>
      <c r="B17" s="19" t="s">
        <v>32</v>
      </c>
      <c r="C17" s="19">
        <v>496</v>
      </c>
      <c r="D17" s="19"/>
      <c r="E17" s="19">
        <v>256</v>
      </c>
      <c r="F17" s="20">
        <v>240</v>
      </c>
      <c r="G17" s="21">
        <v>0</v>
      </c>
      <c r="H17" s="22">
        <v>120</v>
      </c>
      <c r="I17" s="23" t="s">
        <v>70</v>
      </c>
      <c r="J17" s="22">
        <v>240</v>
      </c>
      <c r="K17" s="22">
        <f t="shared" ref="K17" si="8">E17-J17</f>
        <v>16</v>
      </c>
      <c r="L17" s="22"/>
      <c r="M17" s="22"/>
      <c r="N17" s="22">
        <v>100</v>
      </c>
      <c r="O17" s="22">
        <f t="shared" si="3"/>
        <v>51.2</v>
      </c>
      <c r="P17" s="24"/>
      <c r="Q17" s="24"/>
      <c r="R17" s="22"/>
      <c r="S17" s="22">
        <f t="shared" si="4"/>
        <v>6.640625</v>
      </c>
      <c r="T17" s="22">
        <f t="shared" si="5"/>
        <v>6.640625</v>
      </c>
      <c r="U17" s="22">
        <v>50.4</v>
      </c>
      <c r="V17" s="22">
        <v>78.8</v>
      </c>
      <c r="W17" s="22">
        <v>37</v>
      </c>
      <c r="X17" s="22">
        <v>52</v>
      </c>
      <c r="Y17" s="22">
        <v>52.6</v>
      </c>
      <c r="Z17" s="22">
        <v>40.4</v>
      </c>
      <c r="AA17" s="22" t="s">
        <v>60</v>
      </c>
      <c r="AB17" s="22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250</v>
      </c>
      <c r="D18" s="1">
        <v>200</v>
      </c>
      <c r="E18" s="1">
        <v>284</v>
      </c>
      <c r="F18" s="1">
        <v>166</v>
      </c>
      <c r="G18" s="7">
        <v>0.18</v>
      </c>
      <c r="H18" s="1">
        <v>120</v>
      </c>
      <c r="I18" s="1">
        <v>5038855</v>
      </c>
      <c r="J18" s="1">
        <v>330</v>
      </c>
      <c r="K18" s="1">
        <f t="shared" si="2"/>
        <v>-46</v>
      </c>
      <c r="L18" s="1"/>
      <c r="M18" s="1"/>
      <c r="N18" s="1"/>
      <c r="O18" s="1">
        <f t="shared" si="3"/>
        <v>56.8</v>
      </c>
      <c r="P18" s="5">
        <f t="shared" ref="P18:P23" si="9">20*O18-N18-F18</f>
        <v>970</v>
      </c>
      <c r="Q18" s="5"/>
      <c r="R18" s="1"/>
      <c r="S18" s="1">
        <f t="shared" si="4"/>
        <v>20</v>
      </c>
      <c r="T18" s="1">
        <f t="shared" si="5"/>
        <v>2.922535211267606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52</v>
      </c>
      <c r="AB18" s="1">
        <f t="shared" si="6"/>
        <v>174.6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32</v>
      </c>
      <c r="C19" s="1">
        <v>657</v>
      </c>
      <c r="D19" s="1">
        <v>1740</v>
      </c>
      <c r="E19" s="1">
        <v>690</v>
      </c>
      <c r="F19" s="1">
        <v>1691</v>
      </c>
      <c r="G19" s="7">
        <v>0.18</v>
      </c>
      <c r="H19" s="1">
        <v>150</v>
      </c>
      <c r="I19" s="1">
        <v>5038435</v>
      </c>
      <c r="J19" s="1">
        <v>711</v>
      </c>
      <c r="K19" s="1">
        <f t="shared" si="2"/>
        <v>-21</v>
      </c>
      <c r="L19" s="1"/>
      <c r="M19" s="1"/>
      <c r="N19" s="1">
        <v>129.40000000000009</v>
      </c>
      <c r="O19" s="1">
        <f t="shared" si="3"/>
        <v>138</v>
      </c>
      <c r="P19" s="5">
        <f t="shared" si="9"/>
        <v>939.59999999999991</v>
      </c>
      <c r="Q19" s="5"/>
      <c r="R19" s="1"/>
      <c r="S19" s="1">
        <f t="shared" si="4"/>
        <v>20</v>
      </c>
      <c r="T19" s="1">
        <f t="shared" si="5"/>
        <v>13.191304347826087</v>
      </c>
      <c r="U19" s="1">
        <v>157.4</v>
      </c>
      <c r="V19" s="1">
        <v>159</v>
      </c>
      <c r="W19" s="1">
        <v>117.6</v>
      </c>
      <c r="X19" s="1">
        <v>142.80000000000001</v>
      </c>
      <c r="Y19" s="1">
        <v>128.4</v>
      </c>
      <c r="Z19" s="1">
        <v>126.6</v>
      </c>
      <c r="AA19" s="1"/>
      <c r="AB19" s="1">
        <f t="shared" si="6"/>
        <v>169.12799999999999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290</v>
      </c>
      <c r="D20" s="1">
        <v>1050</v>
      </c>
      <c r="E20" s="1">
        <v>300</v>
      </c>
      <c r="F20" s="1">
        <v>1028</v>
      </c>
      <c r="G20" s="7">
        <v>0.18</v>
      </c>
      <c r="H20" s="1">
        <v>120</v>
      </c>
      <c r="I20" s="1">
        <v>5038398</v>
      </c>
      <c r="J20" s="1">
        <v>326</v>
      </c>
      <c r="K20" s="1">
        <f t="shared" si="2"/>
        <v>-26</v>
      </c>
      <c r="L20" s="1"/>
      <c r="M20" s="1"/>
      <c r="N20" s="1">
        <v>0</v>
      </c>
      <c r="O20" s="1">
        <f t="shared" si="3"/>
        <v>60</v>
      </c>
      <c r="P20" s="5">
        <f t="shared" si="9"/>
        <v>172</v>
      </c>
      <c r="Q20" s="5"/>
      <c r="R20" s="1"/>
      <c r="S20" s="1">
        <f t="shared" si="4"/>
        <v>20</v>
      </c>
      <c r="T20" s="1">
        <f t="shared" si="5"/>
        <v>17.133333333333333</v>
      </c>
      <c r="U20" s="1">
        <v>73.2</v>
      </c>
      <c r="V20" s="1">
        <v>85</v>
      </c>
      <c r="W20" s="1">
        <v>56</v>
      </c>
      <c r="X20" s="1">
        <v>67.2</v>
      </c>
      <c r="Y20" s="1">
        <v>57.2</v>
      </c>
      <c r="Z20" s="1">
        <v>63.2</v>
      </c>
      <c r="AA20" s="1"/>
      <c r="AB20" s="1">
        <f t="shared" si="6"/>
        <v>30.959999999999997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508.11399999999998</v>
      </c>
      <c r="D21" s="1">
        <v>103.26</v>
      </c>
      <c r="E21" s="1">
        <v>257.726</v>
      </c>
      <c r="F21" s="1">
        <v>341.233</v>
      </c>
      <c r="G21" s="7">
        <v>1</v>
      </c>
      <c r="H21" s="1">
        <v>150</v>
      </c>
      <c r="I21" s="1">
        <v>5038572</v>
      </c>
      <c r="J21" s="1">
        <v>261.5</v>
      </c>
      <c r="K21" s="1">
        <f t="shared" si="2"/>
        <v>-3.7740000000000009</v>
      </c>
      <c r="L21" s="1"/>
      <c r="M21" s="1"/>
      <c r="N21" s="1">
        <v>237.53559999999999</v>
      </c>
      <c r="O21" s="1">
        <f t="shared" si="3"/>
        <v>51.545200000000001</v>
      </c>
      <c r="P21" s="5">
        <f t="shared" si="9"/>
        <v>452.13540000000006</v>
      </c>
      <c r="Q21" s="5"/>
      <c r="R21" s="1"/>
      <c r="S21" s="1">
        <f t="shared" si="4"/>
        <v>20</v>
      </c>
      <c r="T21" s="1">
        <f t="shared" si="5"/>
        <v>11.228370439924571</v>
      </c>
      <c r="U21" s="1">
        <v>49.361800000000002</v>
      </c>
      <c r="V21" s="1">
        <v>41.841200000000001</v>
      </c>
      <c r="W21" s="1">
        <v>49.465000000000003</v>
      </c>
      <c r="X21" s="1">
        <v>50.1616</v>
      </c>
      <c r="Y21" s="1">
        <v>46.107799999999997</v>
      </c>
      <c r="Z21" s="1">
        <v>50.610399999999998</v>
      </c>
      <c r="AA21" s="1"/>
      <c r="AB21" s="1">
        <f t="shared" si="6"/>
        <v>452.13540000000006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116.215</v>
      </c>
      <c r="D22" s="1">
        <v>191.49</v>
      </c>
      <c r="E22" s="1">
        <v>100.09</v>
      </c>
      <c r="F22" s="1">
        <v>207.61500000000001</v>
      </c>
      <c r="G22" s="7">
        <v>1</v>
      </c>
      <c r="H22" s="1">
        <v>150</v>
      </c>
      <c r="I22" s="1">
        <v>5038596</v>
      </c>
      <c r="J22" s="1">
        <v>90</v>
      </c>
      <c r="K22" s="1">
        <f t="shared" si="2"/>
        <v>10.090000000000003</v>
      </c>
      <c r="L22" s="1"/>
      <c r="M22" s="1"/>
      <c r="N22" s="1">
        <v>95.902400000000029</v>
      </c>
      <c r="O22" s="1">
        <f t="shared" si="3"/>
        <v>20.018000000000001</v>
      </c>
      <c r="P22" s="5">
        <f t="shared" si="9"/>
        <v>96.842599999999948</v>
      </c>
      <c r="Q22" s="5"/>
      <c r="R22" s="1"/>
      <c r="S22" s="1">
        <f t="shared" si="4"/>
        <v>20</v>
      </c>
      <c r="T22" s="1">
        <f t="shared" si="5"/>
        <v>15.162223998401441</v>
      </c>
      <c r="U22" s="1">
        <v>24.2422</v>
      </c>
      <c r="V22" s="1">
        <v>16.7148</v>
      </c>
      <c r="W22" s="1">
        <v>17.0732</v>
      </c>
      <c r="X22" s="1">
        <v>17.3292</v>
      </c>
      <c r="Y22" s="1">
        <v>11.564</v>
      </c>
      <c r="Z22" s="1">
        <v>22.7026</v>
      </c>
      <c r="AA22" s="1"/>
      <c r="AB22" s="1">
        <f t="shared" si="6"/>
        <v>96.842599999999948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37</v>
      </c>
      <c r="C23" s="1">
        <v>709.505</v>
      </c>
      <c r="D23" s="1">
        <v>281.87</v>
      </c>
      <c r="E23" s="1">
        <v>318.685</v>
      </c>
      <c r="F23" s="1">
        <v>665.15</v>
      </c>
      <c r="G23" s="7">
        <v>1</v>
      </c>
      <c r="H23" s="1">
        <v>120</v>
      </c>
      <c r="I23" s="1">
        <v>5038558</v>
      </c>
      <c r="J23" s="1">
        <v>320.3</v>
      </c>
      <c r="K23" s="1">
        <f t="shared" si="2"/>
        <v>-1.6150000000000091</v>
      </c>
      <c r="L23" s="1"/>
      <c r="M23" s="1"/>
      <c r="N23" s="1">
        <v>281.73759999999999</v>
      </c>
      <c r="O23" s="1">
        <f t="shared" si="3"/>
        <v>63.737000000000002</v>
      </c>
      <c r="P23" s="5">
        <f t="shared" si="9"/>
        <v>327.8524000000001</v>
      </c>
      <c r="Q23" s="5"/>
      <c r="R23" s="1"/>
      <c r="S23" s="1">
        <f t="shared" si="4"/>
        <v>20.000000000000004</v>
      </c>
      <c r="T23" s="1">
        <f t="shared" si="5"/>
        <v>14.856168316676342</v>
      </c>
      <c r="U23" s="1">
        <v>74.759799999999998</v>
      </c>
      <c r="V23" s="1">
        <v>67.964399999999998</v>
      </c>
      <c r="W23" s="1">
        <v>74.691999999999993</v>
      </c>
      <c r="X23" s="1">
        <v>61.197799999999987</v>
      </c>
      <c r="Y23" s="1">
        <v>74.599599999999995</v>
      </c>
      <c r="Z23" s="1">
        <v>59.854399999999998</v>
      </c>
      <c r="AA23" s="1"/>
      <c r="AB23" s="1">
        <f t="shared" si="6"/>
        <v>327.8524000000001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58</v>
      </c>
      <c r="B24" s="12" t="s">
        <v>37</v>
      </c>
      <c r="C24" s="12">
        <v>354.06</v>
      </c>
      <c r="D24" s="12"/>
      <c r="E24" s="12">
        <v>58.677999999999997</v>
      </c>
      <c r="F24" s="13">
        <v>295.38200000000001</v>
      </c>
      <c r="G24" s="7">
        <v>1</v>
      </c>
      <c r="H24" s="1">
        <v>180</v>
      </c>
      <c r="I24" s="1">
        <v>5038619</v>
      </c>
      <c r="J24" s="1">
        <v>78</v>
      </c>
      <c r="K24" s="1">
        <f t="shared" si="2"/>
        <v>-19.322000000000003</v>
      </c>
      <c r="L24" s="1"/>
      <c r="M24" s="1"/>
      <c r="N24" s="1">
        <v>0</v>
      </c>
      <c r="O24" s="1">
        <f t="shared" si="3"/>
        <v>11.7356</v>
      </c>
      <c r="P24" s="5">
        <f>20*(O24+O25)-N24-N25-F24-F25</f>
        <v>214.173</v>
      </c>
      <c r="Q24" s="5"/>
      <c r="R24" s="1"/>
      <c r="S24" s="1">
        <f t="shared" si="4"/>
        <v>43.419595078223523</v>
      </c>
      <c r="T24" s="1">
        <f t="shared" si="5"/>
        <v>25.169739936603158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6"/>
        <v>214.173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69</v>
      </c>
      <c r="B25" s="19" t="s">
        <v>37</v>
      </c>
      <c r="C25" s="19">
        <v>85.94</v>
      </c>
      <c r="D25" s="19"/>
      <c r="E25" s="19">
        <v>71.519000000000005</v>
      </c>
      <c r="F25" s="20">
        <v>11.233000000000001</v>
      </c>
      <c r="G25" s="21">
        <v>0</v>
      </c>
      <c r="H25" s="22">
        <v>180</v>
      </c>
      <c r="I25" s="22" t="s">
        <v>70</v>
      </c>
      <c r="J25" s="22">
        <v>78.5</v>
      </c>
      <c r="K25" s="22">
        <f t="shared" ref="K25" si="10">E25-J25</f>
        <v>-6.9809999999999945</v>
      </c>
      <c r="L25" s="22"/>
      <c r="M25" s="22"/>
      <c r="N25" s="22"/>
      <c r="O25" s="22">
        <f t="shared" ref="O25" si="11">E25/5</f>
        <v>14.303800000000001</v>
      </c>
      <c r="P25" s="24"/>
      <c r="Q25" s="24"/>
      <c r="R25" s="22"/>
      <c r="S25" s="22">
        <f t="shared" si="4"/>
        <v>0.78531579020959463</v>
      </c>
      <c r="T25" s="22">
        <f t="shared" si="5"/>
        <v>0.78531579020959463</v>
      </c>
      <c r="U25" s="22">
        <v>19.516200000000001</v>
      </c>
      <c r="V25" s="22">
        <v>24.968599999999999</v>
      </c>
      <c r="W25" s="22">
        <v>35.067599999999999</v>
      </c>
      <c r="X25" s="22">
        <v>20.963000000000001</v>
      </c>
      <c r="Y25" s="22">
        <v>29.0672</v>
      </c>
      <c r="Z25" s="22">
        <v>31.8444</v>
      </c>
      <c r="AA25" s="22" t="s">
        <v>71</v>
      </c>
      <c r="AB25" s="22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37</v>
      </c>
      <c r="C26" s="1">
        <v>493.93400000000003</v>
      </c>
      <c r="D26" s="1">
        <v>680.59500000000003</v>
      </c>
      <c r="E26" s="1">
        <v>302.517</v>
      </c>
      <c r="F26" s="1">
        <v>868.76800000000003</v>
      </c>
      <c r="G26" s="7">
        <v>1</v>
      </c>
      <c r="H26" s="1">
        <v>120</v>
      </c>
      <c r="I26" s="1">
        <v>6159901</v>
      </c>
      <c r="J26" s="1">
        <v>315.5</v>
      </c>
      <c r="K26" s="1">
        <f t="shared" si="2"/>
        <v>-12.983000000000004</v>
      </c>
      <c r="L26" s="1"/>
      <c r="M26" s="1"/>
      <c r="N26" s="1">
        <v>0</v>
      </c>
      <c r="O26" s="1">
        <f t="shared" ref="O26:O42" si="12">E26/5</f>
        <v>60.503399999999999</v>
      </c>
      <c r="P26" s="5">
        <f t="shared" ref="P26:P34" si="13">20*O26-N26-F26</f>
        <v>341.29999999999995</v>
      </c>
      <c r="Q26" s="5"/>
      <c r="R26" s="1"/>
      <c r="S26" s="1">
        <f t="shared" si="4"/>
        <v>20</v>
      </c>
      <c r="T26" s="1">
        <f t="shared" si="5"/>
        <v>14.358994701124235</v>
      </c>
      <c r="U26" s="1">
        <v>59.135199999999998</v>
      </c>
      <c r="V26" s="1">
        <v>72.198800000000006</v>
      </c>
      <c r="W26" s="1">
        <v>59.311800000000012</v>
      </c>
      <c r="X26" s="1">
        <v>67.353399999999993</v>
      </c>
      <c r="Y26" s="1">
        <v>58.2562</v>
      </c>
      <c r="Z26" s="1">
        <v>58.236199999999997</v>
      </c>
      <c r="AA26" s="1"/>
      <c r="AB26" s="1">
        <f t="shared" si="6"/>
        <v>341.29999999999995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37</v>
      </c>
      <c r="C27" s="1">
        <v>95.784000000000006</v>
      </c>
      <c r="D27" s="1">
        <v>205.31899999999999</v>
      </c>
      <c r="E27" s="1">
        <v>41.898000000000003</v>
      </c>
      <c r="F27" s="1">
        <v>249.268</v>
      </c>
      <c r="G27" s="7">
        <v>1</v>
      </c>
      <c r="H27" s="1">
        <v>120</v>
      </c>
      <c r="I27" s="1">
        <v>6159949</v>
      </c>
      <c r="J27" s="1">
        <v>52</v>
      </c>
      <c r="K27" s="1">
        <f t="shared" si="2"/>
        <v>-10.101999999999997</v>
      </c>
      <c r="L27" s="1"/>
      <c r="M27" s="1"/>
      <c r="N27" s="1">
        <v>0</v>
      </c>
      <c r="O27" s="1">
        <f t="shared" si="12"/>
        <v>8.3795999999999999</v>
      </c>
      <c r="P27" s="5"/>
      <c r="Q27" s="5"/>
      <c r="R27" s="1"/>
      <c r="S27" s="1">
        <f t="shared" si="4"/>
        <v>29.747004630292615</v>
      </c>
      <c r="T27" s="1">
        <f t="shared" si="5"/>
        <v>29.747004630292615</v>
      </c>
      <c r="U27" s="1">
        <v>10.485200000000001</v>
      </c>
      <c r="V27" s="1">
        <v>11.522</v>
      </c>
      <c r="W27" s="1">
        <v>10.0472</v>
      </c>
      <c r="X27" s="1">
        <v>7.4584000000000001</v>
      </c>
      <c r="Y27" s="1">
        <v>4.7667999999999999</v>
      </c>
      <c r="Z27" s="1">
        <v>4.5284000000000004</v>
      </c>
      <c r="AA27" s="14" t="s">
        <v>43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125</v>
      </c>
      <c r="D28" s="1">
        <v>456</v>
      </c>
      <c r="E28" s="1">
        <v>179</v>
      </c>
      <c r="F28" s="1">
        <v>400</v>
      </c>
      <c r="G28" s="7">
        <v>0.1</v>
      </c>
      <c r="H28" s="1">
        <v>60</v>
      </c>
      <c r="I28" s="1">
        <v>8444170</v>
      </c>
      <c r="J28" s="1">
        <v>160</v>
      </c>
      <c r="K28" s="1">
        <f t="shared" si="2"/>
        <v>19</v>
      </c>
      <c r="L28" s="1"/>
      <c r="M28" s="1"/>
      <c r="N28" s="1">
        <v>149.80000000000001</v>
      </c>
      <c r="O28" s="1">
        <f t="shared" si="12"/>
        <v>35.799999999999997</v>
      </c>
      <c r="P28" s="5">
        <f t="shared" si="13"/>
        <v>166.20000000000005</v>
      </c>
      <c r="Q28" s="5"/>
      <c r="R28" s="1"/>
      <c r="S28" s="1">
        <f t="shared" si="4"/>
        <v>20</v>
      </c>
      <c r="T28" s="1">
        <f t="shared" si="5"/>
        <v>15.35754189944134</v>
      </c>
      <c r="U28" s="1">
        <v>45.8</v>
      </c>
      <c r="V28" s="1">
        <v>40.799999999999997</v>
      </c>
      <c r="W28" s="1">
        <v>29.4</v>
      </c>
      <c r="X28" s="1">
        <v>31.6</v>
      </c>
      <c r="Y28" s="1">
        <v>42.6</v>
      </c>
      <c r="Z28" s="1">
        <v>17.8</v>
      </c>
      <c r="AA28" s="1"/>
      <c r="AB28" s="1">
        <f t="shared" si="6"/>
        <v>16.620000000000005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472</v>
      </c>
      <c r="D29" s="1">
        <v>368</v>
      </c>
      <c r="E29" s="1">
        <v>292</v>
      </c>
      <c r="F29" s="1">
        <v>548</v>
      </c>
      <c r="G29" s="7">
        <v>0.14000000000000001</v>
      </c>
      <c r="H29" s="1">
        <v>180</v>
      </c>
      <c r="I29" s="1">
        <v>9988391</v>
      </c>
      <c r="J29" s="1">
        <v>232</v>
      </c>
      <c r="K29" s="1">
        <f t="shared" si="2"/>
        <v>60</v>
      </c>
      <c r="L29" s="1"/>
      <c r="M29" s="1"/>
      <c r="N29" s="1">
        <v>0</v>
      </c>
      <c r="O29" s="1">
        <f t="shared" si="12"/>
        <v>58.4</v>
      </c>
      <c r="P29" s="5">
        <f t="shared" si="13"/>
        <v>620</v>
      </c>
      <c r="Q29" s="5"/>
      <c r="R29" s="1"/>
      <c r="S29" s="1">
        <f t="shared" si="4"/>
        <v>20</v>
      </c>
      <c r="T29" s="1">
        <f t="shared" si="5"/>
        <v>9.3835616438356162</v>
      </c>
      <c r="U29" s="1">
        <v>52.4</v>
      </c>
      <c r="V29" s="1">
        <v>54.8</v>
      </c>
      <c r="W29" s="1">
        <v>0</v>
      </c>
      <c r="X29" s="1">
        <v>0</v>
      </c>
      <c r="Y29" s="1">
        <v>0</v>
      </c>
      <c r="Z29" s="1">
        <v>16.600000000000001</v>
      </c>
      <c r="AA29" s="1"/>
      <c r="AB29" s="1">
        <f t="shared" si="6"/>
        <v>86.800000000000011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656</v>
      </c>
      <c r="D30" s="1">
        <v>416</v>
      </c>
      <c r="E30" s="1">
        <v>377</v>
      </c>
      <c r="F30" s="1">
        <v>695</v>
      </c>
      <c r="G30" s="7">
        <v>0.18</v>
      </c>
      <c r="H30" s="1">
        <v>270</v>
      </c>
      <c r="I30" s="1">
        <v>9988681</v>
      </c>
      <c r="J30" s="1">
        <v>326</v>
      </c>
      <c r="K30" s="1">
        <f t="shared" si="2"/>
        <v>51</v>
      </c>
      <c r="L30" s="1"/>
      <c r="M30" s="1"/>
      <c r="N30" s="1"/>
      <c r="O30" s="1">
        <f t="shared" si="12"/>
        <v>75.400000000000006</v>
      </c>
      <c r="P30" s="5">
        <f t="shared" si="13"/>
        <v>813</v>
      </c>
      <c r="Q30" s="5"/>
      <c r="R30" s="1"/>
      <c r="S30" s="1">
        <f t="shared" si="4"/>
        <v>20</v>
      </c>
      <c r="T30" s="1">
        <f t="shared" si="5"/>
        <v>9.2175066312997345</v>
      </c>
      <c r="U30" s="1">
        <v>4.8</v>
      </c>
      <c r="V30" s="1">
        <v>64.400000000000006</v>
      </c>
      <c r="W30" s="1">
        <v>57.4</v>
      </c>
      <c r="X30" s="1">
        <v>58.8</v>
      </c>
      <c r="Y30" s="1">
        <v>4.4000000000000004</v>
      </c>
      <c r="Z30" s="1">
        <v>0</v>
      </c>
      <c r="AA30" s="11" t="s">
        <v>82</v>
      </c>
      <c r="AB30" s="1">
        <f t="shared" si="6"/>
        <v>146.34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37</v>
      </c>
      <c r="C31" s="1">
        <v>364.78399999999999</v>
      </c>
      <c r="D31" s="1"/>
      <c r="E31" s="1">
        <v>13.414</v>
      </c>
      <c r="F31" s="1">
        <v>351.37</v>
      </c>
      <c r="G31" s="7">
        <v>1</v>
      </c>
      <c r="H31" s="1">
        <v>120</v>
      </c>
      <c r="I31" s="1">
        <v>8785228</v>
      </c>
      <c r="J31" s="1">
        <v>11</v>
      </c>
      <c r="K31" s="1">
        <f t="shared" si="2"/>
        <v>2.4139999999999997</v>
      </c>
      <c r="L31" s="1"/>
      <c r="M31" s="1"/>
      <c r="N31" s="1">
        <v>0</v>
      </c>
      <c r="O31" s="1">
        <f t="shared" si="12"/>
        <v>2.6827999999999999</v>
      </c>
      <c r="P31" s="5"/>
      <c r="Q31" s="5"/>
      <c r="R31" s="1"/>
      <c r="S31" s="1">
        <f t="shared" si="4"/>
        <v>130.97137319218729</v>
      </c>
      <c r="T31" s="1">
        <f t="shared" si="5"/>
        <v>130.97137319218729</v>
      </c>
      <c r="U31" s="1">
        <v>2.8372000000000002</v>
      </c>
      <c r="V31" s="1">
        <v>1.3315999999999999</v>
      </c>
      <c r="W31" s="1">
        <v>4.8170000000000002</v>
      </c>
      <c r="X31" s="1">
        <v>4.1058000000000003</v>
      </c>
      <c r="Y31" s="1">
        <v>10.007999999999999</v>
      </c>
      <c r="Z31" s="1">
        <v>0</v>
      </c>
      <c r="AA31" s="27" t="s">
        <v>67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37</v>
      </c>
      <c r="C32" s="1">
        <v>203.79300000000001</v>
      </c>
      <c r="D32" s="1"/>
      <c r="E32" s="1">
        <v>63.801000000000002</v>
      </c>
      <c r="F32" s="1">
        <v>139.99199999999999</v>
      </c>
      <c r="G32" s="7">
        <v>1</v>
      </c>
      <c r="H32" s="1">
        <v>120</v>
      </c>
      <c r="I32" s="1">
        <v>8785198</v>
      </c>
      <c r="J32" s="1">
        <v>55.5</v>
      </c>
      <c r="K32" s="1">
        <f t="shared" si="2"/>
        <v>8.3010000000000019</v>
      </c>
      <c r="L32" s="1"/>
      <c r="M32" s="1"/>
      <c r="N32" s="1">
        <v>0</v>
      </c>
      <c r="O32" s="1">
        <f t="shared" si="12"/>
        <v>12.760200000000001</v>
      </c>
      <c r="P32" s="5">
        <f t="shared" si="13"/>
        <v>115.21200000000002</v>
      </c>
      <c r="Q32" s="5"/>
      <c r="R32" s="1"/>
      <c r="S32" s="1">
        <f t="shared" si="4"/>
        <v>20</v>
      </c>
      <c r="T32" s="1">
        <f t="shared" si="5"/>
        <v>10.970987915549911</v>
      </c>
      <c r="U32" s="1">
        <v>10.118</v>
      </c>
      <c r="V32" s="1">
        <v>3.1833999999999998</v>
      </c>
      <c r="W32" s="1">
        <v>8.7840000000000007</v>
      </c>
      <c r="X32" s="1">
        <v>11.4514</v>
      </c>
      <c r="Y32" s="1">
        <v>5.6631999999999998</v>
      </c>
      <c r="Z32" s="1">
        <v>0</v>
      </c>
      <c r="AA32" s="1" t="s">
        <v>43</v>
      </c>
      <c r="AB32" s="1">
        <f t="shared" si="6"/>
        <v>115.21200000000002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32</v>
      </c>
      <c r="C33" s="1">
        <v>409</v>
      </c>
      <c r="D33" s="1">
        <v>876</v>
      </c>
      <c r="E33" s="1">
        <v>261</v>
      </c>
      <c r="F33" s="1">
        <v>1022</v>
      </c>
      <c r="G33" s="7">
        <v>0.1</v>
      </c>
      <c r="H33" s="1">
        <v>60</v>
      </c>
      <c r="I33" s="1">
        <v>8444187</v>
      </c>
      <c r="J33" s="1">
        <v>242</v>
      </c>
      <c r="K33" s="1">
        <f t="shared" si="2"/>
        <v>19</v>
      </c>
      <c r="L33" s="1"/>
      <c r="M33" s="1"/>
      <c r="N33" s="1">
        <v>0</v>
      </c>
      <c r="O33" s="1">
        <f t="shared" si="12"/>
        <v>52.2</v>
      </c>
      <c r="P33" s="5">
        <f t="shared" si="13"/>
        <v>22</v>
      </c>
      <c r="Q33" s="5"/>
      <c r="R33" s="1"/>
      <c r="S33" s="1">
        <f t="shared" si="4"/>
        <v>20</v>
      </c>
      <c r="T33" s="1">
        <f t="shared" si="5"/>
        <v>19.578544061302679</v>
      </c>
      <c r="U33" s="1">
        <v>54.4</v>
      </c>
      <c r="V33" s="1">
        <v>76</v>
      </c>
      <c r="W33" s="1">
        <v>58.8</v>
      </c>
      <c r="X33" s="1">
        <v>57</v>
      </c>
      <c r="Y33" s="1">
        <v>61.4</v>
      </c>
      <c r="Z33" s="1">
        <v>59</v>
      </c>
      <c r="AA33" s="1"/>
      <c r="AB33" s="1">
        <f t="shared" si="6"/>
        <v>2.2000000000000002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32</v>
      </c>
      <c r="C34" s="1">
        <v>213</v>
      </c>
      <c r="D34" s="1">
        <v>630</v>
      </c>
      <c r="E34" s="1">
        <v>215</v>
      </c>
      <c r="F34" s="1">
        <v>621</v>
      </c>
      <c r="G34" s="7">
        <v>0.1</v>
      </c>
      <c r="H34" s="1">
        <v>90</v>
      </c>
      <c r="I34" s="1">
        <v>8444194</v>
      </c>
      <c r="J34" s="1">
        <v>236</v>
      </c>
      <c r="K34" s="1">
        <f t="shared" si="2"/>
        <v>-21</v>
      </c>
      <c r="L34" s="1"/>
      <c r="M34" s="1"/>
      <c r="N34" s="1">
        <v>195.59999999999991</v>
      </c>
      <c r="O34" s="1">
        <f t="shared" si="12"/>
        <v>43</v>
      </c>
      <c r="P34" s="5">
        <f t="shared" si="13"/>
        <v>43.400000000000091</v>
      </c>
      <c r="Q34" s="5"/>
      <c r="R34" s="1"/>
      <c r="S34" s="1">
        <f t="shared" si="4"/>
        <v>20</v>
      </c>
      <c r="T34" s="1">
        <f t="shared" si="5"/>
        <v>18.990697674418602</v>
      </c>
      <c r="U34" s="1">
        <v>64.599999999999994</v>
      </c>
      <c r="V34" s="1">
        <v>58.2</v>
      </c>
      <c r="W34" s="1">
        <v>41.2</v>
      </c>
      <c r="X34" s="1">
        <v>56.2</v>
      </c>
      <c r="Y34" s="1">
        <v>57.8</v>
      </c>
      <c r="Z34" s="1">
        <v>66</v>
      </c>
      <c r="AA34" s="1"/>
      <c r="AB34" s="1">
        <f t="shared" si="6"/>
        <v>4.3400000000000096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3" t="s">
        <v>74</v>
      </c>
      <c r="B35" s="22" t="s">
        <v>32</v>
      </c>
      <c r="C35" s="22"/>
      <c r="D35" s="22">
        <v>576</v>
      </c>
      <c r="E35" s="22"/>
      <c r="F35" s="22">
        <v>576</v>
      </c>
      <c r="G35" s="21">
        <v>0</v>
      </c>
      <c r="H35" s="22" t="e">
        <v>#N/A</v>
      </c>
      <c r="I35" s="23" t="s">
        <v>71</v>
      </c>
      <c r="J35" s="22"/>
      <c r="K35" s="22">
        <f t="shared" si="2"/>
        <v>0</v>
      </c>
      <c r="L35" s="22"/>
      <c r="M35" s="22"/>
      <c r="N35" s="22"/>
      <c r="O35" s="22">
        <f t="shared" si="12"/>
        <v>0</v>
      </c>
      <c r="P35" s="24"/>
      <c r="Q35" s="24"/>
      <c r="R35" s="22"/>
      <c r="S35" s="22" t="e">
        <f t="shared" si="4"/>
        <v>#DIV/0!</v>
      </c>
      <c r="T35" s="22" t="e">
        <f t="shared" si="5"/>
        <v>#DIV/0!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71</v>
      </c>
      <c r="AB35" s="22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76</v>
      </c>
      <c r="B36" s="12" t="s">
        <v>32</v>
      </c>
      <c r="C36" s="12">
        <v>175</v>
      </c>
      <c r="D36" s="12">
        <v>1085</v>
      </c>
      <c r="E36" s="12">
        <v>180</v>
      </c>
      <c r="F36" s="13">
        <v>1040</v>
      </c>
      <c r="G36" s="7">
        <v>0.2</v>
      </c>
      <c r="H36" s="1">
        <v>120</v>
      </c>
      <c r="I36" s="1">
        <v>783798</v>
      </c>
      <c r="J36" s="1">
        <v>270</v>
      </c>
      <c r="K36" s="1">
        <f t="shared" si="2"/>
        <v>-90</v>
      </c>
      <c r="L36" s="1"/>
      <c r="M36" s="1"/>
      <c r="N36" s="1">
        <v>533</v>
      </c>
      <c r="O36" s="1">
        <f t="shared" si="12"/>
        <v>36</v>
      </c>
      <c r="P36" s="5">
        <v>300</v>
      </c>
      <c r="Q36" s="5"/>
      <c r="R36" s="1"/>
      <c r="S36" s="1">
        <f t="shared" si="4"/>
        <v>52.027777777777779</v>
      </c>
      <c r="T36" s="1">
        <f t="shared" si="5"/>
        <v>43.694444444444443</v>
      </c>
      <c r="U36" s="1">
        <v>112</v>
      </c>
      <c r="V36" s="1">
        <v>101.2</v>
      </c>
      <c r="W36" s="1">
        <v>76</v>
      </c>
      <c r="X36" s="1">
        <v>88.6</v>
      </c>
      <c r="Y36" s="1">
        <v>98.8</v>
      </c>
      <c r="Z36" s="1">
        <v>73.8</v>
      </c>
      <c r="AA36" s="1"/>
      <c r="AB36" s="1">
        <f t="shared" si="6"/>
        <v>60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75</v>
      </c>
      <c r="B37" s="19" t="s">
        <v>32</v>
      </c>
      <c r="C37" s="19"/>
      <c r="D37" s="19">
        <v>40</v>
      </c>
      <c r="E37" s="19">
        <v>40</v>
      </c>
      <c r="F37" s="20"/>
      <c r="G37" s="21">
        <v>0</v>
      </c>
      <c r="H37" s="22" t="e">
        <v>#N/A</v>
      </c>
      <c r="I37" s="23" t="s">
        <v>83</v>
      </c>
      <c r="J37" s="22">
        <v>40</v>
      </c>
      <c r="K37" s="22">
        <f t="shared" ref="K37" si="14">E37-J37</f>
        <v>0</v>
      </c>
      <c r="L37" s="22"/>
      <c r="M37" s="22"/>
      <c r="N37" s="22"/>
      <c r="O37" s="22">
        <f t="shared" si="12"/>
        <v>8</v>
      </c>
      <c r="P37" s="24"/>
      <c r="Q37" s="24"/>
      <c r="R37" s="22"/>
      <c r="S37" s="22">
        <f t="shared" si="4"/>
        <v>0</v>
      </c>
      <c r="T37" s="22">
        <f t="shared" si="5"/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/>
      <c r="AB37" s="22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77</v>
      </c>
      <c r="B38" s="12" t="s">
        <v>37</v>
      </c>
      <c r="C38" s="12">
        <v>152.554</v>
      </c>
      <c r="D38" s="12"/>
      <c r="E38" s="12">
        <v>103.88800000000001</v>
      </c>
      <c r="F38" s="13">
        <v>48.665999999999997</v>
      </c>
      <c r="G38" s="7">
        <v>1</v>
      </c>
      <c r="H38" s="1">
        <v>120</v>
      </c>
      <c r="I38" s="1">
        <v>783811</v>
      </c>
      <c r="J38" s="1">
        <v>88.5</v>
      </c>
      <c r="K38" s="1">
        <f t="shared" si="2"/>
        <v>15.388000000000005</v>
      </c>
      <c r="L38" s="1"/>
      <c r="M38" s="1"/>
      <c r="N38" s="1">
        <v>200</v>
      </c>
      <c r="O38" s="1">
        <f t="shared" si="12"/>
        <v>20.7776</v>
      </c>
      <c r="P38" s="5"/>
      <c r="Q38" s="5"/>
      <c r="R38" s="1"/>
      <c r="S38" s="1">
        <f t="shared" si="4"/>
        <v>11.96798475281072</v>
      </c>
      <c r="T38" s="1">
        <f t="shared" si="5"/>
        <v>11.96798475281072</v>
      </c>
      <c r="U38" s="1">
        <v>8.3488000000000007</v>
      </c>
      <c r="V38" s="1">
        <v>0.68799999999999994</v>
      </c>
      <c r="W38" s="1">
        <v>0</v>
      </c>
      <c r="X38" s="1">
        <v>0</v>
      </c>
      <c r="Y38" s="1">
        <v>0</v>
      </c>
      <c r="Z38" s="1">
        <v>0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78</v>
      </c>
      <c r="B39" s="19" t="s">
        <v>37</v>
      </c>
      <c r="C39" s="19">
        <v>343.87599999999998</v>
      </c>
      <c r="D39" s="19">
        <v>517.08799999999997</v>
      </c>
      <c r="E39" s="19">
        <v>107.29</v>
      </c>
      <c r="F39" s="20">
        <v>739.36900000000003</v>
      </c>
      <c r="G39" s="21">
        <v>0</v>
      </c>
      <c r="H39" s="22" t="e">
        <v>#N/A</v>
      </c>
      <c r="I39" s="22" t="s">
        <v>70</v>
      </c>
      <c r="J39" s="22">
        <v>90</v>
      </c>
      <c r="K39" s="22">
        <f t="shared" si="2"/>
        <v>17.290000000000006</v>
      </c>
      <c r="L39" s="22"/>
      <c r="M39" s="22"/>
      <c r="N39" s="22"/>
      <c r="O39" s="22">
        <f t="shared" si="12"/>
        <v>21.458000000000002</v>
      </c>
      <c r="P39" s="24"/>
      <c r="Q39" s="24"/>
      <c r="R39" s="22"/>
      <c r="S39" s="22">
        <f t="shared" si="4"/>
        <v>34.45656631559325</v>
      </c>
      <c r="T39" s="22">
        <f t="shared" si="5"/>
        <v>34.45656631559325</v>
      </c>
      <c r="U39" s="22">
        <v>29.4452</v>
      </c>
      <c r="V39" s="22">
        <v>44.423000000000002</v>
      </c>
      <c r="W39" s="22">
        <v>41.197200000000002</v>
      </c>
      <c r="X39" s="22">
        <v>44.06</v>
      </c>
      <c r="Y39" s="22">
        <v>26.588999999999999</v>
      </c>
      <c r="Z39" s="22">
        <v>44.366199999999999</v>
      </c>
      <c r="AA39" s="22" t="s">
        <v>71</v>
      </c>
      <c r="AB39" s="22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79</v>
      </c>
      <c r="B40" s="1" t="s">
        <v>32</v>
      </c>
      <c r="C40" s="1">
        <v>481</v>
      </c>
      <c r="D40" s="1">
        <v>830</v>
      </c>
      <c r="E40" s="1">
        <v>390</v>
      </c>
      <c r="F40" s="1">
        <v>916</v>
      </c>
      <c r="G40" s="7">
        <v>0.2</v>
      </c>
      <c r="H40" s="1">
        <v>120</v>
      </c>
      <c r="I40" s="1">
        <v>783804</v>
      </c>
      <c r="J40" s="1">
        <v>359</v>
      </c>
      <c r="K40" s="1">
        <f t="shared" si="2"/>
        <v>31</v>
      </c>
      <c r="L40" s="1"/>
      <c r="M40" s="1"/>
      <c r="N40" s="1">
        <v>100</v>
      </c>
      <c r="O40" s="1">
        <f t="shared" si="12"/>
        <v>78</v>
      </c>
      <c r="P40" s="5">
        <f t="shared" ref="P40" si="15">20*O40-N40-F40</f>
        <v>544</v>
      </c>
      <c r="Q40" s="5"/>
      <c r="R40" s="1"/>
      <c r="S40" s="1">
        <f t="shared" si="4"/>
        <v>20</v>
      </c>
      <c r="T40" s="1">
        <f t="shared" si="5"/>
        <v>13.025641025641026</v>
      </c>
      <c r="U40" s="1">
        <v>55.6</v>
      </c>
      <c r="V40" s="1">
        <v>79.2</v>
      </c>
      <c r="W40" s="1">
        <v>59.4</v>
      </c>
      <c r="X40" s="1">
        <v>77.8</v>
      </c>
      <c r="Y40" s="1">
        <v>15.2</v>
      </c>
      <c r="Z40" s="1">
        <v>44</v>
      </c>
      <c r="AA40" s="1"/>
      <c r="AB40" s="1">
        <f t="shared" si="6"/>
        <v>108.80000000000001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80</v>
      </c>
      <c r="B41" s="12" t="s">
        <v>37</v>
      </c>
      <c r="C41" s="12">
        <v>418.58600000000001</v>
      </c>
      <c r="D41" s="12">
        <v>95.403999999999996</v>
      </c>
      <c r="E41" s="12">
        <v>500.05</v>
      </c>
      <c r="F41" s="13"/>
      <c r="G41" s="7">
        <v>1</v>
      </c>
      <c r="H41" s="1">
        <v>120</v>
      </c>
      <c r="I41" s="1">
        <v>783828</v>
      </c>
      <c r="J41" s="1">
        <v>449</v>
      </c>
      <c r="K41" s="1">
        <f t="shared" si="2"/>
        <v>51.050000000000011</v>
      </c>
      <c r="L41" s="1"/>
      <c r="M41" s="1"/>
      <c r="N41" s="1">
        <v>269.51819999999998</v>
      </c>
      <c r="O41" s="1">
        <f t="shared" si="12"/>
        <v>100.01</v>
      </c>
      <c r="P41" s="5">
        <f>20*(O41+O42)-N41-N42-F41-F42</f>
        <v>2074.5568000000003</v>
      </c>
      <c r="Q41" s="5"/>
      <c r="R41" s="1"/>
      <c r="S41" s="1">
        <f t="shared" si="4"/>
        <v>23.438406159384062</v>
      </c>
      <c r="T41" s="1">
        <f t="shared" si="5"/>
        <v>2.6949125087491246</v>
      </c>
      <c r="U41" s="1">
        <v>88.202399999999997</v>
      </c>
      <c r="V41" s="1">
        <v>71.453999999999994</v>
      </c>
      <c r="W41" s="1">
        <v>0</v>
      </c>
      <c r="X41" s="1">
        <v>0</v>
      </c>
      <c r="Y41" s="1">
        <v>26.6968</v>
      </c>
      <c r="Z41" s="1">
        <v>0</v>
      </c>
      <c r="AA41" s="11" t="s">
        <v>84</v>
      </c>
      <c r="AB41" s="1">
        <f t="shared" si="6"/>
        <v>2074.5568000000003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81</v>
      </c>
      <c r="B42" s="19" t="s">
        <v>37</v>
      </c>
      <c r="C42" s="19">
        <v>213.47900000000001</v>
      </c>
      <c r="D42" s="19"/>
      <c r="E42" s="19">
        <v>92.39</v>
      </c>
      <c r="F42" s="20">
        <v>25.684999999999999</v>
      </c>
      <c r="G42" s="21">
        <v>0</v>
      </c>
      <c r="H42" s="22" t="e">
        <v>#N/A</v>
      </c>
      <c r="I42" s="22" t="s">
        <v>70</v>
      </c>
      <c r="J42" s="22">
        <v>88.5</v>
      </c>
      <c r="K42" s="22">
        <f t="shared" si="2"/>
        <v>3.8900000000000006</v>
      </c>
      <c r="L42" s="22"/>
      <c r="M42" s="22"/>
      <c r="N42" s="22"/>
      <c r="O42" s="22">
        <f t="shared" si="12"/>
        <v>18.478000000000002</v>
      </c>
      <c r="P42" s="24"/>
      <c r="Q42" s="24"/>
      <c r="R42" s="22"/>
      <c r="S42" s="22">
        <f t="shared" si="4"/>
        <v>1.3900313886784281</v>
      </c>
      <c r="T42" s="22">
        <f t="shared" si="5"/>
        <v>1.3900313886784281</v>
      </c>
      <c r="U42" s="22">
        <v>0</v>
      </c>
      <c r="V42" s="22">
        <v>15.063800000000001</v>
      </c>
      <c r="W42" s="22">
        <v>74.7316</v>
      </c>
      <c r="X42" s="22">
        <v>90.467600000000004</v>
      </c>
      <c r="Y42" s="22">
        <v>48.683599999999998</v>
      </c>
      <c r="Z42" s="22">
        <v>87.455399999999997</v>
      </c>
      <c r="AA42" s="22" t="s">
        <v>71</v>
      </c>
      <c r="AB42" s="22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32</v>
      </c>
      <c r="C44" s="1">
        <v>-165</v>
      </c>
      <c r="D44" s="1"/>
      <c r="E44" s="1"/>
      <c r="F44" s="15">
        <v>-165</v>
      </c>
      <c r="G44" s="7">
        <v>0</v>
      </c>
      <c r="H44" s="1">
        <v>120</v>
      </c>
      <c r="I44" s="1"/>
      <c r="J44" s="1"/>
      <c r="K44" s="1">
        <f t="shared" ref="K44:K48" si="16">E44-J44</f>
        <v>0</v>
      </c>
      <c r="L44" s="1"/>
      <c r="M44" s="1"/>
      <c r="N44" s="1"/>
      <c r="O44" s="1">
        <f>E44/5</f>
        <v>0</v>
      </c>
      <c r="P44" s="5"/>
      <c r="Q44" s="5"/>
      <c r="R44" s="1"/>
      <c r="S44" s="1" t="e">
        <f t="shared" ref="S44:S48" si="17">(F44+N44+P44)/O44</f>
        <v>#DIV/0!</v>
      </c>
      <c r="T44" s="1" t="e">
        <f t="shared" ref="T44:T48" si="18">(F44+N44)/O44</f>
        <v>#DIV/0!</v>
      </c>
      <c r="U44" s="1">
        <v>0</v>
      </c>
      <c r="V44" s="1">
        <v>33</v>
      </c>
      <c r="W44" s="1">
        <v>0</v>
      </c>
      <c r="X44" s="1">
        <v>7.2</v>
      </c>
      <c r="Y44" s="1">
        <v>-4.8</v>
      </c>
      <c r="Z44" s="1">
        <v>549.79999999999995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5" t="s">
        <v>36</v>
      </c>
      <c r="B45" s="1" t="s">
        <v>37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16"/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 t="shared" si="17"/>
        <v>#DIV/0!</v>
      </c>
      <c r="T45" s="1" t="e">
        <f t="shared" si="18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5" t="s">
        <v>39</v>
      </c>
      <c r="B46" s="1" t="s">
        <v>32</v>
      </c>
      <c r="C46" s="1">
        <v>5690</v>
      </c>
      <c r="D46" s="1"/>
      <c r="E46" s="1">
        <v>2865</v>
      </c>
      <c r="F46" s="15">
        <f>2785+F44</f>
        <v>2620</v>
      </c>
      <c r="G46" s="7">
        <v>0.18</v>
      </c>
      <c r="H46" s="1">
        <v>60</v>
      </c>
      <c r="I46" s="1"/>
      <c r="J46" s="1">
        <v>2891</v>
      </c>
      <c r="K46" s="1">
        <f t="shared" si="16"/>
        <v>-26</v>
      </c>
      <c r="L46" s="1"/>
      <c r="M46" s="1"/>
      <c r="N46" s="1">
        <v>4200</v>
      </c>
      <c r="O46" s="1">
        <f>E46/5</f>
        <v>573</v>
      </c>
      <c r="P46" s="5"/>
      <c r="Q46" s="5"/>
      <c r="R46" s="1"/>
      <c r="S46" s="1">
        <f t="shared" si="17"/>
        <v>11.902268760907504</v>
      </c>
      <c r="T46" s="1">
        <f t="shared" si="18"/>
        <v>11.902268760907504</v>
      </c>
      <c r="U46" s="1">
        <v>478</v>
      </c>
      <c r="V46" s="1">
        <v>491</v>
      </c>
      <c r="W46" s="1">
        <v>0</v>
      </c>
      <c r="X46" s="1">
        <v>0</v>
      </c>
      <c r="Y46" s="1">
        <v>0</v>
      </c>
      <c r="Z46" s="1"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5" t="s">
        <v>40</v>
      </c>
      <c r="B47" s="1" t="s">
        <v>32</v>
      </c>
      <c r="C47" s="1"/>
      <c r="D47" s="1"/>
      <c r="E47" s="1"/>
      <c r="F47" s="1"/>
      <c r="G47" s="7">
        <v>0.18</v>
      </c>
      <c r="H47" s="1">
        <v>120</v>
      </c>
      <c r="I47" s="1"/>
      <c r="J47" s="1"/>
      <c r="K47" s="1">
        <f t="shared" si="16"/>
        <v>0</v>
      </c>
      <c r="L47" s="1"/>
      <c r="M47" s="1"/>
      <c r="N47" s="1">
        <v>3400</v>
      </c>
      <c r="O47" s="1">
        <f>E47/5</f>
        <v>0</v>
      </c>
      <c r="P47" s="5"/>
      <c r="Q47" s="5"/>
      <c r="R47" s="1"/>
      <c r="S47" s="1" t="e">
        <f t="shared" si="17"/>
        <v>#DIV/0!</v>
      </c>
      <c r="T47" s="1" t="e">
        <f t="shared" si="18"/>
        <v>#DIV/0!</v>
      </c>
      <c r="U47" s="1">
        <v>0</v>
      </c>
      <c r="V47" s="1">
        <v>36</v>
      </c>
      <c r="W47" s="1">
        <v>3.6</v>
      </c>
      <c r="X47" s="1">
        <v>276.39999999999998</v>
      </c>
      <c r="Y47" s="1">
        <v>318.39999999999998</v>
      </c>
      <c r="Z47" s="1">
        <v>115.4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5" t="s">
        <v>44</v>
      </c>
      <c r="B48" s="1" t="s">
        <v>37</v>
      </c>
      <c r="C48" s="1"/>
      <c r="D48" s="1"/>
      <c r="E48" s="1"/>
      <c r="F48" s="1"/>
      <c r="G48" s="7">
        <v>1</v>
      </c>
      <c r="H48" s="1"/>
      <c r="I48" s="1"/>
      <c r="J48" s="1"/>
      <c r="K48" s="1">
        <f t="shared" si="16"/>
        <v>0</v>
      </c>
      <c r="L48" s="1"/>
      <c r="M48" s="1"/>
      <c r="N48" s="1"/>
      <c r="O48" s="1">
        <f>E48/5</f>
        <v>0</v>
      </c>
      <c r="P48" s="5"/>
      <c r="Q48" s="5"/>
      <c r="R48" s="1"/>
      <c r="S48" s="1" t="e">
        <f t="shared" si="17"/>
        <v>#DIV/0!</v>
      </c>
      <c r="T48" s="1" t="e">
        <f t="shared" si="18"/>
        <v>#DIV/0!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38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5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42" xr:uid="{605B8AC1-1B39-44CD-A3B6-A5D5721AC9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2024-07-15T11:16:33Z</dcterms:created>
  <dcterms:modified xsi:type="dcterms:W3CDTF">2024-07-15T12:10:36Z</dcterms:modified>
</cp:coreProperties>
</file>