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047ACEBB-B5D1-4CF5-A3F9-981FDA00FF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4" i="1" l="1"/>
  <c r="V46" i="1"/>
  <c r="V83" i="1"/>
  <c r="V37" i="1"/>
  <c r="V57" i="1"/>
  <c r="S104" i="1" l="1"/>
  <c r="S102" i="1"/>
  <c r="AE102" i="1" s="1"/>
  <c r="S96" i="1"/>
  <c r="AE96" i="1" s="1"/>
  <c r="S90" i="1"/>
  <c r="AE90" i="1" s="1"/>
  <c r="S86" i="1"/>
  <c r="AE86" i="1" s="1"/>
  <c r="S79" i="1"/>
  <c r="S78" i="1"/>
  <c r="AE78" i="1" s="1"/>
  <c r="S75" i="1"/>
  <c r="AE75" i="1" s="1"/>
  <c r="S74" i="1"/>
  <c r="S72" i="1"/>
  <c r="S70" i="1"/>
  <c r="S69" i="1"/>
  <c r="AE69" i="1" s="1"/>
  <c r="S67" i="1"/>
  <c r="AE67" i="1" s="1"/>
  <c r="S66" i="1"/>
  <c r="S64" i="1"/>
  <c r="AE61" i="1"/>
  <c r="S60" i="1"/>
  <c r="S58" i="1"/>
  <c r="AE58" i="1" s="1"/>
  <c r="S57" i="1"/>
  <c r="AE57" i="1" s="1"/>
  <c r="S56" i="1"/>
  <c r="AE56" i="1" s="1"/>
  <c r="S55" i="1"/>
  <c r="S54" i="1"/>
  <c r="AE54" i="1" s="1"/>
  <c r="S53" i="1"/>
  <c r="AE53" i="1" s="1"/>
  <c r="S51" i="1"/>
  <c r="S50" i="1"/>
  <c r="S49" i="1"/>
  <c r="S48" i="1"/>
  <c r="S47" i="1"/>
  <c r="S46" i="1"/>
  <c r="S44" i="1"/>
  <c r="AE44" i="1" s="1"/>
  <c r="S37" i="1"/>
  <c r="S35" i="1"/>
  <c r="S34" i="1"/>
  <c r="AE34" i="1" s="1"/>
  <c r="S30" i="1"/>
  <c r="AE30" i="1" s="1"/>
  <c r="S28" i="1"/>
  <c r="AE28" i="1" s="1"/>
  <c r="S27" i="1"/>
  <c r="S26" i="1"/>
  <c r="AE26" i="1" s="1"/>
  <c r="S25" i="1"/>
  <c r="S24" i="1"/>
  <c r="AE24" i="1" s="1"/>
  <c r="S20" i="1"/>
  <c r="AE20" i="1" s="1"/>
  <c r="S19" i="1"/>
  <c r="S18" i="1"/>
  <c r="AE18" i="1" s="1"/>
  <c r="S14" i="1"/>
  <c r="S13" i="1"/>
  <c r="S11" i="1"/>
  <c r="S9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9" i="1"/>
  <c r="AE11" i="1"/>
  <c r="AE13" i="1"/>
  <c r="AE14" i="1"/>
  <c r="AE15" i="1"/>
  <c r="AE16" i="1"/>
  <c r="AE17" i="1"/>
  <c r="AE19" i="1"/>
  <c r="AE25" i="1"/>
  <c r="AE27" i="1"/>
  <c r="AE31" i="1"/>
  <c r="AE33" i="1"/>
  <c r="AE35" i="1"/>
  <c r="AE36" i="1"/>
  <c r="AE37" i="1"/>
  <c r="AE38" i="1"/>
  <c r="AE40" i="1"/>
  <c r="AE42" i="1"/>
  <c r="AE46" i="1"/>
  <c r="AE47" i="1"/>
  <c r="AE48" i="1"/>
  <c r="AE49" i="1"/>
  <c r="AE50" i="1"/>
  <c r="AE51" i="1"/>
  <c r="AE52" i="1"/>
  <c r="AE55" i="1"/>
  <c r="AE59" i="1"/>
  <c r="AE60" i="1"/>
  <c r="AE64" i="1"/>
  <c r="AE66" i="1"/>
  <c r="AE70" i="1"/>
  <c r="AE72" i="1"/>
  <c r="AE74" i="1"/>
  <c r="AE76" i="1"/>
  <c r="AE79" i="1"/>
  <c r="AE103" i="1"/>
  <c r="AE104" i="1"/>
  <c r="AE105" i="1"/>
  <c r="AE6" i="1"/>
  <c r="T5" i="1"/>
  <c r="AF5" i="1" l="1"/>
  <c r="R99" i="1"/>
  <c r="S99" i="1" s="1"/>
  <c r="AE99" i="1" s="1"/>
  <c r="R98" i="1"/>
  <c r="S98" i="1" s="1"/>
  <c r="AE98" i="1" s="1"/>
  <c r="R92" i="1"/>
  <c r="S92" i="1" s="1"/>
  <c r="AE92" i="1" s="1"/>
  <c r="R91" i="1"/>
  <c r="S91" i="1" s="1"/>
  <c r="AE91" i="1" s="1"/>
  <c r="R88" i="1"/>
  <c r="S88" i="1" s="1"/>
  <c r="AE88" i="1" s="1"/>
  <c r="R85" i="1"/>
  <c r="S85" i="1" s="1"/>
  <c r="AE85" i="1" s="1"/>
  <c r="R84" i="1"/>
  <c r="S84" i="1" s="1"/>
  <c r="AE84" i="1" s="1"/>
  <c r="R81" i="1"/>
  <c r="S81" i="1" s="1"/>
  <c r="AE81" i="1" s="1"/>
  <c r="R80" i="1"/>
  <c r="S80" i="1" s="1"/>
  <c r="AE80" i="1" s="1"/>
  <c r="R71" i="1"/>
  <c r="S71" i="1" s="1"/>
  <c r="AE71" i="1" s="1"/>
  <c r="R45" i="1"/>
  <c r="S45" i="1" s="1"/>
  <c r="AE45" i="1" s="1"/>
  <c r="R29" i="1"/>
  <c r="S29" i="1" s="1"/>
  <c r="AE29" i="1" s="1"/>
  <c r="R23" i="1"/>
  <c r="S23" i="1" s="1"/>
  <c r="AE23" i="1" s="1"/>
  <c r="R21" i="1"/>
  <c r="S21" i="1" s="1"/>
  <c r="AE21" i="1" s="1"/>
  <c r="R7" i="1"/>
  <c r="S7" i="1" s="1"/>
  <c r="AE7" i="1" s="1"/>
  <c r="E34" i="1" l="1"/>
  <c r="E66" i="1"/>
  <c r="P98" i="1" l="1"/>
  <c r="W98" i="1" s="1"/>
  <c r="P77" i="1"/>
  <c r="P75" i="1"/>
  <c r="P73" i="1"/>
  <c r="P71" i="1"/>
  <c r="W71" i="1" s="1"/>
  <c r="P69" i="1"/>
  <c r="W69" i="1" s="1"/>
  <c r="P7" i="1"/>
  <c r="W7" i="1" s="1"/>
  <c r="P8" i="1"/>
  <c r="Q8" i="1" s="1"/>
  <c r="R8" i="1" s="1"/>
  <c r="S8" i="1" s="1"/>
  <c r="P9" i="1"/>
  <c r="Q9" i="1" s="1"/>
  <c r="P10" i="1"/>
  <c r="Q10" i="1" s="1"/>
  <c r="R10" i="1" s="1"/>
  <c r="S10" i="1" s="1"/>
  <c r="AE10" i="1" s="1"/>
  <c r="P11" i="1"/>
  <c r="W11" i="1" s="1"/>
  <c r="P12" i="1"/>
  <c r="Q12" i="1" s="1"/>
  <c r="R12" i="1" s="1"/>
  <c r="S12" i="1" s="1"/>
  <c r="AE12" i="1" s="1"/>
  <c r="P13" i="1"/>
  <c r="Q13" i="1" s="1"/>
  <c r="P14" i="1"/>
  <c r="W14" i="1" s="1"/>
  <c r="P15" i="1"/>
  <c r="P16" i="1"/>
  <c r="P17" i="1"/>
  <c r="P18" i="1"/>
  <c r="Q18" i="1" s="1"/>
  <c r="P19" i="1"/>
  <c r="W19" i="1" s="1"/>
  <c r="P20" i="1"/>
  <c r="P21" i="1"/>
  <c r="W21" i="1" s="1"/>
  <c r="P22" i="1"/>
  <c r="Q22" i="1" s="1"/>
  <c r="R22" i="1" s="1"/>
  <c r="S22" i="1" s="1"/>
  <c r="AE22" i="1" s="1"/>
  <c r="P23" i="1"/>
  <c r="W23" i="1" s="1"/>
  <c r="P24" i="1"/>
  <c r="P25" i="1"/>
  <c r="W25" i="1" s="1"/>
  <c r="P26" i="1"/>
  <c r="P27" i="1"/>
  <c r="P28" i="1"/>
  <c r="W28" i="1" s="1"/>
  <c r="P29" i="1"/>
  <c r="W29" i="1" s="1"/>
  <c r="P30" i="1"/>
  <c r="W30" i="1" s="1"/>
  <c r="P31" i="1"/>
  <c r="P32" i="1"/>
  <c r="Q32" i="1" s="1"/>
  <c r="R32" i="1" s="1"/>
  <c r="S32" i="1" s="1"/>
  <c r="AE32" i="1" s="1"/>
  <c r="P33" i="1"/>
  <c r="P34" i="1"/>
  <c r="W34" i="1" s="1"/>
  <c r="P35" i="1"/>
  <c r="P36" i="1"/>
  <c r="P37" i="1"/>
  <c r="P38" i="1"/>
  <c r="P39" i="1"/>
  <c r="Q39" i="1" s="1"/>
  <c r="R39" i="1" s="1"/>
  <c r="S39" i="1" s="1"/>
  <c r="AE39" i="1" s="1"/>
  <c r="P40" i="1"/>
  <c r="P41" i="1"/>
  <c r="Q41" i="1" s="1"/>
  <c r="R41" i="1" s="1"/>
  <c r="S41" i="1" s="1"/>
  <c r="AE41" i="1" s="1"/>
  <c r="P42" i="1"/>
  <c r="P43" i="1"/>
  <c r="Q43" i="1" s="1"/>
  <c r="R43" i="1" s="1"/>
  <c r="S43" i="1" s="1"/>
  <c r="AE43" i="1" s="1"/>
  <c r="P44" i="1"/>
  <c r="P45" i="1"/>
  <c r="W45" i="1" s="1"/>
  <c r="P46" i="1"/>
  <c r="P47" i="1"/>
  <c r="W47" i="1" s="1"/>
  <c r="P48" i="1"/>
  <c r="W48" i="1" s="1"/>
  <c r="P49" i="1"/>
  <c r="Q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P59" i="1"/>
  <c r="P60" i="1"/>
  <c r="Q60" i="1" s="1"/>
  <c r="P61" i="1"/>
  <c r="P62" i="1"/>
  <c r="Q62" i="1" s="1"/>
  <c r="R62" i="1" s="1"/>
  <c r="S62" i="1" s="1"/>
  <c r="AE62" i="1" s="1"/>
  <c r="P63" i="1"/>
  <c r="P64" i="1"/>
  <c r="W64" i="1" s="1"/>
  <c r="P65" i="1"/>
  <c r="P66" i="1"/>
  <c r="Q66" i="1" s="1"/>
  <c r="P67" i="1"/>
  <c r="W67" i="1" s="1"/>
  <c r="P68" i="1"/>
  <c r="P70" i="1"/>
  <c r="P72" i="1"/>
  <c r="W72" i="1" s="1"/>
  <c r="P74" i="1"/>
  <c r="P76" i="1"/>
  <c r="P78" i="1"/>
  <c r="W78" i="1" s="1"/>
  <c r="P79" i="1"/>
  <c r="P80" i="1"/>
  <c r="W80" i="1" s="1"/>
  <c r="P81" i="1"/>
  <c r="W81" i="1" s="1"/>
  <c r="P82" i="1"/>
  <c r="P83" i="1"/>
  <c r="Q83" i="1" s="1"/>
  <c r="R83" i="1" s="1"/>
  <c r="S83" i="1" s="1"/>
  <c r="AE83" i="1" s="1"/>
  <c r="P84" i="1"/>
  <c r="W84" i="1" s="1"/>
  <c r="P85" i="1"/>
  <c r="W85" i="1" s="1"/>
  <c r="P86" i="1"/>
  <c r="P87" i="1"/>
  <c r="P88" i="1"/>
  <c r="W88" i="1" s="1"/>
  <c r="P89" i="1"/>
  <c r="P90" i="1"/>
  <c r="P91" i="1"/>
  <c r="W91" i="1" s="1"/>
  <c r="P92" i="1"/>
  <c r="W92" i="1" s="1"/>
  <c r="P93" i="1"/>
  <c r="P94" i="1"/>
  <c r="P95" i="1"/>
  <c r="P96" i="1"/>
  <c r="P97" i="1"/>
  <c r="Q97" i="1" s="1"/>
  <c r="R97" i="1" s="1"/>
  <c r="S97" i="1" s="1"/>
  <c r="AE97" i="1" s="1"/>
  <c r="P99" i="1"/>
  <c r="W99" i="1" s="1"/>
  <c r="P100" i="1"/>
  <c r="Q100" i="1" s="1"/>
  <c r="R100" i="1" s="1"/>
  <c r="S100" i="1" s="1"/>
  <c r="AE100" i="1" s="1"/>
  <c r="P101" i="1"/>
  <c r="Q101" i="1" s="1"/>
  <c r="R101" i="1" s="1"/>
  <c r="S101" i="1" s="1"/>
  <c r="AE101" i="1" s="1"/>
  <c r="P102" i="1"/>
  <c r="W102" i="1" s="1"/>
  <c r="P103" i="1"/>
  <c r="P104" i="1"/>
  <c r="P105" i="1"/>
  <c r="P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8" i="1" l="1"/>
  <c r="W100" i="1"/>
  <c r="W97" i="1"/>
  <c r="W83" i="1"/>
  <c r="W66" i="1"/>
  <c r="W62" i="1"/>
  <c r="W60" i="1"/>
  <c r="W32" i="1"/>
  <c r="W22" i="1"/>
  <c r="W18" i="1"/>
  <c r="W12" i="1"/>
  <c r="W10" i="1"/>
  <c r="W8" i="1"/>
  <c r="W101" i="1"/>
  <c r="W49" i="1"/>
  <c r="W43" i="1"/>
  <c r="W41" i="1"/>
  <c r="W39" i="1"/>
  <c r="W13" i="1"/>
  <c r="W9" i="1"/>
  <c r="Q6" i="1"/>
  <c r="X6" i="1"/>
  <c r="Q104" i="1"/>
  <c r="X104" i="1"/>
  <c r="X102" i="1"/>
  <c r="X100" i="1"/>
  <c r="X97" i="1"/>
  <c r="Q95" i="1"/>
  <c r="R95" i="1" s="1"/>
  <c r="S95" i="1" s="1"/>
  <c r="AE95" i="1" s="1"/>
  <c r="X95" i="1"/>
  <c r="Q93" i="1"/>
  <c r="R93" i="1" s="1"/>
  <c r="S93" i="1" s="1"/>
  <c r="AE93" i="1" s="1"/>
  <c r="X93" i="1"/>
  <c r="X91" i="1"/>
  <c r="Q89" i="1"/>
  <c r="R89" i="1" s="1"/>
  <c r="S89" i="1" s="1"/>
  <c r="AE89" i="1" s="1"/>
  <c r="X89" i="1"/>
  <c r="Q87" i="1"/>
  <c r="R87" i="1" s="1"/>
  <c r="S87" i="1" s="1"/>
  <c r="AE87" i="1" s="1"/>
  <c r="X87" i="1"/>
  <c r="X85" i="1"/>
  <c r="X83" i="1"/>
  <c r="X81" i="1"/>
  <c r="Q79" i="1"/>
  <c r="X79" i="1"/>
  <c r="X72" i="1"/>
  <c r="Q68" i="1"/>
  <c r="R68" i="1" s="1"/>
  <c r="S68" i="1" s="1"/>
  <c r="AE68" i="1" s="1"/>
  <c r="X68" i="1"/>
  <c r="X66" i="1"/>
  <c r="X64" i="1"/>
  <c r="X62" i="1"/>
  <c r="X60" i="1"/>
  <c r="X58" i="1"/>
  <c r="Q58" i="1"/>
  <c r="X56" i="1"/>
  <c r="X54" i="1"/>
  <c r="Q54" i="1"/>
  <c r="X50" i="1"/>
  <c r="X48" i="1"/>
  <c r="Q46" i="1"/>
  <c r="X46" i="1"/>
  <c r="Q44" i="1"/>
  <c r="X44" i="1"/>
  <c r="Q38" i="1"/>
  <c r="X38" i="1"/>
  <c r="X34" i="1"/>
  <c r="X32" i="1"/>
  <c r="X30" i="1"/>
  <c r="X28" i="1"/>
  <c r="Q26" i="1"/>
  <c r="X26" i="1"/>
  <c r="Q24" i="1"/>
  <c r="X24" i="1"/>
  <c r="X22" i="1"/>
  <c r="Q20" i="1"/>
  <c r="X20" i="1"/>
  <c r="X18" i="1"/>
  <c r="X14" i="1"/>
  <c r="X12" i="1"/>
  <c r="X10" i="1"/>
  <c r="X8" i="1"/>
  <c r="X69" i="1"/>
  <c r="X73" i="1"/>
  <c r="Q73" i="1"/>
  <c r="R73" i="1" s="1"/>
  <c r="S73" i="1" s="1"/>
  <c r="AE73" i="1" s="1"/>
  <c r="Q77" i="1"/>
  <c r="R77" i="1" s="1"/>
  <c r="S77" i="1" s="1"/>
  <c r="AE77" i="1" s="1"/>
  <c r="X77" i="1"/>
  <c r="X101" i="1"/>
  <c r="X99" i="1"/>
  <c r="X96" i="1"/>
  <c r="Q96" i="1"/>
  <c r="X94" i="1"/>
  <c r="Q94" i="1"/>
  <c r="R94" i="1" s="1"/>
  <c r="S94" i="1" s="1"/>
  <c r="AE94" i="1" s="1"/>
  <c r="X92" i="1"/>
  <c r="X90" i="1"/>
  <c r="Q90" i="1"/>
  <c r="X88" i="1"/>
  <c r="X86" i="1"/>
  <c r="Q86" i="1"/>
  <c r="X84" i="1"/>
  <c r="X82" i="1"/>
  <c r="Q82" i="1"/>
  <c r="R82" i="1" s="1"/>
  <c r="S82" i="1" s="1"/>
  <c r="AE82" i="1" s="1"/>
  <c r="X80" i="1"/>
  <c r="X78" i="1"/>
  <c r="Q74" i="1"/>
  <c r="X74" i="1"/>
  <c r="Q70" i="1"/>
  <c r="X70" i="1"/>
  <c r="X67" i="1"/>
  <c r="X65" i="1"/>
  <c r="Q65" i="1"/>
  <c r="R65" i="1" s="1"/>
  <c r="S65" i="1" s="1"/>
  <c r="AE65" i="1" s="1"/>
  <c r="X63" i="1"/>
  <c r="Q63" i="1"/>
  <c r="R63" i="1" s="1"/>
  <c r="S63" i="1" s="1"/>
  <c r="AE63" i="1" s="1"/>
  <c r="X61" i="1"/>
  <c r="Q61" i="1"/>
  <c r="Q57" i="1"/>
  <c r="X57" i="1"/>
  <c r="X55" i="1"/>
  <c r="Q53" i="1"/>
  <c r="X53" i="1"/>
  <c r="X51" i="1"/>
  <c r="Q51" i="1"/>
  <c r="X49" i="1"/>
  <c r="X47" i="1"/>
  <c r="X45" i="1"/>
  <c r="X43" i="1"/>
  <c r="X41" i="1"/>
  <c r="X39" i="1"/>
  <c r="X37" i="1"/>
  <c r="Q37" i="1"/>
  <c r="Q35" i="1"/>
  <c r="X35" i="1"/>
  <c r="X31" i="1"/>
  <c r="Q31" i="1"/>
  <c r="X29" i="1"/>
  <c r="X27" i="1"/>
  <c r="Q27" i="1"/>
  <c r="X25" i="1"/>
  <c r="X23" i="1"/>
  <c r="X21" i="1"/>
  <c r="X19" i="1"/>
  <c r="X13" i="1"/>
  <c r="X11" i="1"/>
  <c r="X9" i="1"/>
  <c r="X7" i="1"/>
  <c r="X71" i="1"/>
  <c r="X75" i="1"/>
  <c r="Q75" i="1"/>
  <c r="X98" i="1"/>
  <c r="X105" i="1"/>
  <c r="W105" i="1"/>
  <c r="X103" i="1"/>
  <c r="W103" i="1"/>
  <c r="W59" i="1"/>
  <c r="X59" i="1"/>
  <c r="W33" i="1"/>
  <c r="X33" i="1"/>
  <c r="W17" i="1"/>
  <c r="X17" i="1"/>
  <c r="W15" i="1"/>
  <c r="X15" i="1"/>
  <c r="W76" i="1"/>
  <c r="X76" i="1"/>
  <c r="W52" i="1"/>
  <c r="X52" i="1"/>
  <c r="W42" i="1"/>
  <c r="X42" i="1"/>
  <c r="W40" i="1"/>
  <c r="X40" i="1"/>
  <c r="W36" i="1"/>
  <c r="X36" i="1"/>
  <c r="W16" i="1"/>
  <c r="X16" i="1"/>
  <c r="P5" i="1"/>
  <c r="K5" i="1"/>
  <c r="S5" i="1" l="1"/>
  <c r="W75" i="1"/>
  <c r="W31" i="1"/>
  <c r="W37" i="1"/>
  <c r="W51" i="1"/>
  <c r="W57" i="1"/>
  <c r="W82" i="1"/>
  <c r="W90" i="1"/>
  <c r="W77" i="1"/>
  <c r="W20" i="1"/>
  <c r="W54" i="1"/>
  <c r="W68" i="1"/>
  <c r="W87" i="1"/>
  <c r="W89" i="1"/>
  <c r="W104" i="1"/>
  <c r="R5" i="1"/>
  <c r="W6" i="1"/>
  <c r="W27" i="1"/>
  <c r="W35" i="1"/>
  <c r="W53" i="1"/>
  <c r="W61" i="1"/>
  <c r="W63" i="1"/>
  <c r="W65" i="1"/>
  <c r="W70" i="1"/>
  <c r="W74" i="1"/>
  <c r="W86" i="1"/>
  <c r="W94" i="1"/>
  <c r="W96" i="1"/>
  <c r="W73" i="1"/>
  <c r="W24" i="1"/>
  <c r="W26" i="1"/>
  <c r="W38" i="1"/>
  <c r="W44" i="1"/>
  <c r="W46" i="1"/>
  <c r="W58" i="1"/>
  <c r="W79" i="1"/>
  <c r="W93" i="1"/>
  <c r="W95" i="1"/>
  <c r="Q5" i="1"/>
  <c r="AE5" i="1" l="1"/>
</calcChain>
</file>

<file path=xl/sharedStrings.xml><?xml version="1.0" encoding="utf-8"?>
<sst xmlns="http://schemas.openxmlformats.org/spreadsheetml/2006/main" count="377" uniqueCount="169">
  <si>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</si>
  <si>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</si>
  <si>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</si>
  <si>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</si>
  <si>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</si>
  <si>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</si>
  <si>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</si>
  <si>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</si>
  <si>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</si>
  <si>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</si>
  <si>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</si>
  <si>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</si>
  <si>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</si>
  <si>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</si>
  <si>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</si>
  <si>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</si>
  <si>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</si>
  <si>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</si>
  <si>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</si>
  <si>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</si>
  <si>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</si>
  <si>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</si>
  <si>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</si>
  <si>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</si>
  <si>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</si>
  <si>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</si>
  <si>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</si>
  <si>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</si>
  <si>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</si>
  <si>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</si>
  <si>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</si>
  <si>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</si>
  <si>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</si>
  <si>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</si>
  <si>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</si>
  <si>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</si>
  <si>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</si>
  <si>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</si>
  <si>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</si>
  <si>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</si>
  <si>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</si>
  <si>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</si>
  <si>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</si>
  <si>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</si>
  <si>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</si>
  <si>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</si>
  <si>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</si>
  <si>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</si>
  <si>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5206 Ладожская с/к в/у ОСТАНКИНО</t>
  </si>
  <si>
    <t>на вывод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</si>
  <si>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</si>
  <si>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</si>
  <si>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</si>
  <si>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</si>
  <si>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</si>
  <si>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</si>
  <si>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</si>
  <si>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</si>
  <si>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</si>
  <si>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</si>
  <si>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</si>
  <si>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</si>
  <si>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</si>
  <si>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</si>
  <si>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</si>
  <si>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</si>
  <si>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</si>
  <si>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</si>
  <si>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</si>
  <si>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</si>
  <si>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</si>
  <si>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</si>
  <si>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</si>
  <si>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</si>
  <si>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</si>
  <si>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</si>
  <si>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</si>
  <si>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</si>
  <si>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</si>
  <si>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</si>
  <si>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</si>
  <si>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</si>
  <si>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</si>
  <si>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</si>
  <si>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</si>
  <si>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</si>
  <si>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</si>
  <si>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</si>
  <si>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</si>
  <si>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</si>
  <si>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</si>
  <si>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</si>
  <si>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</si>
  <si>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</si>
  <si>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</si>
  <si>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</si>
  <si>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</si>
  <si>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</si>
  <si>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</si>
  <si>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</si>
  <si>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</si>
  <si>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</si>
  <si>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</si>
  <si>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</si>
  <si>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</si>
  <si>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</si>
  <si>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</si>
  <si>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</si>
  <si>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</si>
  <si>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</si>
  <si>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</si>
  <si>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</si>
  <si>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</si>
  <si>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</si>
  <si>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</si>
  <si>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</si>
  <si>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</si>
  <si>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</si>
  <si>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</si>
  <si>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</si>
  <si>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</si>
  <si>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</si>
  <si>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</si>
  <si>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</si>
  <si>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</si>
  <si>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</si>
  <si>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</si>
  <si>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</si>
  <si>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</si>
  <si>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</si>
  <si>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</si>
  <si>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</si>
  <si>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</si>
  <si>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</si>
  <si>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</si>
  <si>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</si>
  <si>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</si>
  <si>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</si>
  <si>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</si>
  <si>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</si>
  <si>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</si>
  <si>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</si>
  <si>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</si>
  <si>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</si>
  <si>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</si>
  <si>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</si>
  <si>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</si>
  <si>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</si>
  <si>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</si>
  <si>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</si>
  <si>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</si>
  <si>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</si>
  <si>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</si>
  <si>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</t>
  </si>
  <si>
    <t>БОНУС_6088 СОЧНЫЕ сос п/о мгс 1*6 ОСТАНКИНО</t>
  </si>
  <si>
    <t>вместо 5337</t>
  </si>
  <si>
    <t>нужно увеличить продажи</t>
  </si>
  <si>
    <t>будет ротация на 6341</t>
  </si>
  <si>
    <t>Остановка заказаов до сентября/ Нарушение температурного режима</t>
  </si>
  <si>
    <t>замена</t>
  </si>
  <si>
    <t>замена арт</t>
  </si>
  <si>
    <t>итого</t>
  </si>
  <si>
    <t>ротация на 6853 МОЛОЧНЫЕ ПРЕМИУМ ПМ сос п/о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</si>
  <si>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</si>
  <si>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</si>
  <si>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</si>
  <si>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</si>
  <si>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</si>
  <si>
    <t>ротация вместо 6281 / 10,07,24 Зверев обнулил - Остановка заказаов до сентября/ Нарушение температурного режима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</si>
</sst>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zoomScaleNormal="85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AD24" sqref="AD2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42578125" customWidth="1"/>
    <col min="12" max="13" width="0.7109375" customWidth="1"/>
    <col min="14" max="21" width="6.85546875" customWidth="1"/>
    <col min="22" max="22" width="21.5703125" customWidth="1"/>
    <col min="23" max="24" width="5.28515625" customWidth="1"/>
    <col min="25" max="29" width="6" customWidth="1"/>
    <col min="30" max="30" width="35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163</v>
      </c>
      <c r="T3" s="3" t="s">
        <v>163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164</v>
      </c>
      <c r="AF4" s="1" t="s">
        <v>165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18251.802</v>
      </c>
      <c r="F5" s="4">
        <f>SUM(F6:F482)</f>
        <v>19911.839999999997</v>
      </c>
      <c r="G5" s="6"/>
      <c r="H5" s="1"/>
      <c r="I5" s="1"/>
      <c r="J5" s="4">
        <f t="shared" ref="J5:U5" si="0">SUM(J6:J482)</f>
        <v>18525.520000000004</v>
      </c>
      <c r="K5" s="4">
        <f t="shared" si="0"/>
        <v>-273.71799999999996</v>
      </c>
      <c r="L5" s="4">
        <f t="shared" si="0"/>
        <v>0</v>
      </c>
      <c r="M5" s="4">
        <f t="shared" si="0"/>
        <v>0</v>
      </c>
      <c r="N5" s="4">
        <f t="shared" si="0"/>
        <v>8468</v>
      </c>
      <c r="O5" s="4">
        <f t="shared" si="0"/>
        <v>8546</v>
      </c>
      <c r="P5" s="4">
        <f t="shared" si="0"/>
        <v>3650.3603999999996</v>
      </c>
      <c r="Q5" s="4">
        <f t="shared" si="0"/>
        <v>16204.591000000002</v>
      </c>
      <c r="R5" s="4">
        <f t="shared" si="0"/>
        <v>19472</v>
      </c>
      <c r="S5" s="4">
        <f t="shared" si="0"/>
        <v>10102</v>
      </c>
      <c r="T5" s="4">
        <f t="shared" si="0"/>
        <v>8520</v>
      </c>
      <c r="U5" s="4">
        <f t="shared" si="0"/>
        <v>16130</v>
      </c>
      <c r="V5" s="1"/>
      <c r="W5" s="1"/>
      <c r="X5" s="1"/>
      <c r="Y5" s="4">
        <f>SUM(Y6:Y482)</f>
        <v>3330.3729999999991</v>
      </c>
      <c r="Z5" s="4">
        <f>SUM(Z6:Z482)</f>
        <v>3549.0885999999996</v>
      </c>
      <c r="AA5" s="4">
        <f>SUM(AA6:AA482)</f>
        <v>3428.670799999999</v>
      </c>
      <c r="AB5" s="4">
        <f>SUM(AB6:AB482)</f>
        <v>3095.2431999999999</v>
      </c>
      <c r="AC5" s="4">
        <f>SUM(AC6:AC482)</f>
        <v>2819.3803999999991</v>
      </c>
      <c r="AD5" s="1"/>
      <c r="AE5" s="4">
        <f>SUM(AE6:AE482)</f>
        <v>5921.8499999999995</v>
      </c>
      <c r="AF5" s="4">
        <f>SUM(AF6:AF482)</f>
        <v>4727.3999999999996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261</v>
      </c>
      <c r="D6" s="1">
        <v>368</v>
      </c>
      <c r="E6" s="1">
        <v>293</v>
      </c>
      <c r="F6" s="1">
        <v>258</v>
      </c>
      <c r="G6" s="6">
        <v>0.4</v>
      </c>
      <c r="H6" s="1">
        <v>60</v>
      </c>
      <c r="I6" s="1" t="s">
        <v>33</v>
      </c>
      <c r="J6" s="1">
        <v>288</v>
      </c>
      <c r="K6" s="1">
        <f t="shared" ref="K6:K34" si="1">E6-J6</f>
        <v>5</v>
      </c>
      <c r="L6" s="1"/>
      <c r="M6" s="1"/>
      <c r="N6" s="1">
        <v>70</v>
      </c>
      <c r="O6" s="1">
        <v>80</v>
      </c>
      <c r="P6" s="1">
        <f>E6/5</f>
        <v>58.6</v>
      </c>
      <c r="Q6" s="5">
        <f>13*P6-O6-N6-F6</f>
        <v>353.80000000000007</v>
      </c>
      <c r="R6" s="5">
        <v>400</v>
      </c>
      <c r="S6" s="5">
        <f>R6-T6</f>
        <v>200</v>
      </c>
      <c r="T6" s="5">
        <v>200</v>
      </c>
      <c r="U6" s="5">
        <v>400</v>
      </c>
      <c r="V6" s="1"/>
      <c r="W6" s="1">
        <f>(F6+N6+O6+R6)/P6</f>
        <v>13.788395904436859</v>
      </c>
      <c r="X6" s="1">
        <f>(F6+N6+O6)/P6</f>
        <v>6.9624573378839587</v>
      </c>
      <c r="Y6" s="1">
        <v>36.200000000000003</v>
      </c>
      <c r="Z6" s="1">
        <v>59.4</v>
      </c>
      <c r="AA6" s="1">
        <v>57.4</v>
      </c>
      <c r="AB6" s="1">
        <v>28.2</v>
      </c>
      <c r="AC6" s="1">
        <v>44.6</v>
      </c>
      <c r="AD6" s="1"/>
      <c r="AE6" s="1">
        <f>S6*G6</f>
        <v>80</v>
      </c>
      <c r="AF6" s="1">
        <f>T6*G6</f>
        <v>80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41.29</v>
      </c>
      <c r="D7" s="1">
        <v>70.372</v>
      </c>
      <c r="E7" s="1">
        <v>46.14</v>
      </c>
      <c r="F7" s="1">
        <v>62.927999999999997</v>
      </c>
      <c r="G7" s="6">
        <v>1</v>
      </c>
      <c r="H7" s="1">
        <v>120</v>
      </c>
      <c r="I7" s="1" t="s">
        <v>33</v>
      </c>
      <c r="J7" s="1">
        <v>45.3</v>
      </c>
      <c r="K7" s="1">
        <f t="shared" si="1"/>
        <v>0.84000000000000341</v>
      </c>
      <c r="L7" s="1"/>
      <c r="M7" s="1"/>
      <c r="N7" s="1">
        <v>30</v>
      </c>
      <c r="O7" s="1">
        <v>30</v>
      </c>
      <c r="P7" s="1">
        <f t="shared" ref="P7:P63" si="2">E7/5</f>
        <v>9.2279999999999998</v>
      </c>
      <c r="Q7" s="5"/>
      <c r="R7" s="5">
        <f t="shared" ref="R7:R12" si="3">ROUND(Q7,0)</f>
        <v>0</v>
      </c>
      <c r="S7" s="5">
        <f t="shared" ref="S7:S14" si="4">R7-T7</f>
        <v>0</v>
      </c>
      <c r="T7" s="5"/>
      <c r="U7" s="5"/>
      <c r="V7" s="1"/>
      <c r="W7" s="1">
        <f t="shared" ref="W7:W14" si="5">(F7+N7+O7+R7)/P7</f>
        <v>13.321196358907672</v>
      </c>
      <c r="X7" s="1">
        <f t="shared" ref="X7:X14" si="6">(F7+N7+O7)/P7</f>
        <v>13.321196358907672</v>
      </c>
      <c r="Y7" s="1">
        <v>8.8559999999999999</v>
      </c>
      <c r="Z7" s="1">
        <v>9.8948</v>
      </c>
      <c r="AA7" s="1">
        <v>9.4787999999999997</v>
      </c>
      <c r="AB7" s="1">
        <v>8.2563999999999993</v>
      </c>
      <c r="AC7" s="1">
        <v>6.7859999999999996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286.59300000000002</v>
      </c>
      <c r="D8" s="1">
        <v>532.90499999999997</v>
      </c>
      <c r="E8" s="1">
        <v>272.29199999999997</v>
      </c>
      <c r="F8" s="1">
        <v>453.64100000000002</v>
      </c>
      <c r="G8" s="6">
        <v>1</v>
      </c>
      <c r="H8" s="1">
        <v>45</v>
      </c>
      <c r="I8" s="1" t="s">
        <v>37</v>
      </c>
      <c r="J8" s="1">
        <v>270</v>
      </c>
      <c r="K8" s="1">
        <f t="shared" si="1"/>
        <v>2.2919999999999732</v>
      </c>
      <c r="L8" s="1"/>
      <c r="M8" s="1"/>
      <c r="N8" s="1">
        <v>150</v>
      </c>
      <c r="O8" s="1">
        <v>160</v>
      </c>
      <c r="P8" s="1">
        <f t="shared" si="2"/>
        <v>54.458399999999997</v>
      </c>
      <c r="Q8" s="5">
        <f>15*P8-O8-N8-F8</f>
        <v>53.234999999999957</v>
      </c>
      <c r="R8" s="5">
        <f t="shared" si="3"/>
        <v>53</v>
      </c>
      <c r="S8" s="5">
        <f t="shared" si="4"/>
        <v>53</v>
      </c>
      <c r="T8" s="5"/>
      <c r="U8" s="5"/>
      <c r="V8" s="1"/>
      <c r="W8" s="1">
        <f t="shared" si="5"/>
        <v>14.995684779574871</v>
      </c>
      <c r="X8" s="1">
        <f t="shared" si="6"/>
        <v>14.022464853906838</v>
      </c>
      <c r="Y8" s="1">
        <v>80.104799999999997</v>
      </c>
      <c r="Z8" s="1">
        <v>74.856799999999993</v>
      </c>
      <c r="AA8" s="1">
        <v>66.429999999999993</v>
      </c>
      <c r="AB8" s="1">
        <v>44.785400000000003</v>
      </c>
      <c r="AC8" s="1">
        <v>67.911199999999994</v>
      </c>
      <c r="AD8" s="1" t="s">
        <v>38</v>
      </c>
      <c r="AE8" s="1">
        <f t="shared" si="7"/>
        <v>53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930.91300000000001</v>
      </c>
      <c r="D9" s="1">
        <v>585.74199999999996</v>
      </c>
      <c r="E9" s="1">
        <v>548.26300000000003</v>
      </c>
      <c r="F9" s="1">
        <v>637.89</v>
      </c>
      <c r="G9" s="6">
        <v>1</v>
      </c>
      <c r="H9" s="1">
        <v>45</v>
      </c>
      <c r="I9" s="1" t="s">
        <v>37</v>
      </c>
      <c r="J9" s="1">
        <v>520</v>
      </c>
      <c r="K9" s="1">
        <f t="shared" si="1"/>
        <v>28.263000000000034</v>
      </c>
      <c r="L9" s="1"/>
      <c r="M9" s="1"/>
      <c r="N9" s="1">
        <v>250</v>
      </c>
      <c r="O9" s="1">
        <v>250</v>
      </c>
      <c r="P9" s="1">
        <f t="shared" si="2"/>
        <v>109.65260000000001</v>
      </c>
      <c r="Q9" s="5">
        <f>15*P9-O9-N9-F9</f>
        <v>506.89900000000023</v>
      </c>
      <c r="R9" s="5">
        <v>700</v>
      </c>
      <c r="S9" s="5">
        <f t="shared" si="4"/>
        <v>300</v>
      </c>
      <c r="T9" s="5">
        <v>400</v>
      </c>
      <c r="U9" s="5">
        <v>800</v>
      </c>
      <c r="V9" s="1"/>
      <c r="W9" s="1">
        <f t="shared" si="5"/>
        <v>16.761025274366496</v>
      </c>
      <c r="X9" s="1">
        <f t="shared" si="6"/>
        <v>10.377227717354625</v>
      </c>
      <c r="Y9" s="1">
        <v>101.6348</v>
      </c>
      <c r="Z9" s="1">
        <v>99.697599999999994</v>
      </c>
      <c r="AA9" s="1">
        <v>114.0582</v>
      </c>
      <c r="AB9" s="1">
        <v>98.168999999999983</v>
      </c>
      <c r="AC9" s="1">
        <v>77.913199999999989</v>
      </c>
      <c r="AD9" s="1"/>
      <c r="AE9" s="1">
        <f t="shared" si="7"/>
        <v>300</v>
      </c>
      <c r="AF9" s="1">
        <f t="shared" si="8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924.68399999999997</v>
      </c>
      <c r="D10" s="1">
        <v>366.58100000000002</v>
      </c>
      <c r="E10" s="1">
        <v>519.93899999999996</v>
      </c>
      <c r="F10" s="1">
        <v>522.43799999999999</v>
      </c>
      <c r="G10" s="6">
        <v>1</v>
      </c>
      <c r="H10" s="1">
        <v>60</v>
      </c>
      <c r="I10" s="1" t="s">
        <v>41</v>
      </c>
      <c r="J10" s="1">
        <v>506.4</v>
      </c>
      <c r="K10" s="1">
        <f t="shared" si="1"/>
        <v>13.538999999999987</v>
      </c>
      <c r="L10" s="1"/>
      <c r="M10" s="1"/>
      <c r="N10" s="1">
        <v>350</v>
      </c>
      <c r="O10" s="1">
        <v>350</v>
      </c>
      <c r="P10" s="1">
        <f t="shared" si="2"/>
        <v>103.98779999999999</v>
      </c>
      <c r="Q10" s="5">
        <f>16*P10-O10-N10-F10</f>
        <v>441.3667999999999</v>
      </c>
      <c r="R10" s="5">
        <f t="shared" si="3"/>
        <v>441</v>
      </c>
      <c r="S10" s="5">
        <f t="shared" si="4"/>
        <v>221</v>
      </c>
      <c r="T10" s="5">
        <v>220</v>
      </c>
      <c r="U10" s="5"/>
      <c r="V10" s="1"/>
      <c r="W10" s="1">
        <f t="shared" si="5"/>
        <v>15.996472663139333</v>
      </c>
      <c r="X10" s="1">
        <f t="shared" si="6"/>
        <v>11.755590559661808</v>
      </c>
      <c r="Y10" s="1">
        <v>105.4858</v>
      </c>
      <c r="Z10" s="1">
        <v>97.061999999999983</v>
      </c>
      <c r="AA10" s="1">
        <v>121.5</v>
      </c>
      <c r="AB10" s="1">
        <v>112.83280000000001</v>
      </c>
      <c r="AC10" s="1">
        <v>97.524199999999993</v>
      </c>
      <c r="AD10" s="1"/>
      <c r="AE10" s="1">
        <f t="shared" si="7"/>
        <v>221</v>
      </c>
      <c r="AF10" s="1">
        <f t="shared" si="8"/>
        <v>220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60.764000000000003</v>
      </c>
      <c r="D11" s="1"/>
      <c r="E11" s="1">
        <v>35.902000000000001</v>
      </c>
      <c r="F11" s="1">
        <v>16.826000000000001</v>
      </c>
      <c r="G11" s="6">
        <v>1</v>
      </c>
      <c r="H11" s="1">
        <v>120</v>
      </c>
      <c r="I11" s="1" t="s">
        <v>33</v>
      </c>
      <c r="J11" s="1">
        <v>34.700000000000003</v>
      </c>
      <c r="K11" s="1">
        <f t="shared" si="1"/>
        <v>1.2019999999999982</v>
      </c>
      <c r="L11" s="1"/>
      <c r="M11" s="1"/>
      <c r="N11" s="1">
        <v>83</v>
      </c>
      <c r="O11" s="1">
        <v>83</v>
      </c>
      <c r="P11" s="1">
        <f t="shared" si="2"/>
        <v>7.1804000000000006</v>
      </c>
      <c r="Q11" s="5"/>
      <c r="R11" s="5">
        <v>20</v>
      </c>
      <c r="S11" s="5">
        <f t="shared" si="4"/>
        <v>20</v>
      </c>
      <c r="T11" s="5"/>
      <c r="U11" s="5">
        <v>80</v>
      </c>
      <c r="V11" s="1"/>
      <c r="W11" s="1">
        <f t="shared" si="5"/>
        <v>28.247172859450725</v>
      </c>
      <c r="X11" s="1">
        <f t="shared" si="6"/>
        <v>25.461812712383708</v>
      </c>
      <c r="Y11" s="1">
        <v>16.82</v>
      </c>
      <c r="Z11" s="1">
        <v>6.6760000000000002</v>
      </c>
      <c r="AA11" s="1">
        <v>8.2176000000000009</v>
      </c>
      <c r="AB11" s="1">
        <v>5.2492000000000001</v>
      </c>
      <c r="AC11" s="1">
        <v>16.7958</v>
      </c>
      <c r="AD11" s="1"/>
      <c r="AE11" s="1">
        <f t="shared" si="7"/>
        <v>20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88.045000000000002</v>
      </c>
      <c r="D12" s="1">
        <v>48.658999999999999</v>
      </c>
      <c r="E12" s="1">
        <v>87.944000000000003</v>
      </c>
      <c r="F12" s="1">
        <v>43.334000000000003</v>
      </c>
      <c r="G12" s="6">
        <v>1</v>
      </c>
      <c r="H12" s="1">
        <v>60</v>
      </c>
      <c r="I12" s="1" t="s">
        <v>41</v>
      </c>
      <c r="J12" s="1">
        <v>84.3</v>
      </c>
      <c r="K12" s="1">
        <f t="shared" si="1"/>
        <v>3.6440000000000055</v>
      </c>
      <c r="L12" s="1"/>
      <c r="M12" s="1"/>
      <c r="N12" s="1">
        <v>32</v>
      </c>
      <c r="O12" s="1">
        <v>32</v>
      </c>
      <c r="P12" s="1">
        <f t="shared" si="2"/>
        <v>17.588799999999999</v>
      </c>
      <c r="Q12" s="5">
        <f t="shared" ref="Q12:Q13" si="9">16*P12-O12-N12-F12</f>
        <v>174.08679999999998</v>
      </c>
      <c r="R12" s="5">
        <f t="shared" si="3"/>
        <v>174</v>
      </c>
      <c r="S12" s="5">
        <f t="shared" si="4"/>
        <v>174</v>
      </c>
      <c r="T12" s="5"/>
      <c r="U12" s="5"/>
      <c r="V12" s="1"/>
      <c r="W12" s="1">
        <f t="shared" si="5"/>
        <v>15.995065041389976</v>
      </c>
      <c r="X12" s="1">
        <f t="shared" si="6"/>
        <v>6.102406076594197</v>
      </c>
      <c r="Y12" s="1">
        <v>15.316599999999999</v>
      </c>
      <c r="Z12" s="1">
        <v>15.046200000000001</v>
      </c>
      <c r="AA12" s="1">
        <v>16.655999999999999</v>
      </c>
      <c r="AB12" s="1">
        <v>8.6808000000000014</v>
      </c>
      <c r="AC12" s="1">
        <v>9.9475999999999996</v>
      </c>
      <c r="AD12" s="1"/>
      <c r="AE12" s="1">
        <f t="shared" si="7"/>
        <v>174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429.27499999999998</v>
      </c>
      <c r="D13" s="1">
        <v>563.64499999999998</v>
      </c>
      <c r="E13" s="1">
        <v>462.59300000000002</v>
      </c>
      <c r="F13" s="1">
        <v>244.404</v>
      </c>
      <c r="G13" s="6">
        <v>1</v>
      </c>
      <c r="H13" s="1">
        <v>60</v>
      </c>
      <c r="I13" s="1" t="s">
        <v>41</v>
      </c>
      <c r="J13" s="1">
        <v>447.3</v>
      </c>
      <c r="K13" s="1">
        <f t="shared" si="1"/>
        <v>15.293000000000006</v>
      </c>
      <c r="L13" s="1"/>
      <c r="M13" s="1"/>
      <c r="N13" s="1">
        <v>350</v>
      </c>
      <c r="O13" s="1">
        <v>450</v>
      </c>
      <c r="P13" s="1">
        <f t="shared" si="2"/>
        <v>92.518600000000006</v>
      </c>
      <c r="Q13" s="5">
        <f t="shared" si="9"/>
        <v>435.89360000000011</v>
      </c>
      <c r="R13" s="5">
        <v>550</v>
      </c>
      <c r="S13" s="5">
        <f t="shared" si="4"/>
        <v>300</v>
      </c>
      <c r="T13" s="5">
        <v>250</v>
      </c>
      <c r="U13" s="5">
        <v>600</v>
      </c>
      <c r="V13" s="1"/>
      <c r="W13" s="1">
        <f t="shared" si="5"/>
        <v>17.233334702427403</v>
      </c>
      <c r="X13" s="1">
        <f t="shared" si="6"/>
        <v>11.288584133352645</v>
      </c>
      <c r="Y13" s="1">
        <v>94.108400000000003</v>
      </c>
      <c r="Z13" s="1">
        <v>84.207599999999999</v>
      </c>
      <c r="AA13" s="1">
        <v>74.990200000000002</v>
      </c>
      <c r="AB13" s="1">
        <v>81.857600000000005</v>
      </c>
      <c r="AC13" s="1">
        <v>84.222200000000001</v>
      </c>
      <c r="AD13" s="1"/>
      <c r="AE13" s="1">
        <f t="shared" si="7"/>
        <v>300</v>
      </c>
      <c r="AF13" s="1">
        <f t="shared" si="8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536</v>
      </c>
      <c r="D14" s="1">
        <v>672</v>
      </c>
      <c r="E14" s="1">
        <v>322</v>
      </c>
      <c r="F14" s="1">
        <v>723</v>
      </c>
      <c r="G14" s="6">
        <v>0.25</v>
      </c>
      <c r="H14" s="1">
        <v>120</v>
      </c>
      <c r="I14" s="1" t="s">
        <v>33</v>
      </c>
      <c r="J14" s="1">
        <v>326</v>
      </c>
      <c r="K14" s="1">
        <f t="shared" si="1"/>
        <v>-4</v>
      </c>
      <c r="L14" s="1"/>
      <c r="M14" s="1"/>
      <c r="N14" s="1">
        <v>75</v>
      </c>
      <c r="O14" s="1">
        <v>75</v>
      </c>
      <c r="P14" s="1">
        <f t="shared" si="2"/>
        <v>64.400000000000006</v>
      </c>
      <c r="Q14" s="5"/>
      <c r="R14" s="5">
        <v>200</v>
      </c>
      <c r="S14" s="5">
        <f t="shared" si="4"/>
        <v>100</v>
      </c>
      <c r="T14" s="5">
        <v>100</v>
      </c>
      <c r="U14" s="5">
        <v>500</v>
      </c>
      <c r="V14" s="1"/>
      <c r="W14" s="1">
        <f t="shared" si="5"/>
        <v>16.661490683229811</v>
      </c>
      <c r="X14" s="1">
        <f t="shared" si="6"/>
        <v>13.555900621118012</v>
      </c>
      <c r="Y14" s="1">
        <v>51.2</v>
      </c>
      <c r="Z14" s="1">
        <v>81.2</v>
      </c>
      <c r="AA14" s="1">
        <v>69.8</v>
      </c>
      <c r="AB14" s="1">
        <v>61.6</v>
      </c>
      <c r="AC14" s="1">
        <v>58.6</v>
      </c>
      <c r="AD14" s="1"/>
      <c r="AE14" s="1">
        <f t="shared" si="7"/>
        <v>25</v>
      </c>
      <c r="AF14" s="1">
        <f t="shared" si="8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32</v>
      </c>
      <c r="C15" s="10"/>
      <c r="D15" s="10">
        <v>80</v>
      </c>
      <c r="E15" s="10"/>
      <c r="F15" s="10"/>
      <c r="G15" s="11">
        <v>0</v>
      </c>
      <c r="H15" s="10"/>
      <c r="I15" s="10" t="s">
        <v>47</v>
      </c>
      <c r="J15" s="10"/>
      <c r="K15" s="10">
        <f t="shared" si="1"/>
        <v>0</v>
      </c>
      <c r="L15" s="10"/>
      <c r="M15" s="10"/>
      <c r="N15" s="10"/>
      <c r="O15" s="10"/>
      <c r="P15" s="10">
        <f t="shared" si="2"/>
        <v>0</v>
      </c>
      <c r="Q15" s="12"/>
      <c r="R15" s="12"/>
      <c r="S15" s="12"/>
      <c r="T15" s="12"/>
      <c r="U15" s="12"/>
      <c r="V15" s="10"/>
      <c r="W15" s="10" t="e">
        <f t="shared" ref="W15:W59" si="10">(F15+N15+O15+Q15)/P15</f>
        <v>#DIV/0!</v>
      </c>
      <c r="X15" s="10" t="e">
        <f t="shared" ref="X15:X59" si="11">(F15+N15+O15+Q15)/P15</f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7"/>
        <v>0</v>
      </c>
      <c r="AF15" s="10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>
        <v>1.3959999999999999</v>
      </c>
      <c r="D16" s="10">
        <v>7.54</v>
      </c>
      <c r="E16" s="10">
        <v>7.54</v>
      </c>
      <c r="F16" s="10"/>
      <c r="G16" s="11">
        <v>0</v>
      </c>
      <c r="H16" s="10">
        <v>120</v>
      </c>
      <c r="I16" s="10" t="s">
        <v>47</v>
      </c>
      <c r="J16" s="10">
        <v>7.9</v>
      </c>
      <c r="K16" s="10">
        <f t="shared" si="1"/>
        <v>-0.36000000000000032</v>
      </c>
      <c r="L16" s="10"/>
      <c r="M16" s="10"/>
      <c r="N16" s="10"/>
      <c r="O16" s="10"/>
      <c r="P16" s="10">
        <f t="shared" si="2"/>
        <v>1.508</v>
      </c>
      <c r="Q16" s="12"/>
      <c r="R16" s="12"/>
      <c r="S16" s="12"/>
      <c r="T16" s="12"/>
      <c r="U16" s="12"/>
      <c r="V16" s="10"/>
      <c r="W16" s="10">
        <f t="shared" si="10"/>
        <v>0</v>
      </c>
      <c r="X16" s="10">
        <f t="shared" si="11"/>
        <v>0</v>
      </c>
      <c r="Y16" s="10">
        <v>4.6917999999999997</v>
      </c>
      <c r="Z16" s="10">
        <v>2.5514000000000001</v>
      </c>
      <c r="AA16" s="10">
        <v>3.9373999999999998</v>
      </c>
      <c r="AB16" s="10">
        <v>2.4649999999999999</v>
      </c>
      <c r="AC16" s="10">
        <v>4.1571999999999996</v>
      </c>
      <c r="AD16" s="10" t="s">
        <v>49</v>
      </c>
      <c r="AE16" s="10">
        <f t="shared" si="7"/>
        <v>0</v>
      </c>
      <c r="AF16" s="10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50</v>
      </c>
      <c r="B17" s="10" t="s">
        <v>35</v>
      </c>
      <c r="C17" s="10">
        <v>56.356000000000002</v>
      </c>
      <c r="D17" s="10">
        <v>2.3450000000000002</v>
      </c>
      <c r="E17" s="10">
        <v>47.021000000000001</v>
      </c>
      <c r="F17" s="10"/>
      <c r="G17" s="11">
        <v>0</v>
      </c>
      <c r="H17" s="10">
        <v>60</v>
      </c>
      <c r="I17" s="13" t="s">
        <v>47</v>
      </c>
      <c r="J17" s="10">
        <v>43.9</v>
      </c>
      <c r="K17" s="10">
        <f t="shared" si="1"/>
        <v>3.1210000000000022</v>
      </c>
      <c r="L17" s="10"/>
      <c r="M17" s="10"/>
      <c r="N17" s="10">
        <v>30</v>
      </c>
      <c r="O17" s="10">
        <v>30</v>
      </c>
      <c r="P17" s="10">
        <f t="shared" si="2"/>
        <v>9.4041999999999994</v>
      </c>
      <c r="Q17" s="12"/>
      <c r="R17" s="12"/>
      <c r="S17" s="12"/>
      <c r="T17" s="12"/>
      <c r="U17" s="12"/>
      <c r="V17" s="10"/>
      <c r="W17" s="10">
        <f t="shared" si="10"/>
        <v>6.3801280279024271</v>
      </c>
      <c r="X17" s="10">
        <f t="shared" si="11"/>
        <v>6.3801280279024271</v>
      </c>
      <c r="Y17" s="10">
        <v>9.4004000000000012</v>
      </c>
      <c r="Z17" s="10">
        <v>9.4163999999999994</v>
      </c>
      <c r="AA17" s="10">
        <v>10.6374</v>
      </c>
      <c r="AB17" s="10">
        <v>5.5423999999999998</v>
      </c>
      <c r="AC17" s="10">
        <v>0</v>
      </c>
      <c r="AD17" s="10" t="s">
        <v>51</v>
      </c>
      <c r="AE17" s="10">
        <f t="shared" si="7"/>
        <v>0</v>
      </c>
      <c r="AF17" s="10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35</v>
      </c>
      <c r="C18" s="1">
        <v>467.71199999999999</v>
      </c>
      <c r="D18" s="1">
        <v>635.48900000000003</v>
      </c>
      <c r="E18" s="1">
        <v>363.25900000000001</v>
      </c>
      <c r="F18" s="1">
        <v>505.85899999999998</v>
      </c>
      <c r="G18" s="6">
        <v>1</v>
      </c>
      <c r="H18" s="1">
        <v>45</v>
      </c>
      <c r="I18" s="1" t="s">
        <v>37</v>
      </c>
      <c r="J18" s="1">
        <v>322.89999999999998</v>
      </c>
      <c r="K18" s="1">
        <f t="shared" si="1"/>
        <v>40.359000000000037</v>
      </c>
      <c r="L18" s="1"/>
      <c r="M18" s="1"/>
      <c r="N18" s="1">
        <v>120</v>
      </c>
      <c r="O18" s="1">
        <v>80</v>
      </c>
      <c r="P18" s="1">
        <f t="shared" si="2"/>
        <v>72.651800000000009</v>
      </c>
      <c r="Q18" s="5">
        <f>15*P18-O18-N18-F18</f>
        <v>383.91800000000006</v>
      </c>
      <c r="R18" s="5">
        <v>500</v>
      </c>
      <c r="S18" s="5">
        <f t="shared" ref="S18:S30" si="12">R18-T18</f>
        <v>250</v>
      </c>
      <c r="T18" s="5">
        <v>250</v>
      </c>
      <c r="U18" s="5">
        <v>600</v>
      </c>
      <c r="V18" s="1"/>
      <c r="W18" s="1">
        <f t="shared" ref="W18:W32" si="13">(F18+N18+O18+R18)/P18</f>
        <v>16.597785602008482</v>
      </c>
      <c r="X18" s="1">
        <f t="shared" ref="X18:X32" si="14">(F18+N18+O18)/P18</f>
        <v>9.7156436592073394</v>
      </c>
      <c r="Y18" s="1">
        <v>51.777399999999993</v>
      </c>
      <c r="Z18" s="1">
        <v>73.232399999999998</v>
      </c>
      <c r="AA18" s="1">
        <v>86.334199999999981</v>
      </c>
      <c r="AB18" s="1">
        <v>71.793000000000006</v>
      </c>
      <c r="AC18" s="1">
        <v>69.651800000000009</v>
      </c>
      <c r="AD18" s="1"/>
      <c r="AE18" s="1">
        <f t="shared" si="7"/>
        <v>250</v>
      </c>
      <c r="AF18" s="1">
        <f t="shared" si="8"/>
        <v>250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52.146999999999998</v>
      </c>
      <c r="D19" s="1">
        <v>364.99</v>
      </c>
      <c r="E19" s="1">
        <v>118.86799999999999</v>
      </c>
      <c r="F19" s="1">
        <v>258.61900000000003</v>
      </c>
      <c r="G19" s="6">
        <v>1</v>
      </c>
      <c r="H19" s="1">
        <v>60</v>
      </c>
      <c r="I19" s="1" t="s">
        <v>33</v>
      </c>
      <c r="J19" s="1">
        <v>138.9</v>
      </c>
      <c r="K19" s="1">
        <f t="shared" si="1"/>
        <v>-20.032000000000011</v>
      </c>
      <c r="L19" s="1"/>
      <c r="M19" s="1"/>
      <c r="N19" s="1">
        <v>70</v>
      </c>
      <c r="O19" s="1">
        <v>80</v>
      </c>
      <c r="P19" s="1">
        <f t="shared" si="2"/>
        <v>23.773599999999998</v>
      </c>
      <c r="Q19" s="5"/>
      <c r="R19" s="5">
        <v>75</v>
      </c>
      <c r="S19" s="5">
        <f t="shared" si="12"/>
        <v>75</v>
      </c>
      <c r="T19" s="5"/>
      <c r="U19" s="5">
        <v>200</v>
      </c>
      <c r="V19" s="1"/>
      <c r="W19" s="1">
        <f t="shared" si="13"/>
        <v>20.342691052259653</v>
      </c>
      <c r="X19" s="1">
        <f t="shared" si="14"/>
        <v>17.187931150519908</v>
      </c>
      <c r="Y19" s="1">
        <v>35.057000000000002</v>
      </c>
      <c r="Z19" s="1">
        <v>42.551200000000001</v>
      </c>
      <c r="AA19" s="1">
        <v>22.668600000000001</v>
      </c>
      <c r="AB19" s="1">
        <v>33.648800000000001</v>
      </c>
      <c r="AC19" s="1">
        <v>33.456200000000003</v>
      </c>
      <c r="AD19" s="1"/>
      <c r="AE19" s="1">
        <f t="shared" si="7"/>
        <v>75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598</v>
      </c>
      <c r="D20" s="1"/>
      <c r="E20" s="1">
        <v>344</v>
      </c>
      <c r="F20" s="1">
        <v>162</v>
      </c>
      <c r="G20" s="6">
        <v>0.25</v>
      </c>
      <c r="H20" s="1">
        <v>120</v>
      </c>
      <c r="I20" s="1" t="s">
        <v>33</v>
      </c>
      <c r="J20" s="1">
        <v>349</v>
      </c>
      <c r="K20" s="1">
        <f t="shared" si="1"/>
        <v>-5</v>
      </c>
      <c r="L20" s="1"/>
      <c r="M20" s="1"/>
      <c r="N20" s="1">
        <v>250</v>
      </c>
      <c r="O20" s="1">
        <v>250</v>
      </c>
      <c r="P20" s="1">
        <f t="shared" si="2"/>
        <v>68.8</v>
      </c>
      <c r="Q20" s="5">
        <f t="shared" ref="Q20:Q31" si="15">13*P20-O20-N20-F20</f>
        <v>232.39999999999998</v>
      </c>
      <c r="R20" s="5">
        <v>500</v>
      </c>
      <c r="S20" s="5">
        <f t="shared" si="12"/>
        <v>250</v>
      </c>
      <c r="T20" s="5">
        <v>250</v>
      </c>
      <c r="U20" s="5">
        <v>600</v>
      </c>
      <c r="V20" s="1"/>
      <c r="W20" s="1">
        <f t="shared" si="13"/>
        <v>16.88953488372093</v>
      </c>
      <c r="X20" s="1">
        <f t="shared" si="14"/>
        <v>9.6220930232558146</v>
      </c>
      <c r="Y20" s="1">
        <v>64.400000000000006</v>
      </c>
      <c r="Z20" s="1">
        <v>44.8</v>
      </c>
      <c r="AA20" s="1">
        <v>84.6</v>
      </c>
      <c r="AB20" s="1">
        <v>63.8</v>
      </c>
      <c r="AC20" s="1">
        <v>57.2</v>
      </c>
      <c r="AD20" s="1"/>
      <c r="AE20" s="1">
        <f t="shared" si="7"/>
        <v>62.5</v>
      </c>
      <c r="AF20" s="1">
        <f t="shared" si="8"/>
        <v>62.5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32</v>
      </c>
      <c r="C21" s="1">
        <v>312</v>
      </c>
      <c r="D21" s="1">
        <v>102</v>
      </c>
      <c r="E21" s="1">
        <v>58</v>
      </c>
      <c r="F21" s="1">
        <v>341</v>
      </c>
      <c r="G21" s="6">
        <v>0.4</v>
      </c>
      <c r="H21" s="1" t="e">
        <v>#N/A</v>
      </c>
      <c r="I21" s="1" t="s">
        <v>33</v>
      </c>
      <c r="J21" s="1">
        <v>52.3</v>
      </c>
      <c r="K21" s="1">
        <f t="shared" si="1"/>
        <v>5.7000000000000028</v>
      </c>
      <c r="L21" s="1"/>
      <c r="M21" s="1"/>
      <c r="N21" s="1">
        <v>0</v>
      </c>
      <c r="O21" s="1">
        <v>0</v>
      </c>
      <c r="P21" s="1">
        <f t="shared" si="2"/>
        <v>11.6</v>
      </c>
      <c r="Q21" s="5"/>
      <c r="R21" s="5">
        <f t="shared" ref="R21:R32" si="16">ROUND(Q21,0)</f>
        <v>0</v>
      </c>
      <c r="S21" s="5">
        <f t="shared" si="12"/>
        <v>0</v>
      </c>
      <c r="T21" s="5"/>
      <c r="U21" s="5"/>
      <c r="V21" s="1"/>
      <c r="W21" s="1">
        <f t="shared" si="13"/>
        <v>29.396551724137932</v>
      </c>
      <c r="X21" s="1">
        <f t="shared" si="14"/>
        <v>29.396551724137932</v>
      </c>
      <c r="Y21" s="1">
        <v>5.4</v>
      </c>
      <c r="Z21" s="1">
        <v>0</v>
      </c>
      <c r="AA21" s="1">
        <v>0</v>
      </c>
      <c r="AB21" s="1">
        <v>0</v>
      </c>
      <c r="AC21" s="1">
        <v>0</v>
      </c>
      <c r="AD21" s="15" t="s">
        <v>156</v>
      </c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525.51099999999997</v>
      </c>
      <c r="D22" s="1">
        <v>1179.576</v>
      </c>
      <c r="E22" s="1">
        <v>432.05500000000001</v>
      </c>
      <c r="F22" s="1">
        <v>1024.0219999999999</v>
      </c>
      <c r="G22" s="6">
        <v>1</v>
      </c>
      <c r="H22" s="1">
        <v>45</v>
      </c>
      <c r="I22" s="1" t="s">
        <v>37</v>
      </c>
      <c r="J22" s="1">
        <v>366.6</v>
      </c>
      <c r="K22" s="1">
        <f t="shared" si="1"/>
        <v>65.454999999999984</v>
      </c>
      <c r="L22" s="1"/>
      <c r="M22" s="1"/>
      <c r="N22" s="1">
        <v>70</v>
      </c>
      <c r="O22" s="1">
        <v>80</v>
      </c>
      <c r="P22" s="1">
        <f t="shared" si="2"/>
        <v>86.411000000000001</v>
      </c>
      <c r="Q22" s="5">
        <f>15*P22-O22-N22-F22</f>
        <v>122.14300000000003</v>
      </c>
      <c r="R22" s="5">
        <f t="shared" si="16"/>
        <v>122</v>
      </c>
      <c r="S22" s="5">
        <f t="shared" si="12"/>
        <v>122</v>
      </c>
      <c r="T22" s="5"/>
      <c r="U22" s="5"/>
      <c r="V22" s="1"/>
      <c r="W22" s="1">
        <f t="shared" si="13"/>
        <v>14.998345118098388</v>
      </c>
      <c r="X22" s="1">
        <f t="shared" si="14"/>
        <v>13.586487831410352</v>
      </c>
      <c r="Y22" s="1">
        <v>90.400400000000005</v>
      </c>
      <c r="Z22" s="1">
        <v>96.738399999999999</v>
      </c>
      <c r="AA22" s="1">
        <v>57.1736</v>
      </c>
      <c r="AB22" s="1">
        <v>109.6216</v>
      </c>
      <c r="AC22" s="1">
        <v>81.875</v>
      </c>
      <c r="AD22" s="1"/>
      <c r="AE22" s="1">
        <f t="shared" si="7"/>
        <v>122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166</v>
      </c>
      <c r="D23" s="1">
        <v>1056</v>
      </c>
      <c r="E23" s="1">
        <v>358</v>
      </c>
      <c r="F23" s="1">
        <v>706</v>
      </c>
      <c r="G23" s="6">
        <v>0.12</v>
      </c>
      <c r="H23" s="1">
        <v>60</v>
      </c>
      <c r="I23" s="1" t="s">
        <v>33</v>
      </c>
      <c r="J23" s="1">
        <v>384</v>
      </c>
      <c r="K23" s="1">
        <f t="shared" si="1"/>
        <v>-26</v>
      </c>
      <c r="L23" s="1"/>
      <c r="M23" s="1"/>
      <c r="N23" s="1">
        <v>200</v>
      </c>
      <c r="O23" s="1">
        <v>200</v>
      </c>
      <c r="P23" s="1">
        <f t="shared" si="2"/>
        <v>71.599999999999994</v>
      </c>
      <c r="Q23" s="5"/>
      <c r="R23" s="5">
        <f t="shared" si="16"/>
        <v>0</v>
      </c>
      <c r="S23" s="5">
        <f t="shared" si="12"/>
        <v>0</v>
      </c>
      <c r="T23" s="5"/>
      <c r="U23" s="5"/>
      <c r="V23" s="1"/>
      <c r="W23" s="1">
        <f t="shared" si="13"/>
        <v>15.446927374301676</v>
      </c>
      <c r="X23" s="1">
        <f t="shared" si="14"/>
        <v>15.446927374301676</v>
      </c>
      <c r="Y23" s="1">
        <v>94.4</v>
      </c>
      <c r="Z23" s="1">
        <v>118.4</v>
      </c>
      <c r="AA23" s="1">
        <v>56.6</v>
      </c>
      <c r="AB23" s="1">
        <v>90</v>
      </c>
      <c r="AC23" s="1">
        <v>73</v>
      </c>
      <c r="AD23" s="1"/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365</v>
      </c>
      <c r="D24" s="1">
        <v>512</v>
      </c>
      <c r="E24" s="1">
        <v>463</v>
      </c>
      <c r="F24" s="1">
        <v>200</v>
      </c>
      <c r="G24" s="6">
        <v>0.25</v>
      </c>
      <c r="H24" s="1">
        <v>120</v>
      </c>
      <c r="I24" s="1" t="s">
        <v>33</v>
      </c>
      <c r="J24" s="1">
        <v>458</v>
      </c>
      <c r="K24" s="1">
        <f t="shared" si="1"/>
        <v>5</v>
      </c>
      <c r="L24" s="1"/>
      <c r="M24" s="1"/>
      <c r="N24" s="1">
        <v>250</v>
      </c>
      <c r="O24" s="1">
        <v>250</v>
      </c>
      <c r="P24" s="1">
        <f t="shared" si="2"/>
        <v>92.6</v>
      </c>
      <c r="Q24" s="5">
        <f t="shared" si="15"/>
        <v>503.79999999999995</v>
      </c>
      <c r="R24" s="5">
        <v>700</v>
      </c>
      <c r="S24" s="5">
        <f t="shared" si="12"/>
        <v>300</v>
      </c>
      <c r="T24" s="5">
        <v>400</v>
      </c>
      <c r="U24" s="5">
        <v>700</v>
      </c>
      <c r="V24" s="1"/>
      <c r="W24" s="1">
        <f t="shared" si="13"/>
        <v>15.11879049676026</v>
      </c>
      <c r="X24" s="1">
        <f t="shared" si="14"/>
        <v>7.5593952483801301</v>
      </c>
      <c r="Y24" s="1">
        <v>81.599999999999994</v>
      </c>
      <c r="Z24" s="1">
        <v>71</v>
      </c>
      <c r="AA24" s="1">
        <v>66.400000000000006</v>
      </c>
      <c r="AB24" s="1">
        <v>62</v>
      </c>
      <c r="AC24" s="1">
        <v>53</v>
      </c>
      <c r="AD24" s="1"/>
      <c r="AE24" s="1">
        <f t="shared" si="7"/>
        <v>75</v>
      </c>
      <c r="AF24" s="1">
        <f t="shared" si="8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>
        <v>26.952999999999999</v>
      </c>
      <c r="D25" s="1">
        <v>0.378</v>
      </c>
      <c r="E25" s="1">
        <v>26.812999999999999</v>
      </c>
      <c r="F25" s="1"/>
      <c r="G25" s="6">
        <v>1</v>
      </c>
      <c r="H25" s="1">
        <v>120</v>
      </c>
      <c r="I25" s="1" t="s">
        <v>33</v>
      </c>
      <c r="J25" s="1">
        <v>25.2</v>
      </c>
      <c r="K25" s="1">
        <f t="shared" si="1"/>
        <v>1.6129999999999995</v>
      </c>
      <c r="L25" s="1"/>
      <c r="M25" s="1"/>
      <c r="N25" s="1">
        <v>40</v>
      </c>
      <c r="O25" s="1">
        <v>40</v>
      </c>
      <c r="P25" s="1">
        <f t="shared" si="2"/>
        <v>5.3625999999999996</v>
      </c>
      <c r="Q25" s="5">
        <v>20</v>
      </c>
      <c r="R25" s="5">
        <v>50</v>
      </c>
      <c r="S25" s="5">
        <f t="shared" si="12"/>
        <v>50</v>
      </c>
      <c r="T25" s="5"/>
      <c r="U25" s="5">
        <v>80</v>
      </c>
      <c r="V25" s="1"/>
      <c r="W25" s="1">
        <f t="shared" si="13"/>
        <v>24.241972177675009</v>
      </c>
      <c r="X25" s="1">
        <f t="shared" si="14"/>
        <v>14.918136724723084</v>
      </c>
      <c r="Y25" s="1">
        <v>6.8658000000000001</v>
      </c>
      <c r="Z25" s="1">
        <v>3.3628</v>
      </c>
      <c r="AA25" s="1">
        <v>4.6928000000000001</v>
      </c>
      <c r="AB25" s="1">
        <v>4.9509999999999996</v>
      </c>
      <c r="AC25" s="1">
        <v>6.3757999999999999</v>
      </c>
      <c r="AD25" s="1"/>
      <c r="AE25" s="1">
        <f t="shared" si="7"/>
        <v>50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89</v>
      </c>
      <c r="D26" s="1">
        <v>544</v>
      </c>
      <c r="E26" s="1">
        <v>224</v>
      </c>
      <c r="F26" s="1">
        <v>323</v>
      </c>
      <c r="G26" s="6">
        <v>0.4</v>
      </c>
      <c r="H26" s="1">
        <v>45</v>
      </c>
      <c r="I26" s="1" t="s">
        <v>33</v>
      </c>
      <c r="J26" s="1">
        <v>275</v>
      </c>
      <c r="K26" s="1">
        <f t="shared" si="1"/>
        <v>-51</v>
      </c>
      <c r="L26" s="1"/>
      <c r="M26" s="1"/>
      <c r="N26" s="1">
        <v>60</v>
      </c>
      <c r="O26" s="1">
        <v>60</v>
      </c>
      <c r="P26" s="1">
        <f t="shared" si="2"/>
        <v>44.8</v>
      </c>
      <c r="Q26" s="5">
        <f t="shared" si="15"/>
        <v>139.39999999999998</v>
      </c>
      <c r="R26" s="5">
        <v>300</v>
      </c>
      <c r="S26" s="5">
        <f t="shared" si="12"/>
        <v>150</v>
      </c>
      <c r="T26" s="5">
        <v>150</v>
      </c>
      <c r="U26" s="5">
        <v>300</v>
      </c>
      <c r="V26" s="1"/>
      <c r="W26" s="1">
        <f t="shared" si="13"/>
        <v>16.584821428571431</v>
      </c>
      <c r="X26" s="1">
        <f t="shared" si="14"/>
        <v>9.8883928571428577</v>
      </c>
      <c r="Y26" s="1">
        <v>24</v>
      </c>
      <c r="Z26" s="1">
        <v>40.4</v>
      </c>
      <c r="AA26" s="1">
        <v>9.1999999999999993</v>
      </c>
      <c r="AB26" s="1">
        <v>24</v>
      </c>
      <c r="AC26" s="1">
        <v>0</v>
      </c>
      <c r="AD26" s="1"/>
      <c r="AE26" s="1">
        <f t="shared" si="7"/>
        <v>60</v>
      </c>
      <c r="AF26" s="1">
        <f t="shared" si="8"/>
        <v>60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265.702</v>
      </c>
      <c r="D27" s="1">
        <v>108.959</v>
      </c>
      <c r="E27" s="1">
        <v>254.05099999999999</v>
      </c>
      <c r="F27" s="1">
        <v>36</v>
      </c>
      <c r="G27" s="6">
        <v>1</v>
      </c>
      <c r="H27" s="1">
        <v>45</v>
      </c>
      <c r="I27" s="1" t="s">
        <v>33</v>
      </c>
      <c r="J27" s="1">
        <v>323.5</v>
      </c>
      <c r="K27" s="1">
        <f t="shared" si="1"/>
        <v>-69.449000000000012</v>
      </c>
      <c r="L27" s="1"/>
      <c r="M27" s="1"/>
      <c r="N27" s="1">
        <v>157</v>
      </c>
      <c r="O27" s="1">
        <v>120</v>
      </c>
      <c r="P27" s="1">
        <f t="shared" si="2"/>
        <v>50.810199999999995</v>
      </c>
      <c r="Q27" s="5">
        <f t="shared" si="15"/>
        <v>347.53259999999989</v>
      </c>
      <c r="R27" s="5">
        <v>450</v>
      </c>
      <c r="S27" s="5">
        <f t="shared" si="12"/>
        <v>200</v>
      </c>
      <c r="T27" s="5">
        <v>250</v>
      </c>
      <c r="U27" s="5">
        <v>450</v>
      </c>
      <c r="V27" s="1"/>
      <c r="W27" s="1">
        <f t="shared" si="13"/>
        <v>15.016669881244319</v>
      </c>
      <c r="X27" s="1">
        <f t="shared" si="14"/>
        <v>6.1601804362116273</v>
      </c>
      <c r="Y27" s="1">
        <v>68.211800000000011</v>
      </c>
      <c r="Z27" s="1">
        <v>72.875</v>
      </c>
      <c r="AA27" s="1">
        <v>60.480600000000003</v>
      </c>
      <c r="AB27" s="1">
        <v>85.500399999999999</v>
      </c>
      <c r="AC27" s="1">
        <v>70.189400000000006</v>
      </c>
      <c r="AD27" s="1"/>
      <c r="AE27" s="1">
        <f t="shared" si="7"/>
        <v>200</v>
      </c>
      <c r="AF27" s="1">
        <f t="shared" si="8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282.23200000000003</v>
      </c>
      <c r="D28" s="1">
        <v>527.15599999999995</v>
      </c>
      <c r="E28" s="1">
        <v>236.41</v>
      </c>
      <c r="F28" s="1">
        <v>376.82499999999999</v>
      </c>
      <c r="G28" s="6">
        <v>1</v>
      </c>
      <c r="H28" s="1">
        <v>60</v>
      </c>
      <c r="I28" s="1" t="s">
        <v>41</v>
      </c>
      <c r="J28" s="1">
        <v>232.8</v>
      </c>
      <c r="K28" s="1">
        <f t="shared" si="1"/>
        <v>3.6099999999999852</v>
      </c>
      <c r="L28" s="1"/>
      <c r="M28" s="1"/>
      <c r="N28" s="1">
        <v>200</v>
      </c>
      <c r="O28" s="1">
        <v>200</v>
      </c>
      <c r="P28" s="1">
        <f t="shared" si="2"/>
        <v>47.281999999999996</v>
      </c>
      <c r="Q28" s="5"/>
      <c r="R28" s="5">
        <v>150</v>
      </c>
      <c r="S28" s="5">
        <f t="shared" si="12"/>
        <v>80</v>
      </c>
      <c r="T28" s="5">
        <v>70</v>
      </c>
      <c r="U28" s="5">
        <v>250</v>
      </c>
      <c r="V28" s="1"/>
      <c r="W28" s="1">
        <f t="shared" si="13"/>
        <v>19.602068440421306</v>
      </c>
      <c r="X28" s="1">
        <f t="shared" si="14"/>
        <v>16.429613806522568</v>
      </c>
      <c r="Y28" s="1">
        <v>65.515799999999999</v>
      </c>
      <c r="Z28" s="1">
        <v>59.364199999999997</v>
      </c>
      <c r="AA28" s="1">
        <v>49.595599999999997</v>
      </c>
      <c r="AB28" s="1">
        <v>65.342399999999998</v>
      </c>
      <c r="AC28" s="1">
        <v>51.680999999999997</v>
      </c>
      <c r="AD28" s="1"/>
      <c r="AE28" s="1">
        <f t="shared" si="7"/>
        <v>80</v>
      </c>
      <c r="AF28" s="1">
        <f t="shared" si="8"/>
        <v>70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9</v>
      </c>
      <c r="D29" s="1">
        <v>248</v>
      </c>
      <c r="E29" s="1">
        <v>36</v>
      </c>
      <c r="F29" s="1">
        <v>212</v>
      </c>
      <c r="G29" s="6">
        <v>0.22</v>
      </c>
      <c r="H29" s="1">
        <v>120</v>
      </c>
      <c r="I29" s="1" t="s">
        <v>33</v>
      </c>
      <c r="J29" s="1">
        <v>39</v>
      </c>
      <c r="K29" s="1">
        <f t="shared" si="1"/>
        <v>-3</v>
      </c>
      <c r="L29" s="1"/>
      <c r="M29" s="1"/>
      <c r="N29" s="1">
        <v>30</v>
      </c>
      <c r="O29" s="1">
        <v>40</v>
      </c>
      <c r="P29" s="1">
        <f t="shared" si="2"/>
        <v>7.2</v>
      </c>
      <c r="Q29" s="5"/>
      <c r="R29" s="5">
        <f t="shared" si="16"/>
        <v>0</v>
      </c>
      <c r="S29" s="5">
        <f t="shared" si="12"/>
        <v>0</v>
      </c>
      <c r="T29" s="5"/>
      <c r="U29" s="5"/>
      <c r="V29" s="1"/>
      <c r="W29" s="1">
        <f t="shared" si="13"/>
        <v>39.166666666666664</v>
      </c>
      <c r="X29" s="1">
        <f t="shared" si="14"/>
        <v>39.166666666666664</v>
      </c>
      <c r="Y29" s="1">
        <v>18.600000000000001</v>
      </c>
      <c r="Z29" s="1">
        <v>20</v>
      </c>
      <c r="AA29" s="1">
        <v>12.8</v>
      </c>
      <c r="AB29" s="1">
        <v>24</v>
      </c>
      <c r="AC29" s="1">
        <v>15.4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92.980999999999995</v>
      </c>
      <c r="D30" s="1">
        <v>251.048</v>
      </c>
      <c r="E30" s="1">
        <v>139.845</v>
      </c>
      <c r="F30" s="1">
        <v>165.72800000000001</v>
      </c>
      <c r="G30" s="6">
        <v>1</v>
      </c>
      <c r="H30" s="1">
        <v>45</v>
      </c>
      <c r="I30" s="1" t="s">
        <v>33</v>
      </c>
      <c r="J30" s="1">
        <v>126</v>
      </c>
      <c r="K30" s="1">
        <f t="shared" si="1"/>
        <v>13.844999999999999</v>
      </c>
      <c r="L30" s="1"/>
      <c r="M30" s="1"/>
      <c r="N30" s="1">
        <v>140</v>
      </c>
      <c r="O30" s="1">
        <v>160</v>
      </c>
      <c r="P30" s="1">
        <f t="shared" si="2"/>
        <v>27.969000000000001</v>
      </c>
      <c r="Q30" s="5"/>
      <c r="R30" s="5">
        <v>50</v>
      </c>
      <c r="S30" s="5">
        <f t="shared" si="12"/>
        <v>50</v>
      </c>
      <c r="T30" s="5"/>
      <c r="U30" s="18">
        <v>250</v>
      </c>
      <c r="V30" s="19"/>
      <c r="W30" s="1">
        <f t="shared" si="13"/>
        <v>18.439272051199545</v>
      </c>
      <c r="X30" s="19">
        <f t="shared" si="14"/>
        <v>16.651578533376238</v>
      </c>
      <c r="Y30" s="19">
        <v>44.817399999999999</v>
      </c>
      <c r="Z30" s="19">
        <v>36.278399999999998</v>
      </c>
      <c r="AA30" s="19">
        <v>35.227200000000003</v>
      </c>
      <c r="AB30" s="19">
        <v>17.2164</v>
      </c>
      <c r="AC30" s="19">
        <v>33.712400000000002</v>
      </c>
      <c r="AD30" s="19" t="s">
        <v>162</v>
      </c>
      <c r="AE30" s="1">
        <f t="shared" si="7"/>
        <v>50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82</v>
      </c>
      <c r="D31" s="1">
        <v>96</v>
      </c>
      <c r="E31" s="1">
        <v>71</v>
      </c>
      <c r="F31" s="1">
        <v>101</v>
      </c>
      <c r="G31" s="6">
        <v>0</v>
      </c>
      <c r="H31" s="1">
        <v>60</v>
      </c>
      <c r="I31" s="1" t="s">
        <v>47</v>
      </c>
      <c r="J31" s="1">
        <v>71</v>
      </c>
      <c r="K31" s="1">
        <f t="shared" si="1"/>
        <v>0</v>
      </c>
      <c r="L31" s="1"/>
      <c r="M31" s="1"/>
      <c r="N31" s="1">
        <v>30</v>
      </c>
      <c r="O31" s="1">
        <v>40</v>
      </c>
      <c r="P31" s="1">
        <f t="shared" si="2"/>
        <v>14.2</v>
      </c>
      <c r="Q31" s="5">
        <f t="shared" si="15"/>
        <v>13.599999999999994</v>
      </c>
      <c r="R31" s="5">
        <v>0</v>
      </c>
      <c r="S31" s="5"/>
      <c r="T31" s="5"/>
      <c r="U31" s="16">
        <v>0</v>
      </c>
      <c r="V31" s="17"/>
      <c r="W31" s="1">
        <f t="shared" si="13"/>
        <v>12.042253521126762</v>
      </c>
      <c r="X31" s="1">
        <f t="shared" si="14"/>
        <v>12.042253521126762</v>
      </c>
      <c r="Y31" s="1">
        <v>16.2</v>
      </c>
      <c r="Z31" s="1">
        <v>17.2</v>
      </c>
      <c r="AA31" s="1">
        <v>14.2</v>
      </c>
      <c r="AB31" s="1">
        <v>7.8</v>
      </c>
      <c r="AC31" s="1">
        <v>19.2</v>
      </c>
      <c r="AD31" s="1" t="s">
        <v>49</v>
      </c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35</v>
      </c>
      <c r="C32" s="1">
        <v>146.494</v>
      </c>
      <c r="D32" s="1">
        <v>113.431</v>
      </c>
      <c r="E32" s="1">
        <v>61.042999999999999</v>
      </c>
      <c r="F32" s="1">
        <v>182.38900000000001</v>
      </c>
      <c r="G32" s="6">
        <v>1</v>
      </c>
      <c r="H32" s="1">
        <v>60</v>
      </c>
      <c r="I32" s="1" t="s">
        <v>41</v>
      </c>
      <c r="J32" s="1">
        <v>52.6</v>
      </c>
      <c r="K32" s="1">
        <f t="shared" si="1"/>
        <v>8.4429999999999978</v>
      </c>
      <c r="L32" s="1"/>
      <c r="M32" s="1"/>
      <c r="N32" s="1">
        <v>0</v>
      </c>
      <c r="O32" s="1">
        <v>0</v>
      </c>
      <c r="P32" s="1">
        <f t="shared" si="2"/>
        <v>12.208600000000001</v>
      </c>
      <c r="Q32" s="5">
        <f>16*P32-O32-N32-F32</f>
        <v>12.948599999999999</v>
      </c>
      <c r="R32" s="5">
        <f t="shared" si="16"/>
        <v>13</v>
      </c>
      <c r="S32" s="5">
        <f>R32-T32</f>
        <v>13</v>
      </c>
      <c r="T32" s="5"/>
      <c r="U32" s="5"/>
      <c r="V32" s="1"/>
      <c r="W32" s="1">
        <f t="shared" si="13"/>
        <v>16.004210146945596</v>
      </c>
      <c r="X32" s="1">
        <f t="shared" si="14"/>
        <v>14.939386989499205</v>
      </c>
      <c r="Y32" s="1">
        <v>15.0162</v>
      </c>
      <c r="Z32" s="1">
        <v>16.351600000000001</v>
      </c>
      <c r="AA32" s="1">
        <v>17.4574</v>
      </c>
      <c r="AB32" s="1">
        <v>23.148800000000001</v>
      </c>
      <c r="AC32" s="1">
        <v>16.1218</v>
      </c>
      <c r="AD32" s="1"/>
      <c r="AE32" s="1">
        <f t="shared" si="7"/>
        <v>13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32</v>
      </c>
      <c r="C33" s="10"/>
      <c r="D33" s="10">
        <v>150</v>
      </c>
      <c r="E33" s="10">
        <v>79</v>
      </c>
      <c r="F33" s="10">
        <v>71</v>
      </c>
      <c r="G33" s="11">
        <v>0</v>
      </c>
      <c r="H33" s="10">
        <v>60</v>
      </c>
      <c r="I33" s="10" t="s">
        <v>47</v>
      </c>
      <c r="J33" s="10">
        <v>84</v>
      </c>
      <c r="K33" s="10">
        <f t="shared" si="1"/>
        <v>-5</v>
      </c>
      <c r="L33" s="10"/>
      <c r="M33" s="10"/>
      <c r="N33" s="10"/>
      <c r="O33" s="10"/>
      <c r="P33" s="10">
        <f t="shared" si="2"/>
        <v>15.8</v>
      </c>
      <c r="Q33" s="12"/>
      <c r="R33" s="12"/>
      <c r="S33" s="12"/>
      <c r="T33" s="12"/>
      <c r="U33" s="12"/>
      <c r="V33" s="10"/>
      <c r="W33" s="10">
        <f t="shared" si="10"/>
        <v>4.4936708860759493</v>
      </c>
      <c r="X33" s="10">
        <f t="shared" si="11"/>
        <v>4.4936708860759493</v>
      </c>
      <c r="Y33" s="10">
        <v>6</v>
      </c>
      <c r="Z33" s="10">
        <v>9.4</v>
      </c>
      <c r="AA33" s="10">
        <v>4</v>
      </c>
      <c r="AB33" s="10">
        <v>9.6</v>
      </c>
      <c r="AC33" s="10">
        <v>0</v>
      </c>
      <c r="AD33" s="10" t="s">
        <v>68</v>
      </c>
      <c r="AE33" s="10">
        <f t="shared" si="7"/>
        <v>0</v>
      </c>
      <c r="AF33" s="10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35</v>
      </c>
      <c r="C34" s="1"/>
      <c r="D34" s="1">
        <v>315.70800000000003</v>
      </c>
      <c r="E34" s="14">
        <f>153.036+E105</f>
        <v>156.322</v>
      </c>
      <c r="F34" s="1">
        <v>159.30000000000001</v>
      </c>
      <c r="G34" s="6">
        <v>1</v>
      </c>
      <c r="H34" s="1">
        <v>45</v>
      </c>
      <c r="I34" s="1" t="s">
        <v>37</v>
      </c>
      <c r="J34" s="1">
        <v>149</v>
      </c>
      <c r="K34" s="1">
        <f t="shared" si="1"/>
        <v>7.3220000000000027</v>
      </c>
      <c r="L34" s="1"/>
      <c r="M34" s="1"/>
      <c r="N34" s="1">
        <v>175</v>
      </c>
      <c r="O34" s="1">
        <v>175</v>
      </c>
      <c r="P34" s="1">
        <f t="shared" si="2"/>
        <v>31.264400000000002</v>
      </c>
      <c r="Q34" s="5">
        <v>200</v>
      </c>
      <c r="R34" s="5">
        <v>350</v>
      </c>
      <c r="S34" s="5">
        <f t="shared" ref="S34:S35" si="17">R34-T34</f>
        <v>150</v>
      </c>
      <c r="T34" s="5">
        <v>200</v>
      </c>
      <c r="U34" s="5">
        <v>500</v>
      </c>
      <c r="V34" s="1"/>
      <c r="W34" s="1">
        <f t="shared" ref="W34:W35" si="18">(F34+N34+O34+R34)/P34</f>
        <v>27.484934941978732</v>
      </c>
      <c r="X34" s="1">
        <f t="shared" ref="X34:X35" si="19">(F34+N34+O34)/P34</f>
        <v>16.290093524903725</v>
      </c>
      <c r="Y34" s="1">
        <v>36.859200000000001</v>
      </c>
      <c r="Z34" s="1">
        <v>67.113599999999991</v>
      </c>
      <c r="AA34" s="1">
        <v>44.270200000000003</v>
      </c>
      <c r="AB34" s="1">
        <v>74.252399999999994</v>
      </c>
      <c r="AC34" s="1">
        <v>79.175600000000003</v>
      </c>
      <c r="AD34" s="1"/>
      <c r="AE34" s="1">
        <f t="shared" si="7"/>
        <v>150</v>
      </c>
      <c r="AF34" s="1">
        <f t="shared" si="8"/>
        <v>200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258</v>
      </c>
      <c r="D35" s="1"/>
      <c r="E35" s="1">
        <v>188</v>
      </c>
      <c r="F35" s="1">
        <v>24</v>
      </c>
      <c r="G35" s="6">
        <v>0.3</v>
      </c>
      <c r="H35" s="1">
        <v>45</v>
      </c>
      <c r="I35" s="1" t="s">
        <v>33</v>
      </c>
      <c r="J35" s="1">
        <v>327</v>
      </c>
      <c r="K35" s="1">
        <f t="shared" ref="K35:K62" si="20">E35-J35</f>
        <v>-139</v>
      </c>
      <c r="L35" s="1"/>
      <c r="M35" s="1"/>
      <c r="N35" s="1">
        <v>187</v>
      </c>
      <c r="O35" s="1">
        <v>188</v>
      </c>
      <c r="P35" s="1">
        <f t="shared" si="2"/>
        <v>37.6</v>
      </c>
      <c r="Q35" s="5">
        <f t="shared" ref="Q35" si="21">13*P35-O35-N35-F35</f>
        <v>89.800000000000011</v>
      </c>
      <c r="R35" s="5">
        <v>0</v>
      </c>
      <c r="S35" s="5">
        <f t="shared" si="17"/>
        <v>0</v>
      </c>
      <c r="T35" s="5"/>
      <c r="U35" s="20">
        <v>0</v>
      </c>
      <c r="V35" s="21" t="s">
        <v>158</v>
      </c>
      <c r="W35" s="1">
        <f t="shared" si="18"/>
        <v>10.611702127659575</v>
      </c>
      <c r="X35" s="1">
        <f t="shared" si="19"/>
        <v>10.611702127659575</v>
      </c>
      <c r="Y35" s="1">
        <v>45.6</v>
      </c>
      <c r="Z35" s="1">
        <v>18.2</v>
      </c>
      <c r="AA35" s="1">
        <v>40</v>
      </c>
      <c r="AB35" s="1">
        <v>0</v>
      </c>
      <c r="AC35" s="1">
        <v>0</v>
      </c>
      <c r="AD35" s="1" t="s">
        <v>168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71</v>
      </c>
      <c r="B36" s="10" t="s">
        <v>35</v>
      </c>
      <c r="C36" s="10">
        <v>31.227</v>
      </c>
      <c r="D36" s="10"/>
      <c r="E36" s="10">
        <v>-1.3</v>
      </c>
      <c r="F36" s="10"/>
      <c r="G36" s="11">
        <v>0</v>
      </c>
      <c r="H36" s="10">
        <v>60</v>
      </c>
      <c r="I36" s="10" t="s">
        <v>47</v>
      </c>
      <c r="J36" s="10">
        <v>23.8</v>
      </c>
      <c r="K36" s="10">
        <f t="shared" si="20"/>
        <v>-25.1</v>
      </c>
      <c r="L36" s="10"/>
      <c r="M36" s="10"/>
      <c r="N36" s="10"/>
      <c r="O36" s="10"/>
      <c r="P36" s="10">
        <f t="shared" si="2"/>
        <v>-0.26</v>
      </c>
      <c r="Q36" s="12"/>
      <c r="R36" s="12"/>
      <c r="S36" s="12"/>
      <c r="T36" s="12"/>
      <c r="U36" s="12"/>
      <c r="V36" s="10"/>
      <c r="W36" s="10">
        <f t="shared" si="10"/>
        <v>0</v>
      </c>
      <c r="X36" s="10">
        <f t="shared" si="11"/>
        <v>0</v>
      </c>
      <c r="Y36" s="10">
        <v>39.644399999999997</v>
      </c>
      <c r="Z36" s="10">
        <v>43.092599999999997</v>
      </c>
      <c r="AA36" s="10">
        <v>36.606999999999999</v>
      </c>
      <c r="AB36" s="10">
        <v>31.006599999999999</v>
      </c>
      <c r="AC36" s="10">
        <v>32.052399999999999</v>
      </c>
      <c r="AD36" s="10" t="s">
        <v>72</v>
      </c>
      <c r="AE36" s="10">
        <f t="shared" si="7"/>
        <v>0</v>
      </c>
      <c r="AF36" s="10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32</v>
      </c>
      <c r="C37" s="1">
        <v>81</v>
      </c>
      <c r="D37" s="1">
        <v>150</v>
      </c>
      <c r="E37" s="1">
        <v>147</v>
      </c>
      <c r="F37" s="1">
        <v>73</v>
      </c>
      <c r="G37" s="6">
        <v>0.09</v>
      </c>
      <c r="H37" s="1">
        <v>45</v>
      </c>
      <c r="I37" s="1" t="s">
        <v>33</v>
      </c>
      <c r="J37" s="1">
        <v>150</v>
      </c>
      <c r="K37" s="1">
        <f t="shared" si="20"/>
        <v>-3</v>
      </c>
      <c r="L37" s="1"/>
      <c r="M37" s="1"/>
      <c r="N37" s="1">
        <v>50</v>
      </c>
      <c r="O37" s="1">
        <v>50</v>
      </c>
      <c r="P37" s="1">
        <f t="shared" si="2"/>
        <v>29.4</v>
      </c>
      <c r="Q37" s="5">
        <f t="shared" ref="Q37:Q38" si="22">13*P37-O37-N37-F37</f>
        <v>209.2</v>
      </c>
      <c r="R37" s="5">
        <v>250</v>
      </c>
      <c r="S37" s="5">
        <f t="shared" ref="S37:S39" si="23">R37-T37</f>
        <v>130</v>
      </c>
      <c r="T37" s="5">
        <v>120</v>
      </c>
      <c r="U37" s="5">
        <v>250</v>
      </c>
      <c r="V37" s="1">
        <f>P37/(Z37/100)-100</f>
        <v>44.117647058823536</v>
      </c>
      <c r="W37" s="1">
        <f t="shared" ref="W37:W39" si="24">(F37+N37+O37+R37)/P37</f>
        <v>14.387755102040817</v>
      </c>
      <c r="X37" s="1">
        <f t="shared" ref="X37:X39" si="25">(F37+N37+O37)/P37</f>
        <v>5.8843537414965992</v>
      </c>
      <c r="Y37" s="1">
        <v>4.4000000000000004</v>
      </c>
      <c r="Z37" s="1">
        <v>20.399999999999999</v>
      </c>
      <c r="AA37" s="1">
        <v>18</v>
      </c>
      <c r="AB37" s="1">
        <v>5.4</v>
      </c>
      <c r="AC37" s="1">
        <v>0</v>
      </c>
      <c r="AD37" s="1"/>
      <c r="AE37" s="1">
        <f t="shared" si="7"/>
        <v>11.7</v>
      </c>
      <c r="AF37" s="1">
        <f t="shared" si="8"/>
        <v>10.799999999999999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32</v>
      </c>
      <c r="C38" s="1">
        <v>601</v>
      </c>
      <c r="D38" s="1">
        <v>288</v>
      </c>
      <c r="E38" s="1">
        <v>323</v>
      </c>
      <c r="F38" s="1">
        <v>467</v>
      </c>
      <c r="G38" s="6">
        <v>0.27</v>
      </c>
      <c r="H38" s="1">
        <v>45</v>
      </c>
      <c r="I38" s="1" t="s">
        <v>33</v>
      </c>
      <c r="J38" s="1">
        <v>323</v>
      </c>
      <c r="K38" s="1">
        <f t="shared" si="20"/>
        <v>0</v>
      </c>
      <c r="L38" s="1"/>
      <c r="M38" s="1"/>
      <c r="N38" s="1">
        <v>75</v>
      </c>
      <c r="O38" s="1">
        <v>75</v>
      </c>
      <c r="P38" s="1">
        <f t="shared" si="2"/>
        <v>64.599999999999994</v>
      </c>
      <c r="Q38" s="5">
        <f t="shared" si="22"/>
        <v>222.79999999999995</v>
      </c>
      <c r="R38" s="5">
        <v>300</v>
      </c>
      <c r="S38" s="5">
        <v>0</v>
      </c>
      <c r="T38" s="5">
        <v>0</v>
      </c>
      <c r="U38" s="5">
        <v>300</v>
      </c>
      <c r="V38" s="1"/>
      <c r="W38" s="1">
        <f t="shared" si="24"/>
        <v>14.195046439628484</v>
      </c>
      <c r="X38" s="1">
        <f t="shared" si="25"/>
        <v>9.5510835913312704</v>
      </c>
      <c r="Y38" s="1">
        <v>31.6</v>
      </c>
      <c r="Z38" s="1">
        <v>37.799999999999997</v>
      </c>
      <c r="AA38" s="1">
        <v>72.599999999999994</v>
      </c>
      <c r="AB38" s="1">
        <v>20.2</v>
      </c>
      <c r="AC38" s="1">
        <v>26.8</v>
      </c>
      <c r="AD38" s="1" t="s">
        <v>166</v>
      </c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491.94200000000001</v>
      </c>
      <c r="D39" s="1">
        <v>758.80200000000002</v>
      </c>
      <c r="E39" s="1">
        <v>454.66199999999998</v>
      </c>
      <c r="F39" s="1">
        <v>607.33799999999997</v>
      </c>
      <c r="G39" s="6">
        <v>1</v>
      </c>
      <c r="H39" s="1">
        <v>45</v>
      </c>
      <c r="I39" s="1" t="s">
        <v>37</v>
      </c>
      <c r="J39" s="1">
        <v>419.5</v>
      </c>
      <c r="K39" s="1">
        <f t="shared" si="20"/>
        <v>35.161999999999978</v>
      </c>
      <c r="L39" s="1"/>
      <c r="M39" s="1"/>
      <c r="N39" s="1">
        <v>110</v>
      </c>
      <c r="O39" s="1">
        <v>140</v>
      </c>
      <c r="P39" s="1">
        <f t="shared" si="2"/>
        <v>90.932400000000001</v>
      </c>
      <c r="Q39" s="5">
        <f>15*P39-O39-N39-F39</f>
        <v>506.64800000000014</v>
      </c>
      <c r="R39" s="5">
        <f t="shared" ref="R39" si="26">ROUND(Q39,0)</f>
        <v>507</v>
      </c>
      <c r="S39" s="5">
        <f t="shared" si="23"/>
        <v>237</v>
      </c>
      <c r="T39" s="5">
        <v>270</v>
      </c>
      <c r="U39" s="5"/>
      <c r="V39" s="1"/>
      <c r="W39" s="1">
        <f t="shared" si="24"/>
        <v>15.003871007473682</v>
      </c>
      <c r="X39" s="1">
        <f t="shared" si="25"/>
        <v>9.4283005837303318</v>
      </c>
      <c r="Y39" s="1">
        <v>86.132599999999996</v>
      </c>
      <c r="Z39" s="1">
        <v>89.408999999999992</v>
      </c>
      <c r="AA39" s="1">
        <v>79.176999999999992</v>
      </c>
      <c r="AB39" s="1">
        <v>63.089200000000012</v>
      </c>
      <c r="AC39" s="1">
        <v>45.077199999999998</v>
      </c>
      <c r="AD39" s="1"/>
      <c r="AE39" s="1">
        <f t="shared" si="7"/>
        <v>237</v>
      </c>
      <c r="AF39" s="1">
        <f t="shared" si="8"/>
        <v>270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32</v>
      </c>
      <c r="C40" s="10">
        <v>365</v>
      </c>
      <c r="D40" s="10">
        <v>2</v>
      </c>
      <c r="E40" s="10">
        <v>304</v>
      </c>
      <c r="F40" s="10">
        <v>40</v>
      </c>
      <c r="G40" s="11">
        <v>0</v>
      </c>
      <c r="H40" s="10">
        <v>60</v>
      </c>
      <c r="I40" s="10" t="s">
        <v>47</v>
      </c>
      <c r="J40" s="10">
        <v>291</v>
      </c>
      <c r="K40" s="10">
        <f t="shared" si="20"/>
        <v>13</v>
      </c>
      <c r="L40" s="10"/>
      <c r="M40" s="10"/>
      <c r="N40" s="10"/>
      <c r="O40" s="10"/>
      <c r="P40" s="10">
        <f t="shared" si="2"/>
        <v>60.8</v>
      </c>
      <c r="Q40" s="12"/>
      <c r="R40" s="12"/>
      <c r="S40" s="12"/>
      <c r="T40" s="12"/>
      <c r="U40" s="12"/>
      <c r="V40" s="10"/>
      <c r="W40" s="10">
        <f t="shared" si="10"/>
        <v>0.65789473684210531</v>
      </c>
      <c r="X40" s="10">
        <f t="shared" si="11"/>
        <v>0.65789473684210531</v>
      </c>
      <c r="Y40" s="10">
        <v>37.6</v>
      </c>
      <c r="Z40" s="10">
        <v>41.202399999999997</v>
      </c>
      <c r="AA40" s="10">
        <v>32.6</v>
      </c>
      <c r="AB40" s="10">
        <v>10.6</v>
      </c>
      <c r="AC40" s="10">
        <v>7.2</v>
      </c>
      <c r="AD40" s="10"/>
      <c r="AE40" s="10">
        <f t="shared" si="7"/>
        <v>0</v>
      </c>
      <c r="AF40" s="10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483</v>
      </c>
      <c r="D41" s="1">
        <v>69</v>
      </c>
      <c r="E41" s="1">
        <v>302</v>
      </c>
      <c r="F41" s="1">
        <v>105</v>
      </c>
      <c r="G41" s="6">
        <v>0.4</v>
      </c>
      <c r="H41" s="1">
        <v>60</v>
      </c>
      <c r="I41" s="1" t="s">
        <v>41</v>
      </c>
      <c r="J41" s="1">
        <v>289</v>
      </c>
      <c r="K41" s="1">
        <f t="shared" si="20"/>
        <v>13</v>
      </c>
      <c r="L41" s="1"/>
      <c r="M41" s="1"/>
      <c r="N41" s="1">
        <v>200</v>
      </c>
      <c r="O41" s="1">
        <v>200</v>
      </c>
      <c r="P41" s="1">
        <f t="shared" si="2"/>
        <v>60.4</v>
      </c>
      <c r="Q41" s="5">
        <f>16*P41-O41-N41-F41</f>
        <v>461.4</v>
      </c>
      <c r="R41" s="5">
        <f>ROUND(Q41,0)</f>
        <v>461</v>
      </c>
      <c r="S41" s="5">
        <f>R41-T41</f>
        <v>201</v>
      </c>
      <c r="T41" s="5">
        <v>260</v>
      </c>
      <c r="U41" s="5"/>
      <c r="V41" s="1"/>
      <c r="W41" s="1">
        <f>(F41+N41+O41+R41)/P41</f>
        <v>15.993377483443709</v>
      </c>
      <c r="X41" s="1">
        <f>(F41+N41+O41)/P41</f>
        <v>8.3609271523178812</v>
      </c>
      <c r="Y41" s="1">
        <v>53.4</v>
      </c>
      <c r="Z41" s="1">
        <v>53.8</v>
      </c>
      <c r="AA41" s="1">
        <v>75</v>
      </c>
      <c r="AB41" s="1">
        <v>80.8</v>
      </c>
      <c r="AC41" s="1">
        <v>65</v>
      </c>
      <c r="AD41" s="1" t="s">
        <v>78</v>
      </c>
      <c r="AE41" s="1">
        <f t="shared" si="7"/>
        <v>80.400000000000006</v>
      </c>
      <c r="AF41" s="1">
        <f t="shared" si="8"/>
        <v>104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79</v>
      </c>
      <c r="B42" s="10" t="s">
        <v>32</v>
      </c>
      <c r="C42" s="10">
        <v>432</v>
      </c>
      <c r="D42" s="10"/>
      <c r="E42" s="10">
        <v>257</v>
      </c>
      <c r="F42" s="10">
        <v>147</v>
      </c>
      <c r="G42" s="11">
        <v>0</v>
      </c>
      <c r="H42" s="10">
        <v>60</v>
      </c>
      <c r="I42" s="10" t="s">
        <v>47</v>
      </c>
      <c r="J42" s="10">
        <v>257</v>
      </c>
      <c r="K42" s="10">
        <f t="shared" si="20"/>
        <v>0</v>
      </c>
      <c r="L42" s="10"/>
      <c r="M42" s="10"/>
      <c r="N42" s="10"/>
      <c r="O42" s="10"/>
      <c r="P42" s="10">
        <f t="shared" si="2"/>
        <v>51.4</v>
      </c>
      <c r="Q42" s="12"/>
      <c r="R42" s="12"/>
      <c r="S42" s="12"/>
      <c r="T42" s="12"/>
      <c r="U42" s="12"/>
      <c r="V42" s="10"/>
      <c r="W42" s="10">
        <f t="shared" si="10"/>
        <v>2.8599221789883269</v>
      </c>
      <c r="X42" s="10">
        <f t="shared" si="11"/>
        <v>2.8599221789883269</v>
      </c>
      <c r="Y42" s="10">
        <v>34.200000000000003</v>
      </c>
      <c r="Z42" s="10">
        <v>39.200800000000001</v>
      </c>
      <c r="AA42" s="10">
        <v>31.6</v>
      </c>
      <c r="AB42" s="10">
        <v>10.199999999999999</v>
      </c>
      <c r="AC42" s="10">
        <v>7.2</v>
      </c>
      <c r="AD42" s="10"/>
      <c r="AE42" s="10">
        <f t="shared" si="7"/>
        <v>0</v>
      </c>
      <c r="AF42" s="10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282</v>
      </c>
      <c r="D43" s="1">
        <v>456</v>
      </c>
      <c r="E43" s="1">
        <v>432</v>
      </c>
      <c r="F43" s="1">
        <v>209</v>
      </c>
      <c r="G43" s="6">
        <v>0.4</v>
      </c>
      <c r="H43" s="1">
        <v>60</v>
      </c>
      <c r="I43" s="1" t="s">
        <v>41</v>
      </c>
      <c r="J43" s="1">
        <v>431</v>
      </c>
      <c r="K43" s="1">
        <f t="shared" si="20"/>
        <v>1</v>
      </c>
      <c r="L43" s="1"/>
      <c r="M43" s="1"/>
      <c r="N43" s="1">
        <v>175</v>
      </c>
      <c r="O43" s="1">
        <v>175</v>
      </c>
      <c r="P43" s="1">
        <f t="shared" si="2"/>
        <v>86.4</v>
      </c>
      <c r="Q43" s="5">
        <f>16*P43-O43-N43-F43</f>
        <v>823.40000000000009</v>
      </c>
      <c r="R43" s="5">
        <f t="shared" ref="R43:R45" si="27">ROUND(Q43,0)</f>
        <v>823</v>
      </c>
      <c r="S43" s="5">
        <f t="shared" ref="S43:S51" si="28">R43-T43</f>
        <v>363</v>
      </c>
      <c r="T43" s="5">
        <v>460</v>
      </c>
      <c r="U43" s="5"/>
      <c r="V43" s="1"/>
      <c r="W43" s="1">
        <f t="shared" ref="W43:W51" si="29">(F43+N43+O43+R43)/P43</f>
        <v>15.995370370370368</v>
      </c>
      <c r="X43" s="1">
        <f t="shared" ref="X43:X51" si="30">(F43+N43+O43)/P43</f>
        <v>6.4699074074074066</v>
      </c>
      <c r="Y43" s="1">
        <v>65</v>
      </c>
      <c r="Z43" s="1">
        <v>64.8</v>
      </c>
      <c r="AA43" s="1">
        <v>60.2</v>
      </c>
      <c r="AB43" s="1">
        <v>61</v>
      </c>
      <c r="AC43" s="1">
        <v>44.8</v>
      </c>
      <c r="AD43" s="1"/>
      <c r="AE43" s="1">
        <f t="shared" si="7"/>
        <v>145.20000000000002</v>
      </c>
      <c r="AF43" s="1">
        <f t="shared" si="8"/>
        <v>184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539</v>
      </c>
      <c r="D44" s="1">
        <v>24</v>
      </c>
      <c r="E44" s="1">
        <v>232</v>
      </c>
      <c r="F44" s="1">
        <v>258</v>
      </c>
      <c r="G44" s="6">
        <v>0.4</v>
      </c>
      <c r="H44" s="1">
        <v>60</v>
      </c>
      <c r="I44" s="1" t="s">
        <v>33</v>
      </c>
      <c r="J44" s="1">
        <v>228</v>
      </c>
      <c r="K44" s="1">
        <f t="shared" si="20"/>
        <v>4</v>
      </c>
      <c r="L44" s="1"/>
      <c r="M44" s="1"/>
      <c r="N44" s="1">
        <v>135</v>
      </c>
      <c r="O44" s="1">
        <v>135</v>
      </c>
      <c r="P44" s="1">
        <f t="shared" si="2"/>
        <v>46.4</v>
      </c>
      <c r="Q44" s="5">
        <f t="shared" ref="Q44:Q51" si="31">13*P44-O44-N44-F44</f>
        <v>75.199999999999932</v>
      </c>
      <c r="R44" s="5">
        <v>200</v>
      </c>
      <c r="S44" s="5">
        <f t="shared" si="28"/>
        <v>100</v>
      </c>
      <c r="T44" s="5">
        <v>100</v>
      </c>
      <c r="U44" s="5">
        <v>600</v>
      </c>
      <c r="V44" s="1"/>
      <c r="W44" s="1">
        <f t="shared" si="29"/>
        <v>15.689655172413794</v>
      </c>
      <c r="X44" s="1">
        <f t="shared" si="30"/>
        <v>11.379310344827587</v>
      </c>
      <c r="Y44" s="1">
        <v>47</v>
      </c>
      <c r="Z44" s="1">
        <v>51.2</v>
      </c>
      <c r="AA44" s="1">
        <v>46.8</v>
      </c>
      <c r="AB44" s="1">
        <v>87.2</v>
      </c>
      <c r="AC44" s="1">
        <v>54.6</v>
      </c>
      <c r="AD44" s="1"/>
      <c r="AE44" s="1">
        <f t="shared" si="7"/>
        <v>40</v>
      </c>
      <c r="AF44" s="1">
        <f t="shared" si="8"/>
        <v>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>
        <v>45</v>
      </c>
      <c r="D45" s="1">
        <v>570</v>
      </c>
      <c r="E45" s="1">
        <v>151</v>
      </c>
      <c r="F45" s="1">
        <v>423</v>
      </c>
      <c r="G45" s="6">
        <v>0.1</v>
      </c>
      <c r="H45" s="1">
        <v>45</v>
      </c>
      <c r="I45" s="1" t="s">
        <v>33</v>
      </c>
      <c r="J45" s="1">
        <v>174</v>
      </c>
      <c r="K45" s="1">
        <f t="shared" si="20"/>
        <v>-23</v>
      </c>
      <c r="L45" s="1"/>
      <c r="M45" s="1"/>
      <c r="N45" s="1">
        <v>90</v>
      </c>
      <c r="O45" s="1">
        <v>90</v>
      </c>
      <c r="P45" s="1">
        <f t="shared" si="2"/>
        <v>30.2</v>
      </c>
      <c r="Q45" s="5"/>
      <c r="R45" s="5">
        <f t="shared" si="27"/>
        <v>0</v>
      </c>
      <c r="S45" s="5">
        <f t="shared" si="28"/>
        <v>0</v>
      </c>
      <c r="T45" s="5"/>
      <c r="U45" s="5"/>
      <c r="V45" s="1"/>
      <c r="W45" s="1">
        <f t="shared" si="29"/>
        <v>19.966887417218544</v>
      </c>
      <c r="X45" s="1">
        <f t="shared" si="30"/>
        <v>19.966887417218544</v>
      </c>
      <c r="Y45" s="1">
        <v>28.2</v>
      </c>
      <c r="Z45" s="1">
        <v>55.2</v>
      </c>
      <c r="AA45" s="1">
        <v>13</v>
      </c>
      <c r="AB45" s="1">
        <v>35.799999999999997</v>
      </c>
      <c r="AC45" s="1">
        <v>0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68</v>
      </c>
      <c r="D46" s="1">
        <v>98</v>
      </c>
      <c r="E46" s="1">
        <v>108</v>
      </c>
      <c r="F46" s="1">
        <v>25</v>
      </c>
      <c r="G46" s="6">
        <v>0.1</v>
      </c>
      <c r="H46" s="1">
        <v>60</v>
      </c>
      <c r="I46" s="1" t="s">
        <v>33</v>
      </c>
      <c r="J46" s="1">
        <v>111</v>
      </c>
      <c r="K46" s="1">
        <f t="shared" si="20"/>
        <v>-3</v>
      </c>
      <c r="L46" s="1"/>
      <c r="M46" s="1"/>
      <c r="N46" s="1">
        <v>40</v>
      </c>
      <c r="O46" s="1">
        <v>50</v>
      </c>
      <c r="P46" s="1">
        <f t="shared" si="2"/>
        <v>21.6</v>
      </c>
      <c r="Q46" s="5">
        <f t="shared" si="31"/>
        <v>165.8</v>
      </c>
      <c r="R46" s="5">
        <v>220</v>
      </c>
      <c r="S46" s="5">
        <f t="shared" si="28"/>
        <v>220</v>
      </c>
      <c r="T46" s="5"/>
      <c r="U46" s="5">
        <v>250</v>
      </c>
      <c r="V46" s="17">
        <f>P46/(Y46/100)-100</f>
        <v>56.521739130434781</v>
      </c>
      <c r="W46" s="1">
        <f t="shared" si="29"/>
        <v>15.509259259259258</v>
      </c>
      <c r="X46" s="1">
        <f t="shared" si="30"/>
        <v>5.3240740740740735</v>
      </c>
      <c r="Y46" s="1">
        <v>13.8</v>
      </c>
      <c r="Z46" s="1">
        <v>1.6</v>
      </c>
      <c r="AA46" s="1">
        <v>6.4</v>
      </c>
      <c r="AB46" s="1">
        <v>15</v>
      </c>
      <c r="AC46" s="1">
        <v>12</v>
      </c>
      <c r="AD46" s="1"/>
      <c r="AE46" s="1">
        <f t="shared" si="7"/>
        <v>22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/>
      <c r="D47" s="1"/>
      <c r="E47" s="1"/>
      <c r="F47" s="1"/>
      <c r="G47" s="6">
        <v>0.1</v>
      </c>
      <c r="H47" s="1">
        <v>60</v>
      </c>
      <c r="I47" s="1" t="s">
        <v>33</v>
      </c>
      <c r="J47" s="1"/>
      <c r="K47" s="1">
        <f t="shared" si="20"/>
        <v>0</v>
      </c>
      <c r="L47" s="1"/>
      <c r="M47" s="1"/>
      <c r="N47" s="1">
        <v>40</v>
      </c>
      <c r="O47" s="1">
        <v>50</v>
      </c>
      <c r="P47" s="1">
        <f t="shared" si="2"/>
        <v>0</v>
      </c>
      <c r="Q47" s="5">
        <v>40</v>
      </c>
      <c r="R47" s="5">
        <v>100</v>
      </c>
      <c r="S47" s="5">
        <f t="shared" si="28"/>
        <v>100</v>
      </c>
      <c r="T47" s="5"/>
      <c r="U47" s="5">
        <v>200</v>
      </c>
      <c r="V47" s="1"/>
      <c r="W47" s="1" t="e">
        <f t="shared" si="29"/>
        <v>#DIV/0!</v>
      </c>
      <c r="X47" s="1" t="e">
        <f t="shared" si="30"/>
        <v>#DIV/0!</v>
      </c>
      <c r="Y47" s="1">
        <v>0</v>
      </c>
      <c r="Z47" s="1">
        <v>7.4</v>
      </c>
      <c r="AA47" s="1">
        <v>4.5999999999999996</v>
      </c>
      <c r="AB47" s="1">
        <v>10</v>
      </c>
      <c r="AC47" s="1">
        <v>0</v>
      </c>
      <c r="AD47" s="1"/>
      <c r="AE47" s="1">
        <f t="shared" si="7"/>
        <v>10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32</v>
      </c>
      <c r="C48" s="1"/>
      <c r="D48" s="1">
        <v>504</v>
      </c>
      <c r="E48" s="1">
        <v>152</v>
      </c>
      <c r="F48" s="1">
        <v>319</v>
      </c>
      <c r="G48" s="6">
        <v>0.4</v>
      </c>
      <c r="H48" s="1">
        <v>45</v>
      </c>
      <c r="I48" s="1" t="s">
        <v>33</v>
      </c>
      <c r="J48" s="1">
        <v>179</v>
      </c>
      <c r="K48" s="1">
        <f t="shared" si="20"/>
        <v>-27</v>
      </c>
      <c r="L48" s="1"/>
      <c r="M48" s="1"/>
      <c r="N48" s="1">
        <v>90</v>
      </c>
      <c r="O48" s="1">
        <v>90</v>
      </c>
      <c r="P48" s="1">
        <f t="shared" si="2"/>
        <v>30.4</v>
      </c>
      <c r="Q48" s="5">
        <v>60</v>
      </c>
      <c r="R48" s="5">
        <v>120</v>
      </c>
      <c r="S48" s="5">
        <f t="shared" si="28"/>
        <v>120</v>
      </c>
      <c r="T48" s="5"/>
      <c r="U48" s="5">
        <v>300</v>
      </c>
      <c r="V48" s="1"/>
      <c r="W48" s="1">
        <f t="shared" si="29"/>
        <v>20.361842105263158</v>
      </c>
      <c r="X48" s="1">
        <f t="shared" si="30"/>
        <v>16.414473684210527</v>
      </c>
      <c r="Y48" s="1">
        <v>23.8</v>
      </c>
      <c r="Z48" s="1">
        <v>42.2</v>
      </c>
      <c r="AA48" s="1">
        <v>13.2</v>
      </c>
      <c r="AB48" s="1">
        <v>24.2</v>
      </c>
      <c r="AC48" s="1">
        <v>0</v>
      </c>
      <c r="AD48" s="1"/>
      <c r="AE48" s="1">
        <f t="shared" si="7"/>
        <v>48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372.75900000000001</v>
      </c>
      <c r="D49" s="1">
        <v>200.84299999999999</v>
      </c>
      <c r="E49" s="1">
        <v>282.31299999999999</v>
      </c>
      <c r="F49" s="1">
        <v>241.98500000000001</v>
      </c>
      <c r="G49" s="6">
        <v>1</v>
      </c>
      <c r="H49" s="1">
        <v>60</v>
      </c>
      <c r="I49" s="1" t="s">
        <v>41</v>
      </c>
      <c r="J49" s="1">
        <v>257.89999999999998</v>
      </c>
      <c r="K49" s="1">
        <f t="shared" si="20"/>
        <v>24.413000000000011</v>
      </c>
      <c r="L49" s="1"/>
      <c r="M49" s="1"/>
      <c r="N49" s="1">
        <v>40</v>
      </c>
      <c r="O49" s="1">
        <v>50</v>
      </c>
      <c r="P49" s="1">
        <f t="shared" si="2"/>
        <v>56.462599999999995</v>
      </c>
      <c r="Q49" s="5">
        <f>16*P49-O49-N49-F49</f>
        <v>571.4165999999999</v>
      </c>
      <c r="R49" s="5">
        <v>350</v>
      </c>
      <c r="S49" s="5">
        <f t="shared" si="28"/>
        <v>180</v>
      </c>
      <c r="T49" s="5">
        <v>170</v>
      </c>
      <c r="U49" s="16">
        <v>350</v>
      </c>
      <c r="V49" s="17"/>
      <c r="W49" s="1">
        <f t="shared" si="29"/>
        <v>12.078526316535195</v>
      </c>
      <c r="X49" s="1">
        <f t="shared" si="30"/>
        <v>5.8797327788660114</v>
      </c>
      <c r="Y49" s="1">
        <v>46.392800000000001</v>
      </c>
      <c r="Z49" s="1">
        <v>47.048999999999999</v>
      </c>
      <c r="AA49" s="1">
        <v>48.906199999999998</v>
      </c>
      <c r="AB49" s="1">
        <v>49.109200000000001</v>
      </c>
      <c r="AC49" s="1">
        <v>45.093400000000003</v>
      </c>
      <c r="AD49" s="1"/>
      <c r="AE49" s="1">
        <f t="shared" si="7"/>
        <v>180</v>
      </c>
      <c r="AF49" s="1">
        <f t="shared" si="8"/>
        <v>170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210.88900000000001</v>
      </c>
      <c r="D50" s="1">
        <v>304.78699999999998</v>
      </c>
      <c r="E50" s="1">
        <v>237.16499999999999</v>
      </c>
      <c r="F50" s="1">
        <v>203.767</v>
      </c>
      <c r="G50" s="6">
        <v>1</v>
      </c>
      <c r="H50" s="1">
        <v>45</v>
      </c>
      <c r="I50" s="1" t="s">
        <v>33</v>
      </c>
      <c r="J50" s="1">
        <v>244</v>
      </c>
      <c r="K50" s="1">
        <f t="shared" si="20"/>
        <v>-6.835000000000008</v>
      </c>
      <c r="L50" s="1"/>
      <c r="M50" s="1"/>
      <c r="N50" s="1">
        <v>230</v>
      </c>
      <c r="O50" s="1">
        <v>200</v>
      </c>
      <c r="P50" s="1">
        <f t="shared" si="2"/>
        <v>47.433</v>
      </c>
      <c r="Q50" s="5">
        <v>150</v>
      </c>
      <c r="R50" s="5">
        <v>200</v>
      </c>
      <c r="S50" s="5">
        <f t="shared" si="28"/>
        <v>100</v>
      </c>
      <c r="T50" s="5">
        <v>100</v>
      </c>
      <c r="U50" s="5">
        <v>250</v>
      </c>
      <c r="V50" s="1"/>
      <c r="W50" s="1">
        <f t="shared" si="29"/>
        <v>17.577783399742795</v>
      </c>
      <c r="X50" s="1">
        <f t="shared" si="30"/>
        <v>13.361309636750786</v>
      </c>
      <c r="Y50" s="1">
        <v>65.581199999999995</v>
      </c>
      <c r="Z50" s="1">
        <v>59.896599999999999</v>
      </c>
      <c r="AA50" s="1">
        <v>53.343400000000003</v>
      </c>
      <c r="AB50" s="1">
        <v>51.941999999999993</v>
      </c>
      <c r="AC50" s="1">
        <v>52.468800000000002</v>
      </c>
      <c r="AD50" s="1"/>
      <c r="AE50" s="1">
        <f t="shared" si="7"/>
        <v>100</v>
      </c>
      <c r="AF50" s="1">
        <f t="shared" si="8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206.67099999999999</v>
      </c>
      <c r="D51" s="1">
        <v>119.947</v>
      </c>
      <c r="E51" s="1">
        <v>170.11099999999999</v>
      </c>
      <c r="F51" s="1">
        <v>105.492</v>
      </c>
      <c r="G51" s="6">
        <v>1</v>
      </c>
      <c r="H51" s="1">
        <v>45</v>
      </c>
      <c r="I51" s="1" t="s">
        <v>33</v>
      </c>
      <c r="J51" s="1">
        <v>170</v>
      </c>
      <c r="K51" s="1">
        <f t="shared" si="20"/>
        <v>0.11099999999999</v>
      </c>
      <c r="L51" s="1"/>
      <c r="M51" s="1"/>
      <c r="N51" s="1">
        <v>60</v>
      </c>
      <c r="O51" s="1">
        <v>60</v>
      </c>
      <c r="P51" s="1">
        <f t="shared" si="2"/>
        <v>34.022199999999998</v>
      </c>
      <c r="Q51" s="5">
        <f t="shared" si="31"/>
        <v>216.79659999999996</v>
      </c>
      <c r="R51" s="5">
        <v>300</v>
      </c>
      <c r="S51" s="5">
        <f t="shared" si="28"/>
        <v>150</v>
      </c>
      <c r="T51" s="5">
        <v>150</v>
      </c>
      <c r="U51" s="5">
        <v>350</v>
      </c>
      <c r="V51" s="1"/>
      <c r="W51" s="1">
        <f t="shared" si="29"/>
        <v>15.445562015389951</v>
      </c>
      <c r="X51" s="1">
        <f t="shared" si="30"/>
        <v>6.6277900900000599</v>
      </c>
      <c r="Y51" s="1">
        <v>21.395800000000001</v>
      </c>
      <c r="Z51" s="1">
        <v>15.2026</v>
      </c>
      <c r="AA51" s="1">
        <v>28.056799999999999</v>
      </c>
      <c r="AB51" s="1">
        <v>13.416</v>
      </c>
      <c r="AC51" s="1">
        <v>0</v>
      </c>
      <c r="AD51" s="1"/>
      <c r="AE51" s="1">
        <f t="shared" si="7"/>
        <v>150</v>
      </c>
      <c r="AF51" s="1">
        <f t="shared" si="8"/>
        <v>150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89</v>
      </c>
      <c r="B52" s="10" t="s">
        <v>32</v>
      </c>
      <c r="C52" s="10">
        <v>5</v>
      </c>
      <c r="D52" s="10"/>
      <c r="E52" s="10"/>
      <c r="F52" s="10"/>
      <c r="G52" s="11">
        <v>0</v>
      </c>
      <c r="H52" s="10">
        <v>60</v>
      </c>
      <c r="I52" s="10" t="s">
        <v>47</v>
      </c>
      <c r="J52" s="10"/>
      <c r="K52" s="10">
        <f t="shared" si="20"/>
        <v>0</v>
      </c>
      <c r="L52" s="10"/>
      <c r="M52" s="10"/>
      <c r="N52" s="10"/>
      <c r="O52" s="10"/>
      <c r="P52" s="10">
        <f t="shared" si="2"/>
        <v>0</v>
      </c>
      <c r="Q52" s="12"/>
      <c r="R52" s="12"/>
      <c r="S52" s="12"/>
      <c r="T52" s="12"/>
      <c r="U52" s="12"/>
      <c r="V52" s="10"/>
      <c r="W52" s="10" t="e">
        <f t="shared" si="10"/>
        <v>#DIV/0!</v>
      </c>
      <c r="X52" s="10" t="e">
        <f t="shared" si="11"/>
        <v>#DIV/0!</v>
      </c>
      <c r="Y52" s="10">
        <v>7.8</v>
      </c>
      <c r="Z52" s="10">
        <v>11.6</v>
      </c>
      <c r="AA52" s="10">
        <v>12</v>
      </c>
      <c r="AB52" s="10">
        <v>8</v>
      </c>
      <c r="AC52" s="10">
        <v>7</v>
      </c>
      <c r="AD52" s="10" t="s">
        <v>90</v>
      </c>
      <c r="AE52" s="10">
        <f t="shared" si="7"/>
        <v>0</v>
      </c>
      <c r="AF52" s="10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225</v>
      </c>
      <c r="D53" s="1">
        <v>152</v>
      </c>
      <c r="E53" s="1">
        <v>116</v>
      </c>
      <c r="F53" s="1">
        <v>190</v>
      </c>
      <c r="G53" s="6">
        <v>0.35</v>
      </c>
      <c r="H53" s="1">
        <v>45</v>
      </c>
      <c r="I53" s="1" t="s">
        <v>33</v>
      </c>
      <c r="J53" s="1">
        <v>124</v>
      </c>
      <c r="K53" s="1">
        <f t="shared" si="20"/>
        <v>-8</v>
      </c>
      <c r="L53" s="1"/>
      <c r="M53" s="1"/>
      <c r="N53" s="1">
        <v>40</v>
      </c>
      <c r="O53" s="1">
        <v>50</v>
      </c>
      <c r="P53" s="1">
        <f t="shared" si="2"/>
        <v>23.2</v>
      </c>
      <c r="Q53" s="5">
        <f t="shared" ref="Q53:Q58" si="32">13*P53-O53-N53-F53</f>
        <v>21.599999999999966</v>
      </c>
      <c r="R53" s="5">
        <v>80</v>
      </c>
      <c r="S53" s="5">
        <f t="shared" ref="S53:S58" si="33">R53-T53</f>
        <v>80</v>
      </c>
      <c r="T53" s="5"/>
      <c r="U53" s="5">
        <v>200</v>
      </c>
      <c r="V53" s="1"/>
      <c r="W53" s="1">
        <f t="shared" ref="W53:W58" si="34">(F53+N53+O53+R53)/P53</f>
        <v>15.517241379310345</v>
      </c>
      <c r="X53" s="1">
        <f t="shared" ref="X53:X58" si="35">(F53+N53+O53)/P53</f>
        <v>12.068965517241379</v>
      </c>
      <c r="Y53" s="1">
        <v>13.8</v>
      </c>
      <c r="Z53" s="1">
        <v>22.8</v>
      </c>
      <c r="AA53" s="1">
        <v>33.200000000000003</v>
      </c>
      <c r="AB53" s="1">
        <v>23.6</v>
      </c>
      <c r="AC53" s="1">
        <v>-0.4</v>
      </c>
      <c r="AD53" s="1"/>
      <c r="AE53" s="1">
        <f t="shared" si="7"/>
        <v>28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35</v>
      </c>
      <c r="C54" s="1">
        <v>205.352</v>
      </c>
      <c r="D54" s="1">
        <v>149.328</v>
      </c>
      <c r="E54" s="1">
        <v>161.87299999999999</v>
      </c>
      <c r="F54" s="1">
        <v>146.09899999999999</v>
      </c>
      <c r="G54" s="6">
        <v>1</v>
      </c>
      <c r="H54" s="1">
        <v>45</v>
      </c>
      <c r="I54" s="1" t="s">
        <v>33</v>
      </c>
      <c r="J54" s="1">
        <v>161</v>
      </c>
      <c r="K54" s="1">
        <f t="shared" si="20"/>
        <v>0.87299999999999045</v>
      </c>
      <c r="L54" s="1"/>
      <c r="M54" s="1"/>
      <c r="N54" s="1">
        <v>85</v>
      </c>
      <c r="O54" s="1">
        <v>85</v>
      </c>
      <c r="P54" s="1">
        <f t="shared" si="2"/>
        <v>32.374600000000001</v>
      </c>
      <c r="Q54" s="5">
        <f t="shared" si="32"/>
        <v>104.77080000000001</v>
      </c>
      <c r="R54" s="5">
        <v>170</v>
      </c>
      <c r="S54" s="5">
        <f t="shared" si="33"/>
        <v>170</v>
      </c>
      <c r="T54" s="5"/>
      <c r="U54" s="5">
        <v>250</v>
      </c>
      <c r="V54" s="1"/>
      <c r="W54" s="1">
        <f t="shared" si="34"/>
        <v>15.014826438010044</v>
      </c>
      <c r="X54" s="1">
        <f t="shared" si="35"/>
        <v>9.7637963094524718</v>
      </c>
      <c r="Y54" s="1">
        <v>20.9194</v>
      </c>
      <c r="Z54" s="1">
        <v>20.189800000000002</v>
      </c>
      <c r="AA54" s="1">
        <v>30.451000000000001</v>
      </c>
      <c r="AB54" s="1">
        <v>14.486599999999999</v>
      </c>
      <c r="AC54" s="1">
        <v>0</v>
      </c>
      <c r="AD54" s="1"/>
      <c r="AE54" s="1">
        <f t="shared" si="7"/>
        <v>170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35</v>
      </c>
      <c r="C55" s="1">
        <v>502.85399999999998</v>
      </c>
      <c r="D55" s="1">
        <v>185.387</v>
      </c>
      <c r="E55" s="1">
        <v>147.89599999999999</v>
      </c>
      <c r="F55" s="1">
        <v>407.34899999999999</v>
      </c>
      <c r="G55" s="6">
        <v>1</v>
      </c>
      <c r="H55" s="1">
        <v>45</v>
      </c>
      <c r="I55" s="1" t="s">
        <v>33</v>
      </c>
      <c r="J55" s="1">
        <v>174.6</v>
      </c>
      <c r="K55" s="1">
        <f t="shared" si="20"/>
        <v>-26.704000000000008</v>
      </c>
      <c r="L55" s="1"/>
      <c r="M55" s="1"/>
      <c r="N55" s="1">
        <v>40</v>
      </c>
      <c r="O55" s="1">
        <v>50</v>
      </c>
      <c r="P55" s="1">
        <f t="shared" si="2"/>
        <v>29.579199999999997</v>
      </c>
      <c r="Q55" s="5"/>
      <c r="R55" s="5">
        <v>60</v>
      </c>
      <c r="S55" s="5">
        <f t="shared" si="33"/>
        <v>60</v>
      </c>
      <c r="T55" s="5"/>
      <c r="U55" s="5">
        <v>250</v>
      </c>
      <c r="V55" s="1"/>
      <c r="W55" s="1">
        <f t="shared" si="34"/>
        <v>18.84259885324823</v>
      </c>
      <c r="X55" s="1">
        <f t="shared" si="35"/>
        <v>16.814146427219129</v>
      </c>
      <c r="Y55" s="1">
        <v>19.097799999999999</v>
      </c>
      <c r="Z55" s="1">
        <v>33.5304</v>
      </c>
      <c r="AA55" s="1">
        <v>47.666600000000003</v>
      </c>
      <c r="AB55" s="1">
        <v>22.742999999999999</v>
      </c>
      <c r="AC55" s="1">
        <v>31.139800000000001</v>
      </c>
      <c r="AD55" s="1"/>
      <c r="AE55" s="1">
        <f t="shared" si="7"/>
        <v>60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140</v>
      </c>
      <c r="D56" s="1">
        <v>1440</v>
      </c>
      <c r="E56" s="1">
        <v>359</v>
      </c>
      <c r="F56" s="1">
        <v>839</v>
      </c>
      <c r="G56" s="6">
        <v>0.28000000000000003</v>
      </c>
      <c r="H56" s="1">
        <v>45</v>
      </c>
      <c r="I56" s="1" t="s">
        <v>33</v>
      </c>
      <c r="J56" s="1">
        <v>395</v>
      </c>
      <c r="K56" s="1">
        <f t="shared" si="20"/>
        <v>-36</v>
      </c>
      <c r="L56" s="1"/>
      <c r="M56" s="1"/>
      <c r="N56" s="1">
        <v>300</v>
      </c>
      <c r="O56" s="1">
        <v>300</v>
      </c>
      <c r="P56" s="1">
        <f t="shared" si="2"/>
        <v>71.8</v>
      </c>
      <c r="Q56" s="5"/>
      <c r="R56" s="5">
        <v>280</v>
      </c>
      <c r="S56" s="5">
        <f t="shared" si="33"/>
        <v>140</v>
      </c>
      <c r="T56" s="5">
        <v>140</v>
      </c>
      <c r="U56" s="5">
        <v>500</v>
      </c>
      <c r="V56" s="1"/>
      <c r="W56" s="1">
        <f t="shared" si="34"/>
        <v>23.941504178272982</v>
      </c>
      <c r="X56" s="1">
        <f t="shared" si="35"/>
        <v>20.041782729805014</v>
      </c>
      <c r="Y56" s="1">
        <v>111.4</v>
      </c>
      <c r="Z56" s="1">
        <v>130.6</v>
      </c>
      <c r="AA56" s="1">
        <v>50</v>
      </c>
      <c r="AB56" s="1">
        <v>114.4</v>
      </c>
      <c r="AC56" s="1">
        <v>120</v>
      </c>
      <c r="AD56" s="1"/>
      <c r="AE56" s="1">
        <f t="shared" si="7"/>
        <v>39.200000000000003</v>
      </c>
      <c r="AF56" s="1">
        <f t="shared" si="8"/>
        <v>39.200000000000003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659</v>
      </c>
      <c r="D57" s="1">
        <v>354</v>
      </c>
      <c r="E57" s="1">
        <v>624</v>
      </c>
      <c r="F57" s="1">
        <v>179</v>
      </c>
      <c r="G57" s="6">
        <v>0.35</v>
      </c>
      <c r="H57" s="1">
        <v>45</v>
      </c>
      <c r="I57" s="1" t="s">
        <v>33</v>
      </c>
      <c r="J57" s="1">
        <v>637</v>
      </c>
      <c r="K57" s="1">
        <f t="shared" si="20"/>
        <v>-13</v>
      </c>
      <c r="L57" s="1"/>
      <c r="M57" s="1"/>
      <c r="N57" s="1">
        <v>428</v>
      </c>
      <c r="O57" s="1">
        <v>428</v>
      </c>
      <c r="P57" s="1">
        <f t="shared" si="2"/>
        <v>124.8</v>
      </c>
      <c r="Q57" s="5">
        <f t="shared" si="32"/>
        <v>587.39999999999986</v>
      </c>
      <c r="R57" s="5">
        <v>650</v>
      </c>
      <c r="S57" s="5">
        <f t="shared" si="33"/>
        <v>300</v>
      </c>
      <c r="T57" s="5">
        <v>350</v>
      </c>
      <c r="U57" s="5">
        <v>650</v>
      </c>
      <c r="V57" s="17">
        <f>Y57/(Z57/100)-100</f>
        <v>14.642857142857139</v>
      </c>
      <c r="W57" s="1">
        <f t="shared" si="34"/>
        <v>13.501602564102564</v>
      </c>
      <c r="X57" s="1">
        <f t="shared" si="35"/>
        <v>8.2932692307692317</v>
      </c>
      <c r="Y57" s="1">
        <v>128.4</v>
      </c>
      <c r="Z57" s="1">
        <v>112</v>
      </c>
      <c r="AA57" s="1">
        <v>117.6</v>
      </c>
      <c r="AB57" s="1">
        <v>115.4</v>
      </c>
      <c r="AC57" s="1">
        <v>89.6</v>
      </c>
      <c r="AD57" s="1"/>
      <c r="AE57" s="1">
        <f t="shared" si="7"/>
        <v>105</v>
      </c>
      <c r="AF57" s="1">
        <f t="shared" si="8"/>
        <v>122.49999999999999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885</v>
      </c>
      <c r="D58" s="1">
        <v>544</v>
      </c>
      <c r="E58" s="1">
        <v>569</v>
      </c>
      <c r="F58" s="1">
        <v>467</v>
      </c>
      <c r="G58" s="6">
        <v>0.28000000000000003</v>
      </c>
      <c r="H58" s="1">
        <v>45</v>
      </c>
      <c r="I58" s="1" t="s">
        <v>33</v>
      </c>
      <c r="J58" s="1">
        <v>582</v>
      </c>
      <c r="K58" s="1">
        <f t="shared" si="20"/>
        <v>-13</v>
      </c>
      <c r="L58" s="1"/>
      <c r="M58" s="1"/>
      <c r="N58" s="1">
        <v>175</v>
      </c>
      <c r="O58" s="1">
        <v>175</v>
      </c>
      <c r="P58" s="1">
        <f t="shared" si="2"/>
        <v>113.8</v>
      </c>
      <c r="Q58" s="5">
        <f t="shared" si="32"/>
        <v>662.39999999999986</v>
      </c>
      <c r="R58" s="5">
        <v>750</v>
      </c>
      <c r="S58" s="5">
        <f t="shared" si="33"/>
        <v>330</v>
      </c>
      <c r="T58" s="5">
        <v>420</v>
      </c>
      <c r="U58" s="5">
        <v>750</v>
      </c>
      <c r="V58" s="1"/>
      <c r="W58" s="1">
        <f t="shared" si="34"/>
        <v>13.769771528998243</v>
      </c>
      <c r="X58" s="1">
        <f t="shared" si="35"/>
        <v>7.1792618629173992</v>
      </c>
      <c r="Y58" s="1">
        <v>57.2</v>
      </c>
      <c r="Z58" s="1">
        <v>37.6</v>
      </c>
      <c r="AA58" s="1">
        <v>125</v>
      </c>
      <c r="AB58" s="1">
        <v>93.8</v>
      </c>
      <c r="AC58" s="1">
        <v>87.4</v>
      </c>
      <c r="AD58" s="1"/>
      <c r="AE58" s="1">
        <f t="shared" si="7"/>
        <v>92.4</v>
      </c>
      <c r="AF58" s="1">
        <f t="shared" si="8"/>
        <v>117.60000000000001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97</v>
      </c>
      <c r="B59" s="10" t="s">
        <v>32</v>
      </c>
      <c r="C59" s="10"/>
      <c r="D59" s="10">
        <v>8</v>
      </c>
      <c r="E59" s="10"/>
      <c r="F59" s="10"/>
      <c r="G59" s="11">
        <v>0</v>
      </c>
      <c r="H59" s="10"/>
      <c r="I59" s="10" t="s">
        <v>47</v>
      </c>
      <c r="J59" s="10"/>
      <c r="K59" s="10">
        <f t="shared" si="20"/>
        <v>0</v>
      </c>
      <c r="L59" s="10"/>
      <c r="M59" s="10"/>
      <c r="N59" s="10"/>
      <c r="O59" s="10"/>
      <c r="P59" s="10">
        <f t="shared" si="2"/>
        <v>0</v>
      </c>
      <c r="Q59" s="12"/>
      <c r="R59" s="12"/>
      <c r="S59" s="12"/>
      <c r="T59" s="12"/>
      <c r="U59" s="12"/>
      <c r="V59" s="10"/>
      <c r="W59" s="10" t="e">
        <f t="shared" si="10"/>
        <v>#DIV/0!</v>
      </c>
      <c r="X59" s="10" t="e">
        <f t="shared" si="11"/>
        <v>#DIV/0!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/>
      <c r="AE59" s="10">
        <f t="shared" si="7"/>
        <v>0</v>
      </c>
      <c r="AF59" s="10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925</v>
      </c>
      <c r="D60" s="1">
        <v>632</v>
      </c>
      <c r="E60" s="1">
        <v>617</v>
      </c>
      <c r="F60" s="1">
        <v>699</v>
      </c>
      <c r="G60" s="6">
        <v>0.35</v>
      </c>
      <c r="H60" s="1">
        <v>45</v>
      </c>
      <c r="I60" s="1" t="s">
        <v>37</v>
      </c>
      <c r="J60" s="1">
        <v>625</v>
      </c>
      <c r="K60" s="1">
        <f t="shared" si="20"/>
        <v>-8</v>
      </c>
      <c r="L60" s="1"/>
      <c r="M60" s="1"/>
      <c r="N60" s="1">
        <v>350</v>
      </c>
      <c r="O60" s="1">
        <v>350</v>
      </c>
      <c r="P60" s="1">
        <f t="shared" si="2"/>
        <v>123.4</v>
      </c>
      <c r="Q60" s="5">
        <f>15*P60-O60-N60-F60</f>
        <v>452</v>
      </c>
      <c r="R60" s="5">
        <v>700</v>
      </c>
      <c r="S60" s="5">
        <f t="shared" ref="S60:S75" si="36">R60-T60</f>
        <v>300</v>
      </c>
      <c r="T60" s="5">
        <v>400</v>
      </c>
      <c r="U60" s="5">
        <v>700</v>
      </c>
      <c r="V60" s="1"/>
      <c r="W60" s="1">
        <f t="shared" ref="W60:W75" si="37">(F60+N60+O60+R60)/P60</f>
        <v>17.009724473257698</v>
      </c>
      <c r="X60" s="1">
        <f t="shared" ref="X60:X75" si="38">(F60+N60+O60)/P60</f>
        <v>11.33711507293355</v>
      </c>
      <c r="Y60" s="1">
        <v>136.80000000000001</v>
      </c>
      <c r="Z60" s="1">
        <v>132.80000000000001</v>
      </c>
      <c r="AA60" s="1">
        <v>135.80000000000001</v>
      </c>
      <c r="AB60" s="1">
        <v>129.80000000000001</v>
      </c>
      <c r="AC60" s="1">
        <v>116.6</v>
      </c>
      <c r="AD60" s="1"/>
      <c r="AE60" s="1">
        <f t="shared" si="7"/>
        <v>105</v>
      </c>
      <c r="AF60" s="1">
        <f t="shared" si="8"/>
        <v>140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737</v>
      </c>
      <c r="D61" s="1">
        <v>128</v>
      </c>
      <c r="E61" s="1">
        <v>371</v>
      </c>
      <c r="F61" s="1">
        <v>367</v>
      </c>
      <c r="G61" s="6">
        <v>0</v>
      </c>
      <c r="H61" s="1">
        <v>45</v>
      </c>
      <c r="I61" s="1" t="s">
        <v>47</v>
      </c>
      <c r="J61" s="1">
        <v>402</v>
      </c>
      <c r="K61" s="1">
        <f t="shared" si="20"/>
        <v>-31</v>
      </c>
      <c r="L61" s="1"/>
      <c r="M61" s="1"/>
      <c r="N61" s="1">
        <v>75</v>
      </c>
      <c r="O61" s="1">
        <v>75</v>
      </c>
      <c r="P61" s="1">
        <f t="shared" si="2"/>
        <v>74.2</v>
      </c>
      <c r="Q61" s="5">
        <f t="shared" ref="Q61:Q75" si="39">13*P61-O61-N61-F61</f>
        <v>447.6</v>
      </c>
      <c r="R61" s="5">
        <v>550</v>
      </c>
      <c r="S61" s="5">
        <v>0</v>
      </c>
      <c r="T61" s="5">
        <v>0</v>
      </c>
      <c r="U61" s="5">
        <v>550</v>
      </c>
      <c r="V61" s="1"/>
      <c r="W61" s="1">
        <f t="shared" si="37"/>
        <v>14.380053908355794</v>
      </c>
      <c r="X61" s="1">
        <f t="shared" si="38"/>
        <v>6.9676549865229109</v>
      </c>
      <c r="Y61" s="1">
        <v>30.8</v>
      </c>
      <c r="Z61" s="1">
        <v>26</v>
      </c>
      <c r="AA61" s="1">
        <v>68.599999999999994</v>
      </c>
      <c r="AB61" s="1">
        <v>25.4</v>
      </c>
      <c r="AC61" s="1">
        <v>-0.2</v>
      </c>
      <c r="AD61" s="1" t="s">
        <v>167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1595</v>
      </c>
      <c r="D62" s="1">
        <v>314</v>
      </c>
      <c r="E62" s="1">
        <v>699</v>
      </c>
      <c r="F62" s="1">
        <v>940</v>
      </c>
      <c r="G62" s="6">
        <v>0.35</v>
      </c>
      <c r="H62" s="1">
        <v>45</v>
      </c>
      <c r="I62" s="1" t="s">
        <v>37</v>
      </c>
      <c r="J62" s="1">
        <v>710</v>
      </c>
      <c r="K62" s="1">
        <f t="shared" si="20"/>
        <v>-11</v>
      </c>
      <c r="L62" s="1"/>
      <c r="M62" s="1"/>
      <c r="N62" s="1">
        <v>100</v>
      </c>
      <c r="O62" s="1">
        <v>100</v>
      </c>
      <c r="P62" s="1">
        <f t="shared" si="2"/>
        <v>139.80000000000001</v>
      </c>
      <c r="Q62" s="5">
        <f>15*P62-O62-N62-F62</f>
        <v>957</v>
      </c>
      <c r="R62" s="5">
        <f t="shared" ref="R62:R73" si="40">ROUND(Q62,0)</f>
        <v>957</v>
      </c>
      <c r="S62" s="5">
        <f t="shared" si="36"/>
        <v>457</v>
      </c>
      <c r="T62" s="5">
        <v>500</v>
      </c>
      <c r="U62" s="5"/>
      <c r="V62" s="1"/>
      <c r="W62" s="1">
        <f t="shared" si="37"/>
        <v>14.999999999999998</v>
      </c>
      <c r="X62" s="1">
        <f t="shared" si="38"/>
        <v>8.154506437768239</v>
      </c>
      <c r="Y62" s="1">
        <v>72.599999999999994</v>
      </c>
      <c r="Z62" s="1">
        <v>114</v>
      </c>
      <c r="AA62" s="1">
        <v>155.80000000000001</v>
      </c>
      <c r="AB62" s="1">
        <v>87.6</v>
      </c>
      <c r="AC62" s="1">
        <v>117</v>
      </c>
      <c r="AD62" s="1"/>
      <c r="AE62" s="1">
        <f t="shared" si="7"/>
        <v>159.94999999999999</v>
      </c>
      <c r="AF62" s="1">
        <f t="shared" si="8"/>
        <v>175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314</v>
      </c>
      <c r="D63" s="1">
        <v>96</v>
      </c>
      <c r="E63" s="1">
        <v>226</v>
      </c>
      <c r="F63" s="1">
        <v>92</v>
      </c>
      <c r="G63" s="6">
        <v>0.28000000000000003</v>
      </c>
      <c r="H63" s="1">
        <v>45</v>
      </c>
      <c r="I63" s="1" t="s">
        <v>33</v>
      </c>
      <c r="J63" s="1">
        <v>230</v>
      </c>
      <c r="K63" s="1">
        <f t="shared" ref="K63:K87" si="41">E63-J63</f>
        <v>-4</v>
      </c>
      <c r="L63" s="1"/>
      <c r="M63" s="1"/>
      <c r="N63" s="1">
        <v>75</v>
      </c>
      <c r="O63" s="1">
        <v>75</v>
      </c>
      <c r="P63" s="1">
        <f t="shared" si="2"/>
        <v>45.2</v>
      </c>
      <c r="Q63" s="5">
        <f t="shared" si="39"/>
        <v>345.6</v>
      </c>
      <c r="R63" s="5">
        <f t="shared" si="40"/>
        <v>346</v>
      </c>
      <c r="S63" s="5">
        <f t="shared" si="36"/>
        <v>176</v>
      </c>
      <c r="T63" s="5">
        <v>170</v>
      </c>
      <c r="U63" s="5"/>
      <c r="V63" s="1"/>
      <c r="W63" s="1">
        <f t="shared" si="37"/>
        <v>13.008849557522122</v>
      </c>
      <c r="X63" s="1">
        <f t="shared" si="38"/>
        <v>5.3539823008849554</v>
      </c>
      <c r="Y63" s="1">
        <v>33.200000000000003</v>
      </c>
      <c r="Z63" s="1">
        <v>34.799999999999997</v>
      </c>
      <c r="AA63" s="1">
        <v>45.6</v>
      </c>
      <c r="AB63" s="1">
        <v>13.2</v>
      </c>
      <c r="AC63" s="1">
        <v>-0.4</v>
      </c>
      <c r="AD63" s="1"/>
      <c r="AE63" s="1">
        <f t="shared" si="7"/>
        <v>49.28</v>
      </c>
      <c r="AF63" s="1">
        <f t="shared" si="8"/>
        <v>47.6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75</v>
      </c>
      <c r="D64" s="1">
        <v>472</v>
      </c>
      <c r="E64" s="1">
        <v>197</v>
      </c>
      <c r="F64" s="1">
        <v>267</v>
      </c>
      <c r="G64" s="6">
        <v>0.41</v>
      </c>
      <c r="H64" s="1">
        <v>45</v>
      </c>
      <c r="I64" s="1" t="s">
        <v>33</v>
      </c>
      <c r="J64" s="1">
        <v>210</v>
      </c>
      <c r="K64" s="1">
        <f t="shared" si="41"/>
        <v>-13</v>
      </c>
      <c r="L64" s="1"/>
      <c r="M64" s="1"/>
      <c r="N64" s="1">
        <v>125</v>
      </c>
      <c r="O64" s="1">
        <v>125</v>
      </c>
      <c r="P64" s="1">
        <f t="shared" ref="P64:P105" si="42">E64/5</f>
        <v>39.4</v>
      </c>
      <c r="Q64" s="5">
        <v>50</v>
      </c>
      <c r="R64" s="5">
        <v>130</v>
      </c>
      <c r="S64" s="5">
        <f t="shared" si="36"/>
        <v>80</v>
      </c>
      <c r="T64" s="5">
        <v>50</v>
      </c>
      <c r="U64" s="5">
        <v>250</v>
      </c>
      <c r="V64" s="1"/>
      <c r="W64" s="1">
        <f t="shared" si="37"/>
        <v>16.421319796954315</v>
      </c>
      <c r="X64" s="1">
        <f t="shared" si="38"/>
        <v>13.121827411167514</v>
      </c>
      <c r="Y64" s="1">
        <v>30.8</v>
      </c>
      <c r="Z64" s="1">
        <v>48.6</v>
      </c>
      <c r="AA64" s="1">
        <v>19.2</v>
      </c>
      <c r="AB64" s="1">
        <v>32</v>
      </c>
      <c r="AC64" s="1">
        <v>0</v>
      </c>
      <c r="AD64" s="1"/>
      <c r="AE64" s="1">
        <f t="shared" si="7"/>
        <v>32.799999999999997</v>
      </c>
      <c r="AF64" s="1">
        <f t="shared" si="8"/>
        <v>20.5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175</v>
      </c>
      <c r="D65" s="1"/>
      <c r="E65" s="1">
        <v>106</v>
      </c>
      <c r="F65" s="1">
        <v>69</v>
      </c>
      <c r="G65" s="6">
        <v>0.5</v>
      </c>
      <c r="H65" s="1">
        <v>45</v>
      </c>
      <c r="I65" s="1" t="s">
        <v>33</v>
      </c>
      <c r="J65" s="1">
        <v>104</v>
      </c>
      <c r="K65" s="1">
        <f t="shared" si="41"/>
        <v>2</v>
      </c>
      <c r="L65" s="1"/>
      <c r="M65" s="1"/>
      <c r="N65" s="1">
        <v>30</v>
      </c>
      <c r="O65" s="1">
        <v>40</v>
      </c>
      <c r="P65" s="1">
        <f t="shared" si="42"/>
        <v>21.2</v>
      </c>
      <c r="Q65" s="5">
        <f t="shared" si="39"/>
        <v>136.59999999999997</v>
      </c>
      <c r="R65" s="5">
        <f t="shared" si="40"/>
        <v>137</v>
      </c>
      <c r="S65" s="5">
        <f t="shared" si="36"/>
        <v>87</v>
      </c>
      <c r="T65" s="5">
        <v>50</v>
      </c>
      <c r="U65" s="22"/>
      <c r="V65" s="23" t="s">
        <v>159</v>
      </c>
      <c r="W65" s="1">
        <f t="shared" si="37"/>
        <v>13.018867924528303</v>
      </c>
      <c r="X65" s="23">
        <f t="shared" si="38"/>
        <v>6.5566037735849063</v>
      </c>
      <c r="Y65" s="23">
        <v>1.6</v>
      </c>
      <c r="Z65" s="23">
        <v>17.600000000000001</v>
      </c>
      <c r="AA65" s="23">
        <v>21.2</v>
      </c>
      <c r="AB65" s="23">
        <v>13.4</v>
      </c>
      <c r="AC65" s="23">
        <v>25.6</v>
      </c>
      <c r="AD65" s="23" t="s">
        <v>104</v>
      </c>
      <c r="AE65" s="1">
        <f t="shared" si="7"/>
        <v>43.5</v>
      </c>
      <c r="AF65" s="1">
        <f t="shared" si="8"/>
        <v>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32</v>
      </c>
      <c r="C66" s="1">
        <v>1305</v>
      </c>
      <c r="D66" s="1">
        <v>8</v>
      </c>
      <c r="E66" s="14">
        <f>791+E103</f>
        <v>850</v>
      </c>
      <c r="F66" s="1">
        <v>332</v>
      </c>
      <c r="G66" s="6">
        <v>0.41</v>
      </c>
      <c r="H66" s="1">
        <v>45</v>
      </c>
      <c r="I66" s="1" t="s">
        <v>37</v>
      </c>
      <c r="J66" s="1">
        <v>778</v>
      </c>
      <c r="K66" s="1">
        <f t="shared" si="41"/>
        <v>72</v>
      </c>
      <c r="L66" s="1"/>
      <c r="M66" s="1"/>
      <c r="N66" s="1">
        <v>282</v>
      </c>
      <c r="O66" s="1">
        <v>283</v>
      </c>
      <c r="P66" s="1">
        <f t="shared" si="42"/>
        <v>170</v>
      </c>
      <c r="Q66" s="5">
        <f>15*P66-O66-N66-F66</f>
        <v>1653</v>
      </c>
      <c r="R66" s="5">
        <v>1300</v>
      </c>
      <c r="S66" s="5">
        <f t="shared" si="36"/>
        <v>550</v>
      </c>
      <c r="T66" s="5">
        <v>750</v>
      </c>
      <c r="U66" s="16">
        <v>1300</v>
      </c>
      <c r="V66" s="17"/>
      <c r="W66" s="1">
        <f t="shared" si="37"/>
        <v>12.923529411764706</v>
      </c>
      <c r="X66" s="1">
        <f t="shared" si="38"/>
        <v>5.276470588235294</v>
      </c>
      <c r="Y66" s="1">
        <v>177.6</v>
      </c>
      <c r="Z66" s="1">
        <v>180.2</v>
      </c>
      <c r="AA66" s="1">
        <v>192.2</v>
      </c>
      <c r="AB66" s="1">
        <v>85.2</v>
      </c>
      <c r="AC66" s="1">
        <v>189.8</v>
      </c>
      <c r="AD66" s="1" t="s">
        <v>106</v>
      </c>
      <c r="AE66" s="1">
        <f t="shared" si="7"/>
        <v>225.5</v>
      </c>
      <c r="AF66" s="1">
        <f t="shared" si="8"/>
        <v>307.5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/>
      <c r="D67" s="1">
        <v>1000</v>
      </c>
      <c r="E67" s="1">
        <v>196</v>
      </c>
      <c r="F67" s="1">
        <v>804</v>
      </c>
      <c r="G67" s="6">
        <v>0.41</v>
      </c>
      <c r="H67" s="1">
        <v>45</v>
      </c>
      <c r="I67" s="1" t="s">
        <v>33</v>
      </c>
      <c r="J67" s="1">
        <v>192</v>
      </c>
      <c r="K67" s="1">
        <f t="shared" si="41"/>
        <v>4</v>
      </c>
      <c r="L67" s="1"/>
      <c r="M67" s="1"/>
      <c r="N67" s="1">
        <v>75</v>
      </c>
      <c r="O67" s="1">
        <v>75</v>
      </c>
      <c r="P67" s="1">
        <f t="shared" si="42"/>
        <v>39.200000000000003</v>
      </c>
      <c r="Q67" s="5"/>
      <c r="R67" s="5">
        <v>50</v>
      </c>
      <c r="S67" s="5">
        <f t="shared" si="36"/>
        <v>50</v>
      </c>
      <c r="T67" s="5"/>
      <c r="U67" s="5">
        <v>250</v>
      </c>
      <c r="V67" s="1"/>
      <c r="W67" s="1">
        <f t="shared" si="37"/>
        <v>25.612244897959183</v>
      </c>
      <c r="X67" s="1">
        <f t="shared" si="38"/>
        <v>24.336734693877549</v>
      </c>
      <c r="Y67" s="1">
        <v>24.6</v>
      </c>
      <c r="Z67" s="1">
        <v>82.2</v>
      </c>
      <c r="AA67" s="1">
        <v>35.200000000000003</v>
      </c>
      <c r="AB67" s="1">
        <v>49.8</v>
      </c>
      <c r="AC67" s="1">
        <v>54.4</v>
      </c>
      <c r="AD67" s="1"/>
      <c r="AE67" s="1">
        <f t="shared" si="7"/>
        <v>20.5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138</v>
      </c>
      <c r="D68" s="1"/>
      <c r="E68" s="1">
        <v>84</v>
      </c>
      <c r="F68" s="1">
        <v>54</v>
      </c>
      <c r="G68" s="6">
        <v>0.5</v>
      </c>
      <c r="H68" s="1">
        <v>45</v>
      </c>
      <c r="I68" s="1" t="s">
        <v>33</v>
      </c>
      <c r="J68" s="1">
        <v>80</v>
      </c>
      <c r="K68" s="1">
        <f t="shared" si="41"/>
        <v>4</v>
      </c>
      <c r="L68" s="1"/>
      <c r="M68" s="1"/>
      <c r="N68" s="1">
        <v>0</v>
      </c>
      <c r="O68" s="1">
        <v>0</v>
      </c>
      <c r="P68" s="1">
        <f t="shared" si="42"/>
        <v>16.8</v>
      </c>
      <c r="Q68" s="22">
        <f t="shared" si="39"/>
        <v>164.4</v>
      </c>
      <c r="R68" s="5">
        <f t="shared" si="40"/>
        <v>164</v>
      </c>
      <c r="S68" s="5">
        <f t="shared" si="36"/>
        <v>114</v>
      </c>
      <c r="T68" s="5">
        <v>50</v>
      </c>
      <c r="U68" s="22"/>
      <c r="V68" s="23"/>
      <c r="W68" s="1">
        <f t="shared" si="37"/>
        <v>12.976190476190476</v>
      </c>
      <c r="X68" s="23">
        <f t="shared" si="38"/>
        <v>3.214285714285714</v>
      </c>
      <c r="Y68" s="23">
        <v>4.5999999999999996</v>
      </c>
      <c r="Z68" s="23">
        <v>5.2</v>
      </c>
      <c r="AA68" s="23">
        <v>15.8</v>
      </c>
      <c r="AB68" s="23">
        <v>2</v>
      </c>
      <c r="AC68" s="23">
        <v>0</v>
      </c>
      <c r="AD68" s="24" t="s">
        <v>157</v>
      </c>
      <c r="AE68" s="1">
        <f t="shared" si="7"/>
        <v>57</v>
      </c>
      <c r="AF68" s="1">
        <f t="shared" si="8"/>
        <v>25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/>
      <c r="D69" s="1">
        <v>98</v>
      </c>
      <c r="E69" s="1">
        <v>37</v>
      </c>
      <c r="F69" s="1">
        <v>61</v>
      </c>
      <c r="G69" s="6">
        <v>0.4</v>
      </c>
      <c r="H69" s="1" t="e">
        <v>#N/A</v>
      </c>
      <c r="I69" s="1" t="s">
        <v>33</v>
      </c>
      <c r="J69" s="1">
        <v>35</v>
      </c>
      <c r="K69" s="1">
        <f t="shared" si="41"/>
        <v>2</v>
      </c>
      <c r="L69" s="1"/>
      <c r="M69" s="1"/>
      <c r="N69" s="1">
        <v>20</v>
      </c>
      <c r="O69" s="1">
        <v>20</v>
      </c>
      <c r="P69" s="1">
        <f t="shared" ref="P69" si="43">E69/5</f>
        <v>7.4</v>
      </c>
      <c r="Q69" s="5"/>
      <c r="R69" s="5">
        <v>40</v>
      </c>
      <c r="S69" s="5">
        <f t="shared" si="36"/>
        <v>40</v>
      </c>
      <c r="T69" s="5"/>
      <c r="U69" s="5">
        <v>50</v>
      </c>
      <c r="V69" s="1"/>
      <c r="W69" s="1">
        <f t="shared" si="37"/>
        <v>19.054054054054053</v>
      </c>
      <c r="X69" s="1">
        <f t="shared" si="38"/>
        <v>13.648648648648647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7"/>
        <v>16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35</v>
      </c>
      <c r="C70" s="1">
        <v>46.401000000000003</v>
      </c>
      <c r="D70" s="1">
        <v>17.202000000000002</v>
      </c>
      <c r="E70" s="1">
        <v>28.417000000000002</v>
      </c>
      <c r="F70" s="1">
        <v>31.89</v>
      </c>
      <c r="G70" s="6">
        <v>1</v>
      </c>
      <c r="H70" s="1">
        <v>30</v>
      </c>
      <c r="I70" s="1" t="s">
        <v>33</v>
      </c>
      <c r="J70" s="1">
        <v>27</v>
      </c>
      <c r="K70" s="1">
        <f t="shared" si="41"/>
        <v>1.4170000000000016</v>
      </c>
      <c r="L70" s="1"/>
      <c r="M70" s="1"/>
      <c r="N70" s="1">
        <v>10</v>
      </c>
      <c r="O70" s="1">
        <v>0</v>
      </c>
      <c r="P70" s="1">
        <f t="shared" si="42"/>
        <v>5.6834000000000007</v>
      </c>
      <c r="Q70" s="5">
        <f t="shared" si="39"/>
        <v>31.994200000000006</v>
      </c>
      <c r="R70" s="5">
        <v>50</v>
      </c>
      <c r="S70" s="5">
        <f t="shared" si="36"/>
        <v>50</v>
      </c>
      <c r="T70" s="5"/>
      <c r="U70" s="5">
        <v>50</v>
      </c>
      <c r="V70" s="1"/>
      <c r="W70" s="1">
        <f t="shared" si="37"/>
        <v>16.168138790160818</v>
      </c>
      <c r="X70" s="1">
        <f t="shared" si="38"/>
        <v>7.3705880282929224</v>
      </c>
      <c r="Y70" s="1">
        <v>4.9800000000000004</v>
      </c>
      <c r="Z70" s="1">
        <v>2.3948</v>
      </c>
      <c r="AA70" s="1">
        <v>7.0982000000000003</v>
      </c>
      <c r="AB70" s="1">
        <v>3.6956000000000002</v>
      </c>
      <c r="AC70" s="1">
        <v>0</v>
      </c>
      <c r="AD70" s="1"/>
      <c r="AE70" s="1">
        <f t="shared" si="7"/>
        <v>50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/>
      <c r="D71" s="1">
        <v>96</v>
      </c>
      <c r="E71" s="1">
        <v>22</v>
      </c>
      <c r="F71" s="1">
        <v>74</v>
      </c>
      <c r="G71" s="6">
        <v>0.41</v>
      </c>
      <c r="H71" s="1" t="e">
        <v>#N/A</v>
      </c>
      <c r="I71" s="1" t="s">
        <v>33</v>
      </c>
      <c r="J71" s="1">
        <v>19</v>
      </c>
      <c r="K71" s="1">
        <f t="shared" si="41"/>
        <v>3</v>
      </c>
      <c r="L71" s="1"/>
      <c r="M71" s="1"/>
      <c r="N71" s="1">
        <v>20</v>
      </c>
      <c r="O71" s="1">
        <v>20</v>
      </c>
      <c r="P71" s="1">
        <f t="shared" ref="P71" si="44">E71/5</f>
        <v>4.4000000000000004</v>
      </c>
      <c r="Q71" s="5"/>
      <c r="R71" s="5">
        <f t="shared" si="40"/>
        <v>0</v>
      </c>
      <c r="S71" s="5">
        <f t="shared" si="36"/>
        <v>0</v>
      </c>
      <c r="T71" s="5"/>
      <c r="U71" s="5"/>
      <c r="V71" s="1"/>
      <c r="W71" s="1">
        <f t="shared" si="37"/>
        <v>25.909090909090907</v>
      </c>
      <c r="X71" s="1">
        <f t="shared" si="38"/>
        <v>25.909090909090907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5" si="45">S71*G71</f>
        <v>0</v>
      </c>
      <c r="AF71" s="1">
        <f t="shared" ref="AF71:AF105" si="4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35</v>
      </c>
      <c r="C72" s="1">
        <v>23.239000000000001</v>
      </c>
      <c r="D72" s="1">
        <v>21.59</v>
      </c>
      <c r="E72" s="1">
        <v>19.850000000000001</v>
      </c>
      <c r="F72" s="1">
        <v>22.763000000000002</v>
      </c>
      <c r="G72" s="6">
        <v>1</v>
      </c>
      <c r="H72" s="1">
        <v>45</v>
      </c>
      <c r="I72" s="1" t="s">
        <v>33</v>
      </c>
      <c r="J72" s="1">
        <v>19</v>
      </c>
      <c r="K72" s="1">
        <f t="shared" si="41"/>
        <v>0.85000000000000142</v>
      </c>
      <c r="L72" s="1"/>
      <c r="M72" s="1"/>
      <c r="N72" s="1">
        <v>33</v>
      </c>
      <c r="O72" s="1">
        <v>0</v>
      </c>
      <c r="P72" s="1">
        <f t="shared" si="42"/>
        <v>3.97</v>
      </c>
      <c r="Q72" s="5">
        <v>20</v>
      </c>
      <c r="R72" s="5">
        <v>35</v>
      </c>
      <c r="S72" s="5">
        <f t="shared" si="36"/>
        <v>35</v>
      </c>
      <c r="T72" s="5"/>
      <c r="U72" s="5">
        <v>50</v>
      </c>
      <c r="V72" s="1"/>
      <c r="W72" s="1">
        <f t="shared" si="37"/>
        <v>22.862216624685139</v>
      </c>
      <c r="X72" s="1">
        <f t="shared" si="38"/>
        <v>14.046095717884132</v>
      </c>
      <c r="Y72" s="1">
        <v>5.6622000000000003</v>
      </c>
      <c r="Z72" s="1">
        <v>4.4207999999999998</v>
      </c>
      <c r="AA72" s="1">
        <v>5.5644</v>
      </c>
      <c r="AB72" s="1">
        <v>3.7484000000000002</v>
      </c>
      <c r="AC72" s="1">
        <v>0</v>
      </c>
      <c r="AD72" s="1"/>
      <c r="AE72" s="1">
        <f t="shared" si="45"/>
        <v>35</v>
      </c>
      <c r="AF72" s="1">
        <f t="shared" si="4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/>
      <c r="D73" s="1">
        <v>102</v>
      </c>
      <c r="E73" s="1">
        <v>72</v>
      </c>
      <c r="F73" s="1">
        <v>30</v>
      </c>
      <c r="G73" s="6">
        <v>0.36</v>
      </c>
      <c r="H73" s="1" t="e">
        <v>#N/A</v>
      </c>
      <c r="I73" s="1" t="s">
        <v>33</v>
      </c>
      <c r="J73" s="1">
        <v>73</v>
      </c>
      <c r="K73" s="1">
        <f t="shared" si="41"/>
        <v>-1</v>
      </c>
      <c r="L73" s="1"/>
      <c r="M73" s="1"/>
      <c r="N73" s="1">
        <v>20</v>
      </c>
      <c r="O73" s="1">
        <v>20</v>
      </c>
      <c r="P73" s="1">
        <f t="shared" ref="P73" si="47">E73/5</f>
        <v>14.4</v>
      </c>
      <c r="Q73" s="5">
        <f t="shared" si="39"/>
        <v>117.20000000000002</v>
      </c>
      <c r="R73" s="5">
        <f t="shared" si="40"/>
        <v>117</v>
      </c>
      <c r="S73" s="5">
        <f t="shared" si="36"/>
        <v>67</v>
      </c>
      <c r="T73" s="5">
        <v>50</v>
      </c>
      <c r="U73" s="5"/>
      <c r="V73" s="1"/>
      <c r="W73" s="1">
        <f t="shared" si="37"/>
        <v>12.986111111111111</v>
      </c>
      <c r="X73" s="1">
        <f t="shared" si="38"/>
        <v>4.8611111111111107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45"/>
        <v>24.119999999999997</v>
      </c>
      <c r="AF73" s="1">
        <f t="shared" si="46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35</v>
      </c>
      <c r="C74" s="1">
        <v>68.358000000000004</v>
      </c>
      <c r="D74" s="1">
        <v>29.692</v>
      </c>
      <c r="E74" s="1">
        <v>33.127000000000002</v>
      </c>
      <c r="F74" s="1">
        <v>55.805999999999997</v>
      </c>
      <c r="G74" s="6">
        <v>1</v>
      </c>
      <c r="H74" s="1">
        <v>45</v>
      </c>
      <c r="I74" s="1" t="s">
        <v>33</v>
      </c>
      <c r="J74" s="1">
        <v>32</v>
      </c>
      <c r="K74" s="1">
        <f t="shared" si="41"/>
        <v>1.1270000000000024</v>
      </c>
      <c r="L74" s="1"/>
      <c r="M74" s="1"/>
      <c r="N74" s="1">
        <v>20</v>
      </c>
      <c r="O74" s="1">
        <v>0</v>
      </c>
      <c r="P74" s="1">
        <f t="shared" si="42"/>
        <v>6.6254000000000008</v>
      </c>
      <c r="Q74" s="5">
        <f t="shared" si="39"/>
        <v>10.324200000000019</v>
      </c>
      <c r="R74" s="5">
        <v>40</v>
      </c>
      <c r="S74" s="5">
        <f t="shared" si="36"/>
        <v>40</v>
      </c>
      <c r="T74" s="5"/>
      <c r="U74" s="5">
        <v>50</v>
      </c>
      <c r="V74" s="1"/>
      <c r="W74" s="1">
        <f t="shared" si="37"/>
        <v>17.479095601774983</v>
      </c>
      <c r="X74" s="1">
        <f t="shared" si="38"/>
        <v>11.441724273251424</v>
      </c>
      <c r="Y74" s="1">
        <v>4.0575999999999999</v>
      </c>
      <c r="Z74" s="1">
        <v>3.3220000000000001</v>
      </c>
      <c r="AA74" s="1">
        <v>9.2652000000000001</v>
      </c>
      <c r="AB74" s="1">
        <v>4.8869999999999996</v>
      </c>
      <c r="AC74" s="1">
        <v>0</v>
      </c>
      <c r="AD74" s="1"/>
      <c r="AE74" s="1">
        <f t="shared" si="45"/>
        <v>40</v>
      </c>
      <c r="AF74" s="1">
        <f t="shared" si="4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32</v>
      </c>
      <c r="C75" s="1"/>
      <c r="D75" s="1">
        <v>102</v>
      </c>
      <c r="E75" s="1">
        <v>62</v>
      </c>
      <c r="F75" s="1">
        <v>40</v>
      </c>
      <c r="G75" s="6">
        <v>0.41</v>
      </c>
      <c r="H75" s="1" t="e">
        <v>#N/A</v>
      </c>
      <c r="I75" s="1" t="s">
        <v>33</v>
      </c>
      <c r="J75" s="1">
        <v>56</v>
      </c>
      <c r="K75" s="1">
        <f t="shared" si="41"/>
        <v>6</v>
      </c>
      <c r="L75" s="1"/>
      <c r="M75" s="1"/>
      <c r="N75" s="1">
        <v>20</v>
      </c>
      <c r="O75" s="1">
        <v>20</v>
      </c>
      <c r="P75" s="1">
        <f t="shared" ref="P75" si="48">E75/5</f>
        <v>12.4</v>
      </c>
      <c r="Q75" s="5">
        <f t="shared" si="39"/>
        <v>81.200000000000017</v>
      </c>
      <c r="R75" s="5">
        <v>100</v>
      </c>
      <c r="S75" s="5">
        <f t="shared" si="36"/>
        <v>50</v>
      </c>
      <c r="T75" s="5">
        <v>50</v>
      </c>
      <c r="U75" s="5">
        <v>100</v>
      </c>
      <c r="V75" s="1"/>
      <c r="W75" s="1">
        <f t="shared" si="37"/>
        <v>14.516129032258064</v>
      </c>
      <c r="X75" s="1">
        <f t="shared" si="38"/>
        <v>6.4516129032258061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45"/>
        <v>20.5</v>
      </c>
      <c r="AF75" s="1">
        <f t="shared" si="46"/>
        <v>20.5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116</v>
      </c>
      <c r="B76" s="10" t="s">
        <v>35</v>
      </c>
      <c r="C76" s="10">
        <v>81.111999999999995</v>
      </c>
      <c r="D76" s="10"/>
      <c r="E76" s="10">
        <v>66.352000000000004</v>
      </c>
      <c r="F76" s="10">
        <v>12.087999999999999</v>
      </c>
      <c r="G76" s="11">
        <v>0</v>
      </c>
      <c r="H76" s="10">
        <v>60</v>
      </c>
      <c r="I76" s="10" t="s">
        <v>47</v>
      </c>
      <c r="J76" s="10">
        <v>60.1</v>
      </c>
      <c r="K76" s="10">
        <f t="shared" si="41"/>
        <v>6.2520000000000024</v>
      </c>
      <c r="L76" s="10"/>
      <c r="M76" s="10"/>
      <c r="N76" s="10"/>
      <c r="O76" s="10"/>
      <c r="P76" s="10">
        <f t="shared" si="42"/>
        <v>13.2704</v>
      </c>
      <c r="Q76" s="12"/>
      <c r="R76" s="12"/>
      <c r="S76" s="12"/>
      <c r="T76" s="12"/>
      <c r="U76" s="12"/>
      <c r="V76" s="10"/>
      <c r="W76" s="10">
        <f t="shared" ref="W76:W105" si="49">(F76+N76+O76+Q76)/P76</f>
        <v>0.91089944538220391</v>
      </c>
      <c r="X76" s="10">
        <f t="shared" ref="X76:X105" si="50">(F76+N76+O76+Q76)/P76</f>
        <v>0.91089944538220391</v>
      </c>
      <c r="Y76" s="10">
        <v>7.5145999999999997</v>
      </c>
      <c r="Z76" s="10">
        <v>8.5355999999999987</v>
      </c>
      <c r="AA76" s="10">
        <v>12.002000000000001</v>
      </c>
      <c r="AB76" s="10">
        <v>6.9644000000000004</v>
      </c>
      <c r="AC76" s="10">
        <v>12.4842</v>
      </c>
      <c r="AD76" s="10" t="s">
        <v>117</v>
      </c>
      <c r="AE76" s="10">
        <f t="shared" si="45"/>
        <v>0</v>
      </c>
      <c r="AF76" s="10">
        <f t="shared" si="4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32</v>
      </c>
      <c r="C77" s="1"/>
      <c r="D77" s="1">
        <v>102</v>
      </c>
      <c r="E77" s="1">
        <v>81</v>
      </c>
      <c r="F77" s="1">
        <v>21</v>
      </c>
      <c r="G77" s="6">
        <v>0.41</v>
      </c>
      <c r="H77" s="1" t="e">
        <v>#N/A</v>
      </c>
      <c r="I77" s="1" t="s">
        <v>33</v>
      </c>
      <c r="J77" s="1">
        <v>81</v>
      </c>
      <c r="K77" s="1">
        <f t="shared" si="41"/>
        <v>0</v>
      </c>
      <c r="L77" s="1"/>
      <c r="M77" s="1"/>
      <c r="N77" s="1">
        <v>20</v>
      </c>
      <c r="O77" s="1">
        <v>20</v>
      </c>
      <c r="P77" s="1">
        <f t="shared" ref="P77" si="51">E77/5</f>
        <v>16.2</v>
      </c>
      <c r="Q77" s="5">
        <f t="shared" ref="Q77:Q96" si="52">13*P77-O77-N77-F77</f>
        <v>149.6</v>
      </c>
      <c r="R77" s="5">
        <f t="shared" ref="R77:R101" si="53">ROUND(Q77,0)</f>
        <v>150</v>
      </c>
      <c r="S77" s="5">
        <f t="shared" ref="S77:S102" si="54">R77-T77</f>
        <v>80</v>
      </c>
      <c r="T77" s="5">
        <v>70</v>
      </c>
      <c r="U77" s="5"/>
      <c r="V77" s="1"/>
      <c r="W77" s="1">
        <f t="shared" ref="W77:W102" si="55">(F77+N77+O77+R77)/P77</f>
        <v>13.024691358024691</v>
      </c>
      <c r="X77" s="1">
        <f t="shared" ref="X77:X102" si="56">(F77+N77+O77)/P77</f>
        <v>3.7654320987654324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5"/>
        <v>32.799999999999997</v>
      </c>
      <c r="AF77" s="1">
        <f t="shared" si="46"/>
        <v>28.7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32</v>
      </c>
      <c r="C78" s="1">
        <v>148</v>
      </c>
      <c r="D78" s="1">
        <v>232</v>
      </c>
      <c r="E78" s="1">
        <v>123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147</v>
      </c>
      <c r="K78" s="1">
        <f t="shared" si="41"/>
        <v>-24</v>
      </c>
      <c r="L78" s="1"/>
      <c r="M78" s="1"/>
      <c r="N78" s="1">
        <v>149</v>
      </c>
      <c r="O78" s="1">
        <v>149</v>
      </c>
      <c r="P78" s="1">
        <f t="shared" si="42"/>
        <v>24.6</v>
      </c>
      <c r="Q78" s="5">
        <v>50</v>
      </c>
      <c r="R78" s="5">
        <v>75</v>
      </c>
      <c r="S78" s="5">
        <f t="shared" si="54"/>
        <v>75</v>
      </c>
      <c r="T78" s="5"/>
      <c r="U78" s="5">
        <v>100</v>
      </c>
      <c r="V78" s="1"/>
      <c r="W78" s="1">
        <f t="shared" si="55"/>
        <v>19.390243902439025</v>
      </c>
      <c r="X78" s="1">
        <f t="shared" si="56"/>
        <v>16.341463414634145</v>
      </c>
      <c r="Y78" s="1">
        <v>40.4</v>
      </c>
      <c r="Z78" s="1">
        <v>33</v>
      </c>
      <c r="AA78" s="1">
        <v>13</v>
      </c>
      <c r="AB78" s="1">
        <v>11.8</v>
      </c>
      <c r="AC78" s="1">
        <v>30.8</v>
      </c>
      <c r="AD78" s="1"/>
      <c r="AE78" s="1">
        <f t="shared" si="45"/>
        <v>21.000000000000004</v>
      </c>
      <c r="AF78" s="1">
        <f t="shared" si="4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32</v>
      </c>
      <c r="C79" s="1">
        <v>217</v>
      </c>
      <c r="D79" s="1"/>
      <c r="E79" s="1">
        <v>93</v>
      </c>
      <c r="F79" s="1">
        <v>81</v>
      </c>
      <c r="G79" s="6">
        <v>0.35</v>
      </c>
      <c r="H79" s="1">
        <v>45</v>
      </c>
      <c r="I79" s="1" t="s">
        <v>33</v>
      </c>
      <c r="J79" s="1">
        <v>98</v>
      </c>
      <c r="K79" s="1">
        <f t="shared" si="41"/>
        <v>-5</v>
      </c>
      <c r="L79" s="1"/>
      <c r="M79" s="1"/>
      <c r="N79" s="1">
        <v>64</v>
      </c>
      <c r="O79" s="1">
        <v>64</v>
      </c>
      <c r="P79" s="1">
        <f t="shared" si="42"/>
        <v>18.600000000000001</v>
      </c>
      <c r="Q79" s="5">
        <f t="shared" si="52"/>
        <v>32.800000000000011</v>
      </c>
      <c r="R79" s="5">
        <v>90</v>
      </c>
      <c r="S79" s="5">
        <f t="shared" si="54"/>
        <v>90</v>
      </c>
      <c r="T79" s="5"/>
      <c r="U79" s="5">
        <v>100</v>
      </c>
      <c r="V79" s="1"/>
      <c r="W79" s="1">
        <f t="shared" si="55"/>
        <v>16.0752688172043</v>
      </c>
      <c r="X79" s="1">
        <f t="shared" si="56"/>
        <v>11.236559139784946</v>
      </c>
      <c r="Y79" s="1">
        <v>23.6</v>
      </c>
      <c r="Z79" s="1">
        <v>13.8</v>
      </c>
      <c r="AA79" s="1">
        <v>29.4</v>
      </c>
      <c r="AB79" s="1">
        <v>36.4</v>
      </c>
      <c r="AC79" s="1">
        <v>21.4</v>
      </c>
      <c r="AD79" s="1"/>
      <c r="AE79" s="1">
        <f t="shared" si="45"/>
        <v>31.499999999999996</v>
      </c>
      <c r="AF79" s="1">
        <f t="shared" si="4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32</v>
      </c>
      <c r="C80" s="1">
        <v>34</v>
      </c>
      <c r="D80" s="1">
        <v>570</v>
      </c>
      <c r="E80" s="1">
        <v>291</v>
      </c>
      <c r="F80" s="1">
        <v>292</v>
      </c>
      <c r="G80" s="6">
        <v>0.4</v>
      </c>
      <c r="H80" s="1">
        <v>45</v>
      </c>
      <c r="I80" s="1" t="s">
        <v>33</v>
      </c>
      <c r="J80" s="1">
        <v>332</v>
      </c>
      <c r="K80" s="1">
        <f t="shared" si="41"/>
        <v>-41</v>
      </c>
      <c r="L80" s="1"/>
      <c r="M80" s="1"/>
      <c r="N80" s="1">
        <v>290</v>
      </c>
      <c r="O80" s="1">
        <v>290</v>
      </c>
      <c r="P80" s="1">
        <f t="shared" si="42"/>
        <v>58.2</v>
      </c>
      <c r="Q80" s="5"/>
      <c r="R80" s="5">
        <f t="shared" si="53"/>
        <v>0</v>
      </c>
      <c r="S80" s="5">
        <f t="shared" si="54"/>
        <v>0</v>
      </c>
      <c r="T80" s="5"/>
      <c r="U80" s="5"/>
      <c r="V80" s="1"/>
      <c r="W80" s="1">
        <f t="shared" si="55"/>
        <v>14.982817869415808</v>
      </c>
      <c r="X80" s="1">
        <f t="shared" si="56"/>
        <v>14.982817869415808</v>
      </c>
      <c r="Y80" s="1">
        <v>89.173000000000002</v>
      </c>
      <c r="Z80" s="1">
        <v>78.826999999999998</v>
      </c>
      <c r="AA80" s="1">
        <v>22.2</v>
      </c>
      <c r="AB80" s="1">
        <v>45.8</v>
      </c>
      <c r="AC80" s="1">
        <v>81.599999999999994</v>
      </c>
      <c r="AD80" s="1"/>
      <c r="AE80" s="1">
        <f t="shared" si="45"/>
        <v>0</v>
      </c>
      <c r="AF80" s="1">
        <f t="shared" si="4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32</v>
      </c>
      <c r="C81" s="1">
        <v>40</v>
      </c>
      <c r="D81" s="1">
        <v>40</v>
      </c>
      <c r="E81" s="1">
        <v>20</v>
      </c>
      <c r="F81" s="1">
        <v>45</v>
      </c>
      <c r="G81" s="6">
        <v>0.5</v>
      </c>
      <c r="H81" s="1">
        <v>120</v>
      </c>
      <c r="I81" s="1" t="s">
        <v>33</v>
      </c>
      <c r="J81" s="1">
        <v>24</v>
      </c>
      <c r="K81" s="1">
        <f t="shared" si="41"/>
        <v>-4</v>
      </c>
      <c r="L81" s="1"/>
      <c r="M81" s="1"/>
      <c r="N81" s="1">
        <v>0</v>
      </c>
      <c r="O81" s="1">
        <v>0</v>
      </c>
      <c r="P81" s="1">
        <f t="shared" si="42"/>
        <v>4</v>
      </c>
      <c r="Q81" s="5">
        <v>10</v>
      </c>
      <c r="R81" s="5">
        <f t="shared" si="53"/>
        <v>10</v>
      </c>
      <c r="S81" s="5">
        <f t="shared" si="54"/>
        <v>10</v>
      </c>
      <c r="T81" s="5"/>
      <c r="U81" s="5"/>
      <c r="V81" s="1"/>
      <c r="W81" s="1">
        <f t="shared" si="55"/>
        <v>13.75</v>
      </c>
      <c r="X81" s="1">
        <f t="shared" si="56"/>
        <v>11.25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5"/>
        <v>5</v>
      </c>
      <c r="AF81" s="1">
        <f t="shared" si="4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35</v>
      </c>
      <c r="C82" s="1">
        <v>122.56</v>
      </c>
      <c r="D82" s="1">
        <v>0.88500000000000001</v>
      </c>
      <c r="E82" s="1">
        <v>56.045000000000002</v>
      </c>
      <c r="F82" s="1">
        <v>54.820999999999998</v>
      </c>
      <c r="G82" s="6">
        <v>1</v>
      </c>
      <c r="H82" s="1">
        <v>45</v>
      </c>
      <c r="I82" s="1" t="s">
        <v>33</v>
      </c>
      <c r="J82" s="1">
        <v>49.7</v>
      </c>
      <c r="K82" s="1">
        <f t="shared" si="41"/>
        <v>6.3449999999999989</v>
      </c>
      <c r="L82" s="1"/>
      <c r="M82" s="1"/>
      <c r="N82" s="1">
        <v>0</v>
      </c>
      <c r="O82" s="1">
        <v>0</v>
      </c>
      <c r="P82" s="1">
        <f t="shared" si="42"/>
        <v>11.209</v>
      </c>
      <c r="Q82" s="5">
        <f t="shared" si="52"/>
        <v>90.895999999999987</v>
      </c>
      <c r="R82" s="5">
        <f t="shared" si="53"/>
        <v>91</v>
      </c>
      <c r="S82" s="5">
        <f t="shared" si="54"/>
        <v>91</v>
      </c>
      <c r="T82" s="5"/>
      <c r="U82" s="5"/>
      <c r="V82" s="1"/>
      <c r="W82" s="1">
        <f t="shared" si="55"/>
        <v>13.009278258542244</v>
      </c>
      <c r="X82" s="1">
        <f t="shared" si="56"/>
        <v>4.8908020340797576</v>
      </c>
      <c r="Y82" s="1">
        <v>5.7229999999999999</v>
      </c>
      <c r="Z82" s="1">
        <v>1.2128000000000001</v>
      </c>
      <c r="AA82" s="1">
        <v>3.6364000000000001</v>
      </c>
      <c r="AB82" s="1">
        <v>3.3355999999999999</v>
      </c>
      <c r="AC82" s="1">
        <v>4.0815999999999999</v>
      </c>
      <c r="AD82" s="1" t="s">
        <v>125</v>
      </c>
      <c r="AE82" s="1">
        <f t="shared" si="45"/>
        <v>91</v>
      </c>
      <c r="AF82" s="1">
        <f t="shared" si="4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90</v>
      </c>
      <c r="D83" s="1"/>
      <c r="E83" s="1">
        <v>57</v>
      </c>
      <c r="F83" s="1">
        <v>17</v>
      </c>
      <c r="G83" s="6">
        <v>0.33</v>
      </c>
      <c r="H83" s="1">
        <v>45</v>
      </c>
      <c r="I83" s="1" t="s">
        <v>33</v>
      </c>
      <c r="J83" s="1">
        <v>65</v>
      </c>
      <c r="K83" s="1">
        <f t="shared" si="41"/>
        <v>-8</v>
      </c>
      <c r="L83" s="1"/>
      <c r="M83" s="1"/>
      <c r="N83" s="1">
        <v>0</v>
      </c>
      <c r="O83" s="1">
        <v>0</v>
      </c>
      <c r="P83" s="1">
        <f t="shared" si="42"/>
        <v>11.4</v>
      </c>
      <c r="Q83" s="5">
        <f>11*P83-O83-N83-F83</f>
        <v>108.4</v>
      </c>
      <c r="R83" s="5">
        <f t="shared" si="53"/>
        <v>108</v>
      </c>
      <c r="S83" s="5">
        <f t="shared" si="54"/>
        <v>58</v>
      </c>
      <c r="T83" s="5">
        <v>50</v>
      </c>
      <c r="U83" s="5"/>
      <c r="V83" s="17">
        <f>P83/(Y83/100)-100</f>
        <v>96.551724137931046</v>
      </c>
      <c r="W83" s="1">
        <f t="shared" si="55"/>
        <v>10.964912280701753</v>
      </c>
      <c r="X83" s="1">
        <f t="shared" si="56"/>
        <v>1.4912280701754386</v>
      </c>
      <c r="Y83" s="1">
        <v>5.8</v>
      </c>
      <c r="Z83" s="1">
        <v>1.8</v>
      </c>
      <c r="AA83" s="1">
        <v>8</v>
      </c>
      <c r="AB83" s="1">
        <v>12.6</v>
      </c>
      <c r="AC83" s="1">
        <v>13.6</v>
      </c>
      <c r="AD83" s="1"/>
      <c r="AE83" s="1">
        <f t="shared" si="45"/>
        <v>19.14</v>
      </c>
      <c r="AF83" s="1">
        <f t="shared" si="4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/>
      <c r="D84" s="1">
        <v>47.524000000000001</v>
      </c>
      <c r="E84" s="1">
        <v>3.3159999999999998</v>
      </c>
      <c r="F84" s="1">
        <v>44.207999999999998</v>
      </c>
      <c r="G84" s="6">
        <v>1</v>
      </c>
      <c r="H84" s="1">
        <v>45</v>
      </c>
      <c r="I84" s="1" t="s">
        <v>33</v>
      </c>
      <c r="J84" s="1">
        <v>6.3</v>
      </c>
      <c r="K84" s="1">
        <f t="shared" si="41"/>
        <v>-2.984</v>
      </c>
      <c r="L84" s="1"/>
      <c r="M84" s="1"/>
      <c r="N84" s="1"/>
      <c r="O84" s="1"/>
      <c r="P84" s="1">
        <f t="shared" si="42"/>
        <v>0.66320000000000001</v>
      </c>
      <c r="Q84" s="5"/>
      <c r="R84" s="5">
        <f t="shared" si="53"/>
        <v>0</v>
      </c>
      <c r="S84" s="5">
        <f t="shared" si="54"/>
        <v>0</v>
      </c>
      <c r="T84" s="5"/>
      <c r="U84" s="5"/>
      <c r="V84" s="1"/>
      <c r="W84" s="1">
        <f t="shared" si="55"/>
        <v>66.658624849215926</v>
      </c>
      <c r="X84" s="1">
        <f t="shared" si="56"/>
        <v>66.658624849215926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5"/>
        <v>0</v>
      </c>
      <c r="AF84" s="1">
        <f t="shared" si="4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70</v>
      </c>
      <c r="D85" s="1">
        <v>24</v>
      </c>
      <c r="E85" s="1">
        <v>24</v>
      </c>
      <c r="F85" s="1">
        <v>43</v>
      </c>
      <c r="G85" s="6">
        <v>0.33</v>
      </c>
      <c r="H85" s="1">
        <v>45</v>
      </c>
      <c r="I85" s="1" t="s">
        <v>33</v>
      </c>
      <c r="J85" s="1">
        <v>128</v>
      </c>
      <c r="K85" s="1">
        <f t="shared" si="41"/>
        <v>-104</v>
      </c>
      <c r="L85" s="1"/>
      <c r="M85" s="1"/>
      <c r="N85" s="1">
        <v>65</v>
      </c>
      <c r="O85" s="1">
        <v>65</v>
      </c>
      <c r="P85" s="1">
        <f t="shared" si="42"/>
        <v>4.8</v>
      </c>
      <c r="Q85" s="5"/>
      <c r="R85" s="5">
        <f t="shared" si="53"/>
        <v>0</v>
      </c>
      <c r="S85" s="5">
        <f t="shared" si="54"/>
        <v>0</v>
      </c>
      <c r="T85" s="5"/>
      <c r="U85" s="5"/>
      <c r="V85" s="1"/>
      <c r="W85" s="1">
        <f t="shared" si="55"/>
        <v>36.041666666666671</v>
      </c>
      <c r="X85" s="1">
        <f t="shared" si="56"/>
        <v>36.041666666666671</v>
      </c>
      <c r="Y85" s="1">
        <v>13</v>
      </c>
      <c r="Z85" s="1">
        <v>10.6</v>
      </c>
      <c r="AA85" s="1">
        <v>5</v>
      </c>
      <c r="AB85" s="1">
        <v>4.8</v>
      </c>
      <c r="AC85" s="1">
        <v>0</v>
      </c>
      <c r="AD85" s="15" t="s">
        <v>156</v>
      </c>
      <c r="AE85" s="1">
        <f t="shared" si="45"/>
        <v>0</v>
      </c>
      <c r="AF85" s="1">
        <f t="shared" si="4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35</v>
      </c>
      <c r="C86" s="1">
        <v>114.94</v>
      </c>
      <c r="D86" s="1">
        <v>10.661</v>
      </c>
      <c r="E86" s="1">
        <v>53.091999999999999</v>
      </c>
      <c r="F86" s="1">
        <v>55.536000000000001</v>
      </c>
      <c r="G86" s="6">
        <v>1</v>
      </c>
      <c r="H86" s="1">
        <v>45</v>
      </c>
      <c r="I86" s="1" t="s">
        <v>33</v>
      </c>
      <c r="J86" s="1">
        <v>48.3</v>
      </c>
      <c r="K86" s="1">
        <f t="shared" si="41"/>
        <v>4.7920000000000016</v>
      </c>
      <c r="L86" s="1"/>
      <c r="M86" s="1"/>
      <c r="N86" s="1">
        <v>20</v>
      </c>
      <c r="O86" s="1">
        <v>30</v>
      </c>
      <c r="P86" s="1">
        <f t="shared" si="42"/>
        <v>10.618399999999999</v>
      </c>
      <c r="Q86" s="5">
        <f t="shared" si="52"/>
        <v>32.503199999999993</v>
      </c>
      <c r="R86" s="5">
        <v>60</v>
      </c>
      <c r="S86" s="5">
        <f t="shared" si="54"/>
        <v>60</v>
      </c>
      <c r="T86" s="5"/>
      <c r="U86" s="5">
        <v>100</v>
      </c>
      <c r="V86" s="1"/>
      <c r="W86" s="1">
        <f t="shared" si="55"/>
        <v>15.589542680629851</v>
      </c>
      <c r="X86" s="1">
        <f t="shared" si="56"/>
        <v>9.9389738567015762</v>
      </c>
      <c r="Y86" s="1">
        <v>11.315</v>
      </c>
      <c r="Z86" s="1">
        <v>12.388400000000001</v>
      </c>
      <c r="AA86" s="1">
        <v>2.9491999999999998</v>
      </c>
      <c r="AB86" s="1">
        <v>3.14</v>
      </c>
      <c r="AC86" s="1">
        <v>0.66520000000000001</v>
      </c>
      <c r="AD86" s="1" t="s">
        <v>123</v>
      </c>
      <c r="AE86" s="1">
        <f t="shared" si="45"/>
        <v>60</v>
      </c>
      <c r="AF86" s="1">
        <f t="shared" si="4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160</v>
      </c>
      <c r="D87" s="1"/>
      <c r="E87" s="1">
        <v>36</v>
      </c>
      <c r="F87" s="1">
        <v>84</v>
      </c>
      <c r="G87" s="6">
        <v>0.33</v>
      </c>
      <c r="H87" s="1">
        <v>45</v>
      </c>
      <c r="I87" s="1" t="s">
        <v>33</v>
      </c>
      <c r="J87" s="1">
        <v>50</v>
      </c>
      <c r="K87" s="1">
        <f t="shared" si="41"/>
        <v>-14</v>
      </c>
      <c r="L87" s="1"/>
      <c r="M87" s="1"/>
      <c r="N87" s="1">
        <v>0</v>
      </c>
      <c r="O87" s="1">
        <v>0</v>
      </c>
      <c r="P87" s="1">
        <f t="shared" si="42"/>
        <v>7.2</v>
      </c>
      <c r="Q87" s="5">
        <f t="shared" si="52"/>
        <v>9.6000000000000085</v>
      </c>
      <c r="R87" s="5">
        <f t="shared" si="53"/>
        <v>10</v>
      </c>
      <c r="S87" s="5">
        <f t="shared" si="54"/>
        <v>10</v>
      </c>
      <c r="T87" s="5"/>
      <c r="U87" s="5"/>
      <c r="V87" s="1"/>
      <c r="W87" s="1">
        <f t="shared" si="55"/>
        <v>13.055555555555555</v>
      </c>
      <c r="X87" s="1">
        <f t="shared" si="56"/>
        <v>11.666666666666666</v>
      </c>
      <c r="Y87" s="1">
        <v>8.4</v>
      </c>
      <c r="Z87" s="1">
        <v>2</v>
      </c>
      <c r="AA87" s="1">
        <v>8.8000000000000007</v>
      </c>
      <c r="AB87" s="1">
        <v>8.8000000000000007</v>
      </c>
      <c r="AC87" s="1">
        <v>15.8</v>
      </c>
      <c r="AD87" s="1" t="s">
        <v>123</v>
      </c>
      <c r="AE87" s="1">
        <f t="shared" si="45"/>
        <v>3.3000000000000003</v>
      </c>
      <c r="AF87" s="1">
        <f t="shared" si="4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35</v>
      </c>
      <c r="C88" s="1">
        <v>78.7</v>
      </c>
      <c r="D88" s="1"/>
      <c r="E88" s="1">
        <v>16.702000000000002</v>
      </c>
      <c r="F88" s="1">
        <v>49.38</v>
      </c>
      <c r="G88" s="6">
        <v>1</v>
      </c>
      <c r="H88" s="1">
        <v>45</v>
      </c>
      <c r="I88" s="1" t="s">
        <v>33</v>
      </c>
      <c r="J88" s="1">
        <v>18.02</v>
      </c>
      <c r="K88" s="1">
        <f t="shared" ref="K88:K105" si="57">E88-J88</f>
        <v>-1.3179999999999978</v>
      </c>
      <c r="L88" s="1"/>
      <c r="M88" s="1"/>
      <c r="N88" s="1">
        <v>0</v>
      </c>
      <c r="O88" s="1">
        <v>0</v>
      </c>
      <c r="P88" s="1">
        <f t="shared" si="42"/>
        <v>3.3404000000000003</v>
      </c>
      <c r="Q88" s="5"/>
      <c r="R88" s="5">
        <f t="shared" si="53"/>
        <v>0</v>
      </c>
      <c r="S88" s="5">
        <f t="shared" si="54"/>
        <v>0</v>
      </c>
      <c r="T88" s="5"/>
      <c r="U88" s="5"/>
      <c r="V88" s="1"/>
      <c r="W88" s="1">
        <f t="shared" si="55"/>
        <v>14.782660759190517</v>
      </c>
      <c r="X88" s="1">
        <f t="shared" si="56"/>
        <v>14.782660759190517</v>
      </c>
      <c r="Y88" s="1">
        <v>4.1379999999999999</v>
      </c>
      <c r="Z88" s="1">
        <v>3.1254</v>
      </c>
      <c r="AA88" s="1">
        <v>4.4438000000000004</v>
      </c>
      <c r="AB88" s="1">
        <v>7.1976000000000004</v>
      </c>
      <c r="AC88" s="1">
        <v>9.0237999999999996</v>
      </c>
      <c r="AD88" s="15" t="s">
        <v>156</v>
      </c>
      <c r="AE88" s="1">
        <f t="shared" si="45"/>
        <v>0</v>
      </c>
      <c r="AF88" s="1">
        <f t="shared" si="4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70</v>
      </c>
      <c r="D89" s="1"/>
      <c r="E89" s="1">
        <v>46</v>
      </c>
      <c r="F89" s="1">
        <v>12</v>
      </c>
      <c r="G89" s="6">
        <v>0.66</v>
      </c>
      <c r="H89" s="1">
        <v>45</v>
      </c>
      <c r="I89" s="1" t="s">
        <v>33</v>
      </c>
      <c r="J89" s="1">
        <v>50.2</v>
      </c>
      <c r="K89" s="1">
        <f t="shared" si="57"/>
        <v>-4.2000000000000028</v>
      </c>
      <c r="L89" s="1"/>
      <c r="M89" s="1"/>
      <c r="N89" s="1">
        <v>24</v>
      </c>
      <c r="O89" s="1">
        <v>0</v>
      </c>
      <c r="P89" s="1">
        <f t="shared" si="42"/>
        <v>9.1999999999999993</v>
      </c>
      <c r="Q89" s="5">
        <f t="shared" si="52"/>
        <v>83.6</v>
      </c>
      <c r="R89" s="5">
        <f t="shared" si="53"/>
        <v>84</v>
      </c>
      <c r="S89" s="5">
        <f t="shared" si="54"/>
        <v>84</v>
      </c>
      <c r="T89" s="5"/>
      <c r="U89" s="5"/>
      <c r="V89" s="1"/>
      <c r="W89" s="1">
        <f t="shared" si="55"/>
        <v>13.043478260869566</v>
      </c>
      <c r="X89" s="1">
        <f t="shared" si="56"/>
        <v>3.9130434782608701</v>
      </c>
      <c r="Y89" s="1">
        <v>6.8</v>
      </c>
      <c r="Z89" s="1">
        <v>2.8</v>
      </c>
      <c r="AA89" s="1">
        <v>0</v>
      </c>
      <c r="AB89" s="1">
        <v>4.2</v>
      </c>
      <c r="AC89" s="1">
        <v>15.2</v>
      </c>
      <c r="AD89" s="1" t="s">
        <v>123</v>
      </c>
      <c r="AE89" s="1">
        <f t="shared" si="45"/>
        <v>55.440000000000005</v>
      </c>
      <c r="AF89" s="1">
        <f t="shared" si="4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63.34</v>
      </c>
      <c r="D90" s="1">
        <v>153</v>
      </c>
      <c r="E90" s="1">
        <v>84.34</v>
      </c>
      <c r="F90" s="1">
        <v>100</v>
      </c>
      <c r="G90" s="6">
        <v>0.66</v>
      </c>
      <c r="H90" s="1">
        <v>45</v>
      </c>
      <c r="I90" s="1" t="s">
        <v>33</v>
      </c>
      <c r="J90" s="1">
        <v>79</v>
      </c>
      <c r="K90" s="1">
        <f t="shared" si="57"/>
        <v>5.3400000000000034</v>
      </c>
      <c r="L90" s="1"/>
      <c r="M90" s="1"/>
      <c r="N90" s="1">
        <v>40</v>
      </c>
      <c r="O90" s="1">
        <v>40</v>
      </c>
      <c r="P90" s="1">
        <f t="shared" si="42"/>
        <v>16.868000000000002</v>
      </c>
      <c r="Q90" s="5">
        <f t="shared" si="52"/>
        <v>39.28400000000002</v>
      </c>
      <c r="R90" s="5">
        <v>90</v>
      </c>
      <c r="S90" s="5">
        <f t="shared" si="54"/>
        <v>90</v>
      </c>
      <c r="T90" s="5"/>
      <c r="U90" s="5">
        <v>100</v>
      </c>
      <c r="V90" s="1"/>
      <c r="W90" s="1">
        <f t="shared" si="55"/>
        <v>16.006639791320843</v>
      </c>
      <c r="X90" s="1">
        <f t="shared" si="56"/>
        <v>10.671093194213896</v>
      </c>
      <c r="Y90" s="1">
        <v>13.868</v>
      </c>
      <c r="Z90" s="1">
        <v>15</v>
      </c>
      <c r="AA90" s="1">
        <v>7.6</v>
      </c>
      <c r="AB90" s="1">
        <v>22</v>
      </c>
      <c r="AC90" s="1">
        <v>17.600000000000001</v>
      </c>
      <c r="AD90" s="1" t="s">
        <v>123</v>
      </c>
      <c r="AE90" s="1">
        <f t="shared" si="45"/>
        <v>59.400000000000006</v>
      </c>
      <c r="AF90" s="1">
        <f t="shared" si="4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34</v>
      </c>
      <c r="D91" s="1">
        <v>108</v>
      </c>
      <c r="E91" s="1">
        <v>22</v>
      </c>
      <c r="F91" s="1">
        <v>104</v>
      </c>
      <c r="G91" s="6">
        <v>0.66</v>
      </c>
      <c r="H91" s="1">
        <v>45</v>
      </c>
      <c r="I91" s="1" t="s">
        <v>33</v>
      </c>
      <c r="J91" s="1">
        <v>24.6</v>
      </c>
      <c r="K91" s="1">
        <f t="shared" si="57"/>
        <v>-2.6000000000000014</v>
      </c>
      <c r="L91" s="1"/>
      <c r="M91" s="1"/>
      <c r="N91" s="1">
        <v>0</v>
      </c>
      <c r="O91" s="1">
        <v>0</v>
      </c>
      <c r="P91" s="1">
        <f t="shared" si="42"/>
        <v>4.4000000000000004</v>
      </c>
      <c r="Q91" s="5"/>
      <c r="R91" s="5">
        <f t="shared" si="53"/>
        <v>0</v>
      </c>
      <c r="S91" s="5">
        <f t="shared" si="54"/>
        <v>0</v>
      </c>
      <c r="T91" s="5"/>
      <c r="U91" s="5"/>
      <c r="V91" s="1"/>
      <c r="W91" s="1">
        <f t="shared" si="55"/>
        <v>23.636363636363633</v>
      </c>
      <c r="X91" s="1">
        <f t="shared" si="56"/>
        <v>23.636363636363633</v>
      </c>
      <c r="Y91" s="1">
        <v>8.1999999999999993</v>
      </c>
      <c r="Z91" s="1">
        <v>12.6</v>
      </c>
      <c r="AA91" s="1">
        <v>9.6</v>
      </c>
      <c r="AB91" s="1">
        <v>4.4000000000000004</v>
      </c>
      <c r="AC91" s="1">
        <v>0</v>
      </c>
      <c r="AD91" s="1"/>
      <c r="AE91" s="1">
        <f t="shared" si="45"/>
        <v>0</v>
      </c>
      <c r="AF91" s="1">
        <f t="shared" si="4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60</v>
      </c>
      <c r="D92" s="1">
        <v>24</v>
      </c>
      <c r="E92" s="1">
        <v>23</v>
      </c>
      <c r="F92" s="1">
        <v>26</v>
      </c>
      <c r="G92" s="6">
        <v>0.33</v>
      </c>
      <c r="H92" s="1">
        <v>45</v>
      </c>
      <c r="I92" s="1" t="s">
        <v>33</v>
      </c>
      <c r="J92" s="1">
        <v>56</v>
      </c>
      <c r="K92" s="1">
        <f t="shared" si="57"/>
        <v>-33</v>
      </c>
      <c r="L92" s="1"/>
      <c r="M92" s="1"/>
      <c r="N92" s="1">
        <v>75</v>
      </c>
      <c r="O92" s="1">
        <v>75</v>
      </c>
      <c r="P92" s="1">
        <f t="shared" si="42"/>
        <v>4.5999999999999996</v>
      </c>
      <c r="Q92" s="5"/>
      <c r="R92" s="5">
        <f t="shared" si="53"/>
        <v>0</v>
      </c>
      <c r="S92" s="5">
        <f t="shared" si="54"/>
        <v>0</v>
      </c>
      <c r="T92" s="5"/>
      <c r="U92" s="5"/>
      <c r="V92" s="1"/>
      <c r="W92" s="1">
        <f t="shared" si="55"/>
        <v>38.260869565217398</v>
      </c>
      <c r="X92" s="1">
        <f t="shared" si="56"/>
        <v>38.260869565217398</v>
      </c>
      <c r="Y92" s="1">
        <v>20.6</v>
      </c>
      <c r="Z92" s="1">
        <v>12.6</v>
      </c>
      <c r="AA92" s="1">
        <v>9.6</v>
      </c>
      <c r="AB92" s="1">
        <v>12.8</v>
      </c>
      <c r="AC92" s="1">
        <v>16.399999999999999</v>
      </c>
      <c r="AD92" s="1"/>
      <c r="AE92" s="1">
        <f t="shared" si="45"/>
        <v>0</v>
      </c>
      <c r="AF92" s="1">
        <f t="shared" si="4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350</v>
      </c>
      <c r="D93" s="1">
        <v>128</v>
      </c>
      <c r="E93" s="1">
        <v>227</v>
      </c>
      <c r="F93" s="1">
        <v>188</v>
      </c>
      <c r="G93" s="6">
        <v>0.36</v>
      </c>
      <c r="H93" s="1">
        <v>45</v>
      </c>
      <c r="I93" s="1" t="s">
        <v>33</v>
      </c>
      <c r="J93" s="1">
        <v>230</v>
      </c>
      <c r="K93" s="1">
        <f t="shared" si="57"/>
        <v>-3</v>
      </c>
      <c r="L93" s="1"/>
      <c r="M93" s="1"/>
      <c r="N93" s="1">
        <v>0</v>
      </c>
      <c r="O93" s="1">
        <v>0</v>
      </c>
      <c r="P93" s="1">
        <f t="shared" si="42"/>
        <v>45.4</v>
      </c>
      <c r="Q93" s="5">
        <f t="shared" si="52"/>
        <v>402.19999999999993</v>
      </c>
      <c r="R93" s="5">
        <f t="shared" si="53"/>
        <v>402</v>
      </c>
      <c r="S93" s="5">
        <f t="shared" si="54"/>
        <v>202</v>
      </c>
      <c r="T93" s="5">
        <v>200</v>
      </c>
      <c r="U93" s="5"/>
      <c r="V93" s="1"/>
      <c r="W93" s="1">
        <f t="shared" si="55"/>
        <v>12.995594713656388</v>
      </c>
      <c r="X93" s="1">
        <f t="shared" si="56"/>
        <v>4.1409691629955949</v>
      </c>
      <c r="Y93" s="1">
        <v>19.399999999999999</v>
      </c>
      <c r="Z93" s="1">
        <v>39.4</v>
      </c>
      <c r="AA93" s="1">
        <v>44.8</v>
      </c>
      <c r="AB93" s="1">
        <v>15.2</v>
      </c>
      <c r="AC93" s="1">
        <v>32</v>
      </c>
      <c r="AD93" s="1"/>
      <c r="AE93" s="1">
        <f t="shared" si="45"/>
        <v>72.72</v>
      </c>
      <c r="AF93" s="1">
        <f t="shared" si="46"/>
        <v>72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100</v>
      </c>
      <c r="D94" s="1">
        <v>79</v>
      </c>
      <c r="E94" s="1">
        <v>171</v>
      </c>
      <c r="F94" s="1">
        <v>6</v>
      </c>
      <c r="G94" s="6">
        <v>0.15</v>
      </c>
      <c r="H94" s="1">
        <v>60</v>
      </c>
      <c r="I94" s="1" t="s">
        <v>33</v>
      </c>
      <c r="J94" s="1">
        <v>159</v>
      </c>
      <c r="K94" s="1">
        <f t="shared" si="57"/>
        <v>12</v>
      </c>
      <c r="L94" s="1"/>
      <c r="M94" s="1"/>
      <c r="N94" s="1">
        <v>40</v>
      </c>
      <c r="O94" s="1">
        <v>50</v>
      </c>
      <c r="P94" s="1">
        <f t="shared" si="42"/>
        <v>34.200000000000003</v>
      </c>
      <c r="Q94" s="5">
        <f t="shared" si="52"/>
        <v>348.6</v>
      </c>
      <c r="R94" s="5">
        <f t="shared" si="53"/>
        <v>349</v>
      </c>
      <c r="S94" s="5">
        <f t="shared" si="54"/>
        <v>199</v>
      </c>
      <c r="T94" s="5">
        <v>150</v>
      </c>
      <c r="U94" s="5"/>
      <c r="V94" s="17">
        <f>P94/(Y94/100)-100</f>
        <v>125.00000000000003</v>
      </c>
      <c r="W94" s="1">
        <f t="shared" si="55"/>
        <v>13.011695906432747</v>
      </c>
      <c r="X94" s="1">
        <f t="shared" si="56"/>
        <v>2.807017543859649</v>
      </c>
      <c r="Y94" s="1">
        <v>15.2</v>
      </c>
      <c r="Z94" s="1">
        <v>20.399999999999999</v>
      </c>
      <c r="AA94" s="1">
        <v>22.4</v>
      </c>
      <c r="AB94" s="1">
        <v>19.2</v>
      </c>
      <c r="AC94" s="1">
        <v>15.2</v>
      </c>
      <c r="AD94" s="1"/>
      <c r="AE94" s="1">
        <f t="shared" si="45"/>
        <v>29.849999999999998</v>
      </c>
      <c r="AF94" s="1">
        <f t="shared" si="46"/>
        <v>22.5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93</v>
      </c>
      <c r="D95" s="1">
        <v>37</v>
      </c>
      <c r="E95" s="1">
        <v>119</v>
      </c>
      <c r="F95" s="1"/>
      <c r="G95" s="6">
        <v>0.15</v>
      </c>
      <c r="H95" s="1">
        <v>60</v>
      </c>
      <c r="I95" s="1" t="s">
        <v>33</v>
      </c>
      <c r="J95" s="1">
        <v>117</v>
      </c>
      <c r="K95" s="1">
        <f t="shared" si="57"/>
        <v>2</v>
      </c>
      <c r="L95" s="1"/>
      <c r="M95" s="1"/>
      <c r="N95" s="1">
        <v>74</v>
      </c>
      <c r="O95" s="1">
        <v>74</v>
      </c>
      <c r="P95" s="1">
        <f t="shared" si="42"/>
        <v>23.8</v>
      </c>
      <c r="Q95" s="5">
        <f t="shared" si="52"/>
        <v>161.40000000000003</v>
      </c>
      <c r="R95" s="5">
        <f t="shared" si="53"/>
        <v>161</v>
      </c>
      <c r="S95" s="5">
        <f t="shared" si="54"/>
        <v>111</v>
      </c>
      <c r="T95" s="5">
        <v>50</v>
      </c>
      <c r="U95" s="5"/>
      <c r="V95" s="1"/>
      <c r="W95" s="1">
        <f t="shared" si="55"/>
        <v>12.983193277310924</v>
      </c>
      <c r="X95" s="1">
        <f t="shared" si="56"/>
        <v>6.2184873949579833</v>
      </c>
      <c r="Y95" s="1">
        <v>20.6</v>
      </c>
      <c r="Z95" s="1">
        <v>17</v>
      </c>
      <c r="AA95" s="1">
        <v>21.4</v>
      </c>
      <c r="AB95" s="1">
        <v>14.4</v>
      </c>
      <c r="AC95" s="1">
        <v>24.2</v>
      </c>
      <c r="AD95" s="1"/>
      <c r="AE95" s="1">
        <f t="shared" si="45"/>
        <v>16.649999999999999</v>
      </c>
      <c r="AF95" s="1">
        <f t="shared" si="46"/>
        <v>7.5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32</v>
      </c>
      <c r="C96" s="1">
        <v>90</v>
      </c>
      <c r="D96" s="1">
        <v>108</v>
      </c>
      <c r="E96" s="1">
        <v>97</v>
      </c>
      <c r="F96" s="1">
        <v>100</v>
      </c>
      <c r="G96" s="6">
        <v>0.15</v>
      </c>
      <c r="H96" s="1">
        <v>60</v>
      </c>
      <c r="I96" s="1" t="s">
        <v>33</v>
      </c>
      <c r="J96" s="1">
        <v>107</v>
      </c>
      <c r="K96" s="1">
        <f t="shared" si="57"/>
        <v>-10</v>
      </c>
      <c r="L96" s="1"/>
      <c r="M96" s="1"/>
      <c r="N96" s="1">
        <v>30</v>
      </c>
      <c r="O96" s="1">
        <v>40</v>
      </c>
      <c r="P96" s="1">
        <f t="shared" si="42"/>
        <v>19.399999999999999</v>
      </c>
      <c r="Q96" s="5">
        <f t="shared" si="52"/>
        <v>82.199999999999989</v>
      </c>
      <c r="R96" s="5">
        <v>120</v>
      </c>
      <c r="S96" s="5">
        <f t="shared" si="54"/>
        <v>70</v>
      </c>
      <c r="T96" s="5">
        <v>50</v>
      </c>
      <c r="U96" s="5">
        <v>120</v>
      </c>
      <c r="V96" s="1"/>
      <c r="W96" s="1">
        <f t="shared" si="55"/>
        <v>14.948453608247425</v>
      </c>
      <c r="X96" s="1">
        <f t="shared" si="56"/>
        <v>8.7628865979381452</v>
      </c>
      <c r="Y96" s="1">
        <v>14.8</v>
      </c>
      <c r="Z96" s="1">
        <v>21.2</v>
      </c>
      <c r="AA96" s="1">
        <v>21.6</v>
      </c>
      <c r="AB96" s="1">
        <v>15.6</v>
      </c>
      <c r="AC96" s="1">
        <v>27.6</v>
      </c>
      <c r="AD96" s="1"/>
      <c r="AE96" s="1">
        <f t="shared" si="45"/>
        <v>10.5</v>
      </c>
      <c r="AF96" s="1">
        <f t="shared" si="46"/>
        <v>7.5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35</v>
      </c>
      <c r="C97" s="1">
        <v>773.48500000000001</v>
      </c>
      <c r="D97" s="1">
        <v>1562.0830000000001</v>
      </c>
      <c r="E97" s="1">
        <v>825.40300000000002</v>
      </c>
      <c r="F97" s="1">
        <v>772.98400000000004</v>
      </c>
      <c r="G97" s="6">
        <v>1</v>
      </c>
      <c r="H97" s="1" t="e">
        <v>#N/A</v>
      </c>
      <c r="I97" s="1" t="s">
        <v>37</v>
      </c>
      <c r="J97" s="1">
        <v>733.3</v>
      </c>
      <c r="K97" s="1">
        <f t="shared" si="57"/>
        <v>92.103000000000065</v>
      </c>
      <c r="L97" s="1"/>
      <c r="M97" s="1"/>
      <c r="N97" s="1">
        <v>450</v>
      </c>
      <c r="O97" s="1">
        <v>450</v>
      </c>
      <c r="P97" s="1">
        <f t="shared" si="42"/>
        <v>165.0806</v>
      </c>
      <c r="Q97" s="22">
        <f>15*P97-O97-N97-F97</f>
        <v>803.2249999999998</v>
      </c>
      <c r="R97" s="5">
        <f t="shared" si="53"/>
        <v>803</v>
      </c>
      <c r="S97" s="5">
        <f t="shared" si="54"/>
        <v>403</v>
      </c>
      <c r="T97" s="5">
        <v>400</v>
      </c>
      <c r="U97" s="22"/>
      <c r="V97" s="23" t="s">
        <v>160</v>
      </c>
      <c r="W97" s="1">
        <f t="shared" si="55"/>
        <v>14.998637029426837</v>
      </c>
      <c r="X97" s="23">
        <f t="shared" si="56"/>
        <v>10.134346494984873</v>
      </c>
      <c r="Y97" s="23">
        <v>176.93379999999999</v>
      </c>
      <c r="Z97" s="23">
        <v>172.44499999999999</v>
      </c>
      <c r="AA97" s="23">
        <v>166.77940000000001</v>
      </c>
      <c r="AB97" s="23">
        <v>180.7002</v>
      </c>
      <c r="AC97" s="23">
        <v>94.199600000000004</v>
      </c>
      <c r="AD97" s="23" t="s">
        <v>141</v>
      </c>
      <c r="AE97" s="1">
        <f t="shared" si="45"/>
        <v>403</v>
      </c>
      <c r="AF97" s="1">
        <f t="shared" si="46"/>
        <v>400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/>
      <c r="D98" s="1">
        <v>150</v>
      </c>
      <c r="E98" s="1">
        <v>17</v>
      </c>
      <c r="F98" s="1">
        <v>133</v>
      </c>
      <c r="G98" s="6">
        <v>0.1</v>
      </c>
      <c r="H98" s="1" t="e">
        <v>#N/A</v>
      </c>
      <c r="I98" s="1" t="s">
        <v>33</v>
      </c>
      <c r="J98" s="1">
        <v>12</v>
      </c>
      <c r="K98" s="1">
        <f t="shared" si="57"/>
        <v>5</v>
      </c>
      <c r="L98" s="1"/>
      <c r="M98" s="1"/>
      <c r="N98" s="1">
        <v>30</v>
      </c>
      <c r="O98" s="1">
        <v>40</v>
      </c>
      <c r="P98" s="1">
        <f t="shared" ref="P98" si="58">E98/5</f>
        <v>3.4</v>
      </c>
      <c r="Q98" s="5"/>
      <c r="R98" s="5">
        <f t="shared" si="53"/>
        <v>0</v>
      </c>
      <c r="S98" s="5">
        <f t="shared" si="54"/>
        <v>0</v>
      </c>
      <c r="T98" s="5"/>
      <c r="U98" s="5"/>
      <c r="V98" s="1"/>
      <c r="W98" s="1">
        <f t="shared" si="55"/>
        <v>59.705882352941181</v>
      </c>
      <c r="X98" s="1">
        <f t="shared" si="56"/>
        <v>59.705882352941181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45"/>
        <v>0</v>
      </c>
      <c r="AF98" s="1">
        <f t="shared" si="4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101.351</v>
      </c>
      <c r="D99" s="1">
        <v>98.555999999999997</v>
      </c>
      <c r="E99" s="1">
        <v>31.446999999999999</v>
      </c>
      <c r="F99" s="1">
        <v>168.46</v>
      </c>
      <c r="G99" s="6">
        <v>1</v>
      </c>
      <c r="H99" s="1" t="e">
        <v>#N/A</v>
      </c>
      <c r="I99" s="1" t="s">
        <v>33</v>
      </c>
      <c r="J99" s="1">
        <v>28.7</v>
      </c>
      <c r="K99" s="1">
        <f t="shared" si="57"/>
        <v>2.7469999999999999</v>
      </c>
      <c r="L99" s="1"/>
      <c r="M99" s="1"/>
      <c r="N99" s="1">
        <v>0</v>
      </c>
      <c r="O99" s="1">
        <v>0</v>
      </c>
      <c r="P99" s="1">
        <f t="shared" si="42"/>
        <v>6.2893999999999997</v>
      </c>
      <c r="Q99" s="5"/>
      <c r="R99" s="5">
        <f t="shared" si="53"/>
        <v>0</v>
      </c>
      <c r="S99" s="5">
        <f t="shared" si="54"/>
        <v>0</v>
      </c>
      <c r="T99" s="5"/>
      <c r="U99" s="5"/>
      <c r="V99" s="1"/>
      <c r="W99" s="1">
        <f t="shared" si="55"/>
        <v>26.784748942665441</v>
      </c>
      <c r="X99" s="1">
        <f t="shared" si="56"/>
        <v>26.784748942665441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144</v>
      </c>
      <c r="AE99" s="1">
        <f t="shared" si="45"/>
        <v>0</v>
      </c>
      <c r="AF99" s="1">
        <f t="shared" si="4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145</v>
      </c>
      <c r="B100" s="1" t="s">
        <v>35</v>
      </c>
      <c r="C100" s="1"/>
      <c r="D100" s="1">
        <v>35.826999999999998</v>
      </c>
      <c r="E100" s="1">
        <v>25.716000000000001</v>
      </c>
      <c r="F100" s="1">
        <v>7.6349999999999998</v>
      </c>
      <c r="G100" s="6">
        <v>1</v>
      </c>
      <c r="H100" s="1" t="e">
        <v>#N/A</v>
      </c>
      <c r="I100" s="1" t="s">
        <v>33</v>
      </c>
      <c r="J100" s="1">
        <v>22.5</v>
      </c>
      <c r="K100" s="1">
        <f t="shared" si="57"/>
        <v>3.2160000000000011</v>
      </c>
      <c r="L100" s="1"/>
      <c r="M100" s="1"/>
      <c r="N100" s="1"/>
      <c r="O100" s="1"/>
      <c r="P100" s="1">
        <f t="shared" si="42"/>
        <v>5.1432000000000002</v>
      </c>
      <c r="Q100" s="5">
        <f>11*P100-O100-N100-F100</f>
        <v>48.940200000000004</v>
      </c>
      <c r="R100" s="5">
        <f t="shared" si="53"/>
        <v>49</v>
      </c>
      <c r="S100" s="5">
        <f t="shared" si="54"/>
        <v>49</v>
      </c>
      <c r="T100" s="5"/>
      <c r="U100" s="5"/>
      <c r="V100" s="1"/>
      <c r="W100" s="1">
        <f t="shared" si="55"/>
        <v>11.011627002644268</v>
      </c>
      <c r="X100" s="1">
        <f t="shared" si="56"/>
        <v>1.4844843677088193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9" t="s">
        <v>155</v>
      </c>
      <c r="AE100" s="1">
        <f t="shared" si="45"/>
        <v>49</v>
      </c>
      <c r="AF100" s="1">
        <f t="shared" si="4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146</v>
      </c>
      <c r="B101" s="1" t="s">
        <v>35</v>
      </c>
      <c r="C101" s="1">
        <v>336.61099999999999</v>
      </c>
      <c r="D101" s="1">
        <v>30.055</v>
      </c>
      <c r="E101" s="1">
        <v>128.68899999999999</v>
      </c>
      <c r="F101" s="1">
        <v>187.036</v>
      </c>
      <c r="G101" s="6">
        <v>1</v>
      </c>
      <c r="H101" s="1">
        <v>60</v>
      </c>
      <c r="I101" s="1" t="s">
        <v>41</v>
      </c>
      <c r="J101" s="1">
        <v>116.4</v>
      </c>
      <c r="K101" s="1">
        <f t="shared" si="57"/>
        <v>12.288999999999987</v>
      </c>
      <c r="L101" s="1"/>
      <c r="M101" s="1"/>
      <c r="N101" s="1">
        <v>0</v>
      </c>
      <c r="O101" s="1">
        <v>0</v>
      </c>
      <c r="P101" s="1">
        <f t="shared" si="42"/>
        <v>25.7378</v>
      </c>
      <c r="Q101" s="5">
        <f>16*P101-O101-N101-F101</f>
        <v>224.7688</v>
      </c>
      <c r="R101" s="5">
        <f t="shared" si="53"/>
        <v>225</v>
      </c>
      <c r="S101" s="5">
        <f t="shared" si="54"/>
        <v>125</v>
      </c>
      <c r="T101" s="5">
        <v>100</v>
      </c>
      <c r="U101" s="5"/>
      <c r="V101" s="1"/>
      <c r="W101" s="1">
        <f t="shared" si="55"/>
        <v>16.008982896751082</v>
      </c>
      <c r="X101" s="1">
        <f t="shared" si="56"/>
        <v>7.2669769754990714</v>
      </c>
      <c r="Y101" s="1">
        <v>17.0654</v>
      </c>
      <c r="Z101" s="1">
        <v>6.266</v>
      </c>
      <c r="AA101" s="1">
        <v>30.517199999999999</v>
      </c>
      <c r="AB101" s="1">
        <v>0</v>
      </c>
      <c r="AC101" s="1">
        <v>0</v>
      </c>
      <c r="AD101" s="1" t="s">
        <v>147</v>
      </c>
      <c r="AE101" s="1">
        <f t="shared" si="45"/>
        <v>125</v>
      </c>
      <c r="AF101" s="1">
        <f t="shared" si="46"/>
        <v>100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35</v>
      </c>
      <c r="C102" s="1"/>
      <c r="D102" s="1"/>
      <c r="E102" s="1"/>
      <c r="F102" s="1"/>
      <c r="G102" s="6">
        <v>1</v>
      </c>
      <c r="H102" s="1" t="e">
        <v>#N/A</v>
      </c>
      <c r="I102" s="1" t="s">
        <v>33</v>
      </c>
      <c r="J102" s="1"/>
      <c r="K102" s="1">
        <f t="shared" si="57"/>
        <v>0</v>
      </c>
      <c r="L102" s="1"/>
      <c r="M102" s="1"/>
      <c r="N102" s="1">
        <v>40</v>
      </c>
      <c r="O102" s="1">
        <v>0</v>
      </c>
      <c r="P102" s="1">
        <f t="shared" si="42"/>
        <v>0</v>
      </c>
      <c r="Q102" s="5">
        <v>20</v>
      </c>
      <c r="R102" s="5">
        <v>60</v>
      </c>
      <c r="S102" s="5">
        <f t="shared" si="54"/>
        <v>60</v>
      </c>
      <c r="T102" s="5"/>
      <c r="U102" s="5">
        <v>200</v>
      </c>
      <c r="V102" s="1"/>
      <c r="W102" s="1" t="e">
        <f t="shared" si="55"/>
        <v>#DIV/0!</v>
      </c>
      <c r="X102" s="1" t="e">
        <f t="shared" si="56"/>
        <v>#DIV/0!</v>
      </c>
      <c r="Y102" s="1">
        <v>0</v>
      </c>
      <c r="Z102" s="1">
        <v>0.2</v>
      </c>
      <c r="AA102" s="1">
        <v>0.2</v>
      </c>
      <c r="AB102" s="1">
        <v>0.2</v>
      </c>
      <c r="AC102" s="1">
        <v>0.2</v>
      </c>
      <c r="AD102" s="1"/>
      <c r="AE102" s="1">
        <f t="shared" si="45"/>
        <v>60</v>
      </c>
      <c r="AF102" s="1">
        <f t="shared" si="46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149</v>
      </c>
      <c r="B103" s="10" t="s">
        <v>32</v>
      </c>
      <c r="C103" s="10">
        <v>61</v>
      </c>
      <c r="D103" s="10">
        <v>20</v>
      </c>
      <c r="E103" s="14">
        <v>59</v>
      </c>
      <c r="F103" s="10"/>
      <c r="G103" s="11">
        <v>0</v>
      </c>
      <c r="H103" s="10" t="e">
        <v>#N/A</v>
      </c>
      <c r="I103" s="10" t="s">
        <v>47</v>
      </c>
      <c r="J103" s="10">
        <v>57</v>
      </c>
      <c r="K103" s="10">
        <f t="shared" si="57"/>
        <v>2</v>
      </c>
      <c r="L103" s="10"/>
      <c r="M103" s="10"/>
      <c r="N103" s="10"/>
      <c r="O103" s="10"/>
      <c r="P103" s="10">
        <f t="shared" si="42"/>
        <v>11.8</v>
      </c>
      <c r="Q103" s="12"/>
      <c r="R103" s="12"/>
      <c r="S103" s="12"/>
      <c r="T103" s="12"/>
      <c r="U103" s="12"/>
      <c r="V103" s="10"/>
      <c r="W103" s="10">
        <f t="shared" si="49"/>
        <v>0</v>
      </c>
      <c r="X103" s="10">
        <f t="shared" si="50"/>
        <v>0</v>
      </c>
      <c r="Y103" s="10">
        <v>12.6</v>
      </c>
      <c r="Z103" s="10">
        <v>0.8</v>
      </c>
      <c r="AA103" s="10">
        <v>0</v>
      </c>
      <c r="AB103" s="10">
        <v>0</v>
      </c>
      <c r="AC103" s="10">
        <v>0</v>
      </c>
      <c r="AD103" s="10" t="s">
        <v>150</v>
      </c>
      <c r="AE103" s="10">
        <f t="shared" si="45"/>
        <v>0</v>
      </c>
      <c r="AF103" s="10">
        <f t="shared" si="4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151</v>
      </c>
      <c r="B104" s="1" t="s">
        <v>32</v>
      </c>
      <c r="C104" s="1"/>
      <c r="D104" s="1">
        <v>50</v>
      </c>
      <c r="E104" s="1">
        <v>50</v>
      </c>
      <c r="F104" s="1"/>
      <c r="G104" s="6">
        <v>0.18</v>
      </c>
      <c r="H104" s="1">
        <v>45</v>
      </c>
      <c r="I104" s="1" t="s">
        <v>33</v>
      </c>
      <c r="J104" s="1">
        <v>58</v>
      </c>
      <c r="K104" s="1">
        <f t="shared" si="57"/>
        <v>-8</v>
      </c>
      <c r="L104" s="1"/>
      <c r="M104" s="1"/>
      <c r="N104" s="1"/>
      <c r="O104" s="1"/>
      <c r="P104" s="1">
        <f t="shared" si="42"/>
        <v>10</v>
      </c>
      <c r="Q104" s="5">
        <f>13*P104-O104-N104-F104</f>
        <v>130</v>
      </c>
      <c r="R104" s="5">
        <v>200</v>
      </c>
      <c r="S104" s="5">
        <f>R104-T104</f>
        <v>100</v>
      </c>
      <c r="T104" s="5">
        <v>100</v>
      </c>
      <c r="U104" s="5">
        <v>300</v>
      </c>
      <c r="V104" s="1"/>
      <c r="W104" s="1">
        <f>(F104+N104+O104+R104)/P104</f>
        <v>20</v>
      </c>
      <c r="X104" s="1">
        <f>(F104+N104+O104)/P104</f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152</v>
      </c>
      <c r="AE104" s="1">
        <f t="shared" si="45"/>
        <v>18</v>
      </c>
      <c r="AF104" s="1">
        <f t="shared" si="46"/>
        <v>18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 t="s">
        <v>154</v>
      </c>
      <c r="B105" s="1" t="s">
        <v>35</v>
      </c>
      <c r="C105" s="1"/>
      <c r="D105" s="1">
        <v>3.286</v>
      </c>
      <c r="E105" s="14">
        <v>3.286</v>
      </c>
      <c r="F105" s="1"/>
      <c r="G105" s="6">
        <v>0</v>
      </c>
      <c r="H105" s="1" t="e">
        <v>#N/A</v>
      </c>
      <c r="I105" s="1" t="s">
        <v>153</v>
      </c>
      <c r="J105" s="1">
        <v>3</v>
      </c>
      <c r="K105" s="1">
        <f t="shared" si="57"/>
        <v>0.28600000000000003</v>
      </c>
      <c r="L105" s="1"/>
      <c r="M105" s="1"/>
      <c r="N105" s="1"/>
      <c r="O105" s="1"/>
      <c r="P105" s="1">
        <f t="shared" si="42"/>
        <v>0.65720000000000001</v>
      </c>
      <c r="Q105" s="5"/>
      <c r="R105" s="5"/>
      <c r="S105" s="5"/>
      <c r="T105" s="5"/>
      <c r="U105" s="5"/>
      <c r="V105" s="1"/>
      <c r="W105" s="1">
        <f t="shared" si="49"/>
        <v>0</v>
      </c>
      <c r="X105" s="1">
        <f t="shared" si="50"/>
        <v>0</v>
      </c>
      <c r="Y105" s="1">
        <v>16.6388</v>
      </c>
      <c r="Z105" s="1">
        <v>26.501200000000001</v>
      </c>
      <c r="AA105" s="1">
        <v>18.601199999999999</v>
      </c>
      <c r="AB105" s="1">
        <v>29.2684</v>
      </c>
      <c r="AC105" s="1">
        <v>28.998000000000001</v>
      </c>
      <c r="AD105" s="1"/>
      <c r="AE105" s="1">
        <f t="shared" si="45"/>
        <v>0</v>
      </c>
      <c r="AF105" s="1">
        <f t="shared" si="4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E105" xr:uid="{A5C0E4CE-3789-4E7C-B40F-27C2DE0ED3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2024-07-09T11:13:09Z</dcterms:created>
  <dcterms:modified xsi:type="dcterms:W3CDTF">2024-07-16T07:18:24Z</dcterms:modified>
</cp:coreProperties>
</file>