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7,24 Ост КИ филиалы\"/>
    </mc:Choice>
  </mc:AlternateContent>
  <xr:revisionPtr revIDLastSave="0" documentId="13_ncr:1_{C7874032-DF5E-40E2-94E7-073A90B02D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9" i="1" l="1"/>
  <c r="S77" i="1"/>
  <c r="F62" i="1" l="1"/>
  <c r="E62" i="1"/>
  <c r="E5" i="1" s="1"/>
  <c r="AB8" i="1"/>
  <c r="AB28" i="1"/>
  <c r="AB29" i="1"/>
  <c r="AB31" i="1"/>
  <c r="AB37" i="1"/>
  <c r="AB40" i="1"/>
  <c r="AB57" i="1"/>
  <c r="AB72" i="1"/>
  <c r="AB100" i="1"/>
  <c r="L7" i="1"/>
  <c r="P7" i="1" s="1"/>
  <c r="U7" i="1" s="1"/>
  <c r="L8" i="1"/>
  <c r="P8" i="1" s="1"/>
  <c r="L9" i="1"/>
  <c r="P9" i="1" s="1"/>
  <c r="Q9" i="1" s="1"/>
  <c r="L10" i="1"/>
  <c r="P10" i="1" s="1"/>
  <c r="Q10" i="1" s="1"/>
  <c r="L11" i="1"/>
  <c r="P11" i="1" s="1"/>
  <c r="L12" i="1"/>
  <c r="P12" i="1" s="1"/>
  <c r="U12" i="1" s="1"/>
  <c r="L13" i="1"/>
  <c r="P13" i="1" s="1"/>
  <c r="Q13" i="1" s="1"/>
  <c r="L14" i="1"/>
  <c r="P14" i="1" s="1"/>
  <c r="L15" i="1"/>
  <c r="P15" i="1" s="1"/>
  <c r="Q15" i="1" s="1"/>
  <c r="L16" i="1"/>
  <c r="P16" i="1" s="1"/>
  <c r="U16" i="1" s="1"/>
  <c r="L17" i="1"/>
  <c r="P17" i="1" s="1"/>
  <c r="L18" i="1"/>
  <c r="P18" i="1" s="1"/>
  <c r="L19" i="1"/>
  <c r="P19" i="1" s="1"/>
  <c r="Q19" i="1" s="1"/>
  <c r="L20" i="1"/>
  <c r="P20" i="1" s="1"/>
  <c r="U20" i="1" s="1"/>
  <c r="L21" i="1"/>
  <c r="P21" i="1" s="1"/>
  <c r="L22" i="1"/>
  <c r="P22" i="1" s="1"/>
  <c r="L23" i="1"/>
  <c r="P23" i="1" s="1"/>
  <c r="L24" i="1"/>
  <c r="P24" i="1" s="1"/>
  <c r="U24" i="1" s="1"/>
  <c r="L25" i="1"/>
  <c r="P25" i="1" s="1"/>
  <c r="L26" i="1"/>
  <c r="P26" i="1" s="1"/>
  <c r="Q26" i="1" s="1"/>
  <c r="L27" i="1"/>
  <c r="P27" i="1" s="1"/>
  <c r="L28" i="1"/>
  <c r="P28" i="1" s="1"/>
  <c r="T28" i="1" s="1"/>
  <c r="L29" i="1"/>
  <c r="P29" i="1" s="1"/>
  <c r="U29" i="1" s="1"/>
  <c r="L30" i="1"/>
  <c r="P30" i="1" s="1"/>
  <c r="U30" i="1" s="1"/>
  <c r="L31" i="1"/>
  <c r="P31" i="1" s="1"/>
  <c r="U31" i="1" s="1"/>
  <c r="L32" i="1"/>
  <c r="P32" i="1" s="1"/>
  <c r="L33" i="1"/>
  <c r="P33" i="1" s="1"/>
  <c r="L34" i="1"/>
  <c r="P34" i="1" s="1"/>
  <c r="L35" i="1"/>
  <c r="P35" i="1" s="1"/>
  <c r="U35" i="1" s="1"/>
  <c r="L36" i="1"/>
  <c r="P36" i="1" s="1"/>
  <c r="Q36" i="1" s="1"/>
  <c r="L37" i="1"/>
  <c r="P37" i="1" s="1"/>
  <c r="U37" i="1" s="1"/>
  <c r="L38" i="1"/>
  <c r="P38" i="1" s="1"/>
  <c r="U38" i="1" s="1"/>
  <c r="L39" i="1"/>
  <c r="P39" i="1" s="1"/>
  <c r="L40" i="1"/>
  <c r="P40" i="1" s="1"/>
  <c r="T40" i="1" s="1"/>
  <c r="L41" i="1"/>
  <c r="P41" i="1" s="1"/>
  <c r="U41" i="1" s="1"/>
  <c r="L42" i="1"/>
  <c r="P42" i="1" s="1"/>
  <c r="L43" i="1"/>
  <c r="P43" i="1" s="1"/>
  <c r="L44" i="1"/>
  <c r="P44" i="1" s="1"/>
  <c r="L45" i="1"/>
  <c r="P45" i="1" s="1"/>
  <c r="U45" i="1" s="1"/>
  <c r="L46" i="1"/>
  <c r="P46" i="1" s="1"/>
  <c r="Q46" i="1" s="1"/>
  <c r="L47" i="1"/>
  <c r="P47" i="1" s="1"/>
  <c r="Q47" i="1" s="1"/>
  <c r="L48" i="1"/>
  <c r="P48" i="1" s="1"/>
  <c r="Q48" i="1" s="1"/>
  <c r="L49" i="1"/>
  <c r="P49" i="1" s="1"/>
  <c r="U49" i="1" s="1"/>
  <c r="L50" i="1"/>
  <c r="P50" i="1" s="1"/>
  <c r="L51" i="1"/>
  <c r="P51" i="1" s="1"/>
  <c r="L52" i="1"/>
  <c r="P52" i="1" s="1"/>
  <c r="Q52" i="1" s="1"/>
  <c r="L53" i="1"/>
  <c r="P53" i="1" s="1"/>
  <c r="U53" i="1" s="1"/>
  <c r="L54" i="1"/>
  <c r="P54" i="1" s="1"/>
  <c r="L55" i="1"/>
  <c r="P55" i="1" s="1"/>
  <c r="L56" i="1"/>
  <c r="P56" i="1" s="1"/>
  <c r="Q56" i="1" s="1"/>
  <c r="L57" i="1"/>
  <c r="P57" i="1" s="1"/>
  <c r="U57" i="1" s="1"/>
  <c r="L58" i="1"/>
  <c r="P58" i="1" s="1"/>
  <c r="Q58" i="1" s="1"/>
  <c r="L59" i="1"/>
  <c r="P59" i="1" s="1"/>
  <c r="L60" i="1"/>
  <c r="P60" i="1" s="1"/>
  <c r="U60" i="1" s="1"/>
  <c r="L61" i="1"/>
  <c r="P61" i="1" s="1"/>
  <c r="L63" i="1"/>
  <c r="P63" i="1" s="1"/>
  <c r="Q63" i="1" s="1"/>
  <c r="L64" i="1"/>
  <c r="P64" i="1" s="1"/>
  <c r="U64" i="1" s="1"/>
  <c r="L65" i="1"/>
  <c r="P65" i="1" s="1"/>
  <c r="L66" i="1"/>
  <c r="P66" i="1" s="1"/>
  <c r="L67" i="1"/>
  <c r="P67" i="1" s="1"/>
  <c r="Q67" i="1" s="1"/>
  <c r="L68" i="1"/>
  <c r="P68" i="1" s="1"/>
  <c r="U68" i="1" s="1"/>
  <c r="L69" i="1"/>
  <c r="P69" i="1" s="1"/>
  <c r="L70" i="1"/>
  <c r="P70" i="1" s="1"/>
  <c r="L71" i="1"/>
  <c r="P71" i="1" s="1"/>
  <c r="L72" i="1"/>
  <c r="P72" i="1" s="1"/>
  <c r="T72" i="1" s="1"/>
  <c r="L73" i="1"/>
  <c r="P73" i="1" s="1"/>
  <c r="L74" i="1"/>
  <c r="P74" i="1" s="1"/>
  <c r="L75" i="1"/>
  <c r="P75" i="1" s="1"/>
  <c r="U75" i="1" s="1"/>
  <c r="L76" i="1"/>
  <c r="P76" i="1" s="1"/>
  <c r="Q76" i="1" s="1"/>
  <c r="L77" i="1"/>
  <c r="P77" i="1" s="1"/>
  <c r="L78" i="1"/>
  <c r="P78" i="1" s="1"/>
  <c r="L79" i="1"/>
  <c r="P79" i="1" s="1"/>
  <c r="U79" i="1" s="1"/>
  <c r="L80" i="1"/>
  <c r="P80" i="1" s="1"/>
  <c r="Q80" i="1" s="1"/>
  <c r="L81" i="1"/>
  <c r="P81" i="1" s="1"/>
  <c r="L82" i="1"/>
  <c r="P82" i="1" s="1"/>
  <c r="L83" i="1"/>
  <c r="P83" i="1" s="1"/>
  <c r="U83" i="1" s="1"/>
  <c r="L84" i="1"/>
  <c r="P84" i="1" s="1"/>
  <c r="Q84" i="1" s="1"/>
  <c r="L85" i="1"/>
  <c r="P85" i="1" s="1"/>
  <c r="L86" i="1"/>
  <c r="P86" i="1" s="1"/>
  <c r="L87" i="1"/>
  <c r="P87" i="1" s="1"/>
  <c r="U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Q93" i="1" s="1"/>
  <c r="L94" i="1"/>
  <c r="P94" i="1" s="1"/>
  <c r="L95" i="1"/>
  <c r="P95" i="1" s="1"/>
  <c r="L96" i="1"/>
  <c r="P96" i="1" s="1"/>
  <c r="Q96" i="1" s="1"/>
  <c r="L97" i="1"/>
  <c r="P97" i="1" s="1"/>
  <c r="L98" i="1"/>
  <c r="P98" i="1" s="1"/>
  <c r="Q98" i="1" s="1"/>
  <c r="L99" i="1"/>
  <c r="P99" i="1" s="1"/>
  <c r="L100" i="1"/>
  <c r="P100" i="1" s="1"/>
  <c r="T100" i="1" s="1"/>
  <c r="L101" i="1"/>
  <c r="P101" i="1" s="1"/>
  <c r="L6" i="1"/>
  <c r="P6" i="1" s="1"/>
  <c r="U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J5" i="1"/>
  <c r="Q20" i="1" l="1"/>
  <c r="Q83" i="1"/>
  <c r="Q12" i="1"/>
  <c r="Q38" i="1"/>
  <c r="Q30" i="1"/>
  <c r="Q41" i="1"/>
  <c r="Q7" i="1"/>
  <c r="AB7" i="1" s="1"/>
  <c r="T83" i="1"/>
  <c r="K62" i="1"/>
  <c r="K5" i="1" s="1"/>
  <c r="L62" i="1"/>
  <c r="P62" i="1" s="1"/>
  <c r="Q62" i="1" s="1"/>
  <c r="AB62" i="1" s="1"/>
  <c r="Q53" i="1"/>
  <c r="AB53" i="1" s="1"/>
  <c r="T37" i="1"/>
  <c r="AB45" i="1"/>
  <c r="Q75" i="1"/>
  <c r="T75" i="1" s="1"/>
  <c r="T57" i="1"/>
  <c r="T29" i="1"/>
  <c r="U98" i="1"/>
  <c r="AB96" i="1"/>
  <c r="T96" i="1"/>
  <c r="U94" i="1"/>
  <c r="AB92" i="1"/>
  <c r="T92" i="1"/>
  <c r="U90" i="1"/>
  <c r="AB88" i="1"/>
  <c r="T88" i="1"/>
  <c r="U86" i="1"/>
  <c r="AB84" i="1"/>
  <c r="T84" i="1"/>
  <c r="Q82" i="1"/>
  <c r="U82" i="1"/>
  <c r="AB80" i="1"/>
  <c r="T80" i="1"/>
  <c r="U78" i="1"/>
  <c r="AB76" i="1"/>
  <c r="T76" i="1"/>
  <c r="Q74" i="1"/>
  <c r="U74" i="1"/>
  <c r="U70" i="1"/>
  <c r="Q70" i="1"/>
  <c r="U66" i="1"/>
  <c r="U58" i="1"/>
  <c r="AB56" i="1"/>
  <c r="T56" i="1"/>
  <c r="U54" i="1"/>
  <c r="AB52" i="1"/>
  <c r="T52" i="1"/>
  <c r="Q50" i="1"/>
  <c r="U50" i="1"/>
  <c r="AB48" i="1"/>
  <c r="T48" i="1"/>
  <c r="U46" i="1"/>
  <c r="AB44" i="1"/>
  <c r="T44" i="1"/>
  <c r="Q42" i="1"/>
  <c r="U42" i="1"/>
  <c r="AB36" i="1"/>
  <c r="T36" i="1"/>
  <c r="U34" i="1"/>
  <c r="AB32" i="1"/>
  <c r="T32" i="1"/>
  <c r="U26" i="1"/>
  <c r="U22" i="1"/>
  <c r="U18" i="1"/>
  <c r="U14" i="1"/>
  <c r="Q14" i="1"/>
  <c r="U10" i="1"/>
  <c r="T8" i="1"/>
  <c r="U8" i="1"/>
  <c r="T7" i="1"/>
  <c r="Q16" i="1"/>
  <c r="Q24" i="1"/>
  <c r="U96" i="1"/>
  <c r="U88" i="1"/>
  <c r="U80" i="1"/>
  <c r="U72" i="1"/>
  <c r="U56" i="1"/>
  <c r="U48" i="1"/>
  <c r="U40" i="1"/>
  <c r="U32" i="1"/>
  <c r="Q60" i="1"/>
  <c r="U100" i="1"/>
  <c r="U92" i="1"/>
  <c r="U84" i="1"/>
  <c r="U76" i="1"/>
  <c r="U52" i="1"/>
  <c r="U44" i="1"/>
  <c r="U36" i="1"/>
  <c r="U28" i="1"/>
  <c r="U101" i="1"/>
  <c r="U99" i="1"/>
  <c r="U97" i="1"/>
  <c r="U95" i="1"/>
  <c r="U93" i="1"/>
  <c r="U91" i="1"/>
  <c r="U89" i="1"/>
  <c r="U85" i="1"/>
  <c r="U81" i="1"/>
  <c r="Q77" i="1"/>
  <c r="U77" i="1"/>
  <c r="U73" i="1"/>
  <c r="Q71" i="1"/>
  <c r="U71" i="1"/>
  <c r="Q69" i="1"/>
  <c r="U69" i="1"/>
  <c r="U67" i="1"/>
  <c r="Q65" i="1"/>
  <c r="U65" i="1"/>
  <c r="U63" i="1"/>
  <c r="U61" i="1"/>
  <c r="Q59" i="1"/>
  <c r="U59" i="1"/>
  <c r="Q55" i="1"/>
  <c r="U55" i="1"/>
  <c r="Q51" i="1"/>
  <c r="U51" i="1"/>
  <c r="U47" i="1"/>
  <c r="Q43" i="1"/>
  <c r="U43" i="1"/>
  <c r="U39" i="1"/>
  <c r="U33" i="1"/>
  <c r="U27" i="1"/>
  <c r="U25" i="1"/>
  <c r="U23" i="1"/>
  <c r="U21" i="1"/>
  <c r="U19" i="1"/>
  <c r="U17" i="1"/>
  <c r="U15" i="1"/>
  <c r="U13" i="1"/>
  <c r="U11" i="1"/>
  <c r="U9" i="1"/>
  <c r="F5" i="1"/>
  <c r="Q35" i="1"/>
  <c r="Q49" i="1"/>
  <c r="T31" i="1"/>
  <c r="Q6" i="1"/>
  <c r="AB75" i="1" l="1"/>
  <c r="L5" i="1"/>
  <c r="AB83" i="1"/>
  <c r="P5" i="1"/>
  <c r="U62" i="1"/>
  <c r="T62" i="1"/>
  <c r="T53" i="1"/>
  <c r="Q5" i="1"/>
  <c r="T45" i="1"/>
  <c r="T79" i="1"/>
  <c r="AB79" i="1"/>
  <c r="AB41" i="1"/>
  <c r="T41" i="1"/>
  <c r="AB68" i="1"/>
  <c r="T68" i="1"/>
  <c r="AB30" i="1"/>
  <c r="T30" i="1"/>
  <c r="AB12" i="1"/>
  <c r="T12" i="1"/>
  <c r="AB64" i="1"/>
  <c r="T64" i="1"/>
  <c r="AB24" i="1"/>
  <c r="T24" i="1"/>
  <c r="AB10" i="1"/>
  <c r="T10" i="1"/>
  <c r="AB14" i="1"/>
  <c r="T14" i="1"/>
  <c r="AB18" i="1"/>
  <c r="T18" i="1"/>
  <c r="AB22" i="1"/>
  <c r="T22" i="1"/>
  <c r="AB26" i="1"/>
  <c r="T26" i="1"/>
  <c r="AB58" i="1"/>
  <c r="T58" i="1"/>
  <c r="AB66" i="1"/>
  <c r="T66" i="1"/>
  <c r="AB70" i="1"/>
  <c r="T70" i="1"/>
  <c r="AB87" i="1"/>
  <c r="T87" i="1"/>
  <c r="AB49" i="1"/>
  <c r="T49" i="1"/>
  <c r="T35" i="1"/>
  <c r="AB35" i="1"/>
  <c r="AB9" i="1"/>
  <c r="T9" i="1"/>
  <c r="AB11" i="1"/>
  <c r="T11" i="1"/>
  <c r="T13" i="1"/>
  <c r="AB13" i="1"/>
  <c r="AB15" i="1"/>
  <c r="T15" i="1"/>
  <c r="AB17" i="1"/>
  <c r="T17" i="1"/>
  <c r="AB19" i="1"/>
  <c r="T19" i="1"/>
  <c r="AB21" i="1"/>
  <c r="T21" i="1"/>
  <c r="AB23" i="1"/>
  <c r="T23" i="1"/>
  <c r="AB25" i="1"/>
  <c r="T25" i="1"/>
  <c r="AB27" i="1"/>
  <c r="T27" i="1"/>
  <c r="AB33" i="1"/>
  <c r="T33" i="1"/>
  <c r="AB39" i="1"/>
  <c r="T39" i="1"/>
  <c r="AB43" i="1"/>
  <c r="T43" i="1"/>
  <c r="AB47" i="1"/>
  <c r="T47" i="1"/>
  <c r="AB51" i="1"/>
  <c r="T51" i="1"/>
  <c r="AB55" i="1"/>
  <c r="T55" i="1"/>
  <c r="T59" i="1"/>
  <c r="AB59" i="1"/>
  <c r="AB61" i="1"/>
  <c r="T61" i="1"/>
  <c r="AB63" i="1"/>
  <c r="T63" i="1"/>
  <c r="AB65" i="1"/>
  <c r="T65" i="1"/>
  <c r="T67" i="1"/>
  <c r="AB67" i="1"/>
  <c r="AB69" i="1"/>
  <c r="T69" i="1"/>
  <c r="AB71" i="1"/>
  <c r="T71" i="1"/>
  <c r="AB73" i="1"/>
  <c r="T73" i="1"/>
  <c r="AB77" i="1"/>
  <c r="T77" i="1"/>
  <c r="AB81" i="1"/>
  <c r="T81" i="1"/>
  <c r="AB85" i="1"/>
  <c r="T85" i="1"/>
  <c r="AB89" i="1"/>
  <c r="T89" i="1"/>
  <c r="T91" i="1"/>
  <c r="AB91" i="1"/>
  <c r="AB93" i="1"/>
  <c r="T93" i="1"/>
  <c r="AB95" i="1"/>
  <c r="T95" i="1"/>
  <c r="AB97" i="1"/>
  <c r="T97" i="1"/>
  <c r="T99" i="1"/>
  <c r="AB99" i="1"/>
  <c r="T101" i="1"/>
  <c r="AB101" i="1"/>
  <c r="AB60" i="1"/>
  <c r="T60" i="1"/>
  <c r="AB20" i="1"/>
  <c r="T20" i="1"/>
  <c r="AB38" i="1"/>
  <c r="T38" i="1"/>
  <c r="AB16" i="1"/>
  <c r="T16" i="1"/>
  <c r="AB34" i="1"/>
  <c r="T34" i="1"/>
  <c r="AB42" i="1"/>
  <c r="T42" i="1"/>
  <c r="AB46" i="1"/>
  <c r="T46" i="1"/>
  <c r="AB50" i="1"/>
  <c r="T50" i="1"/>
  <c r="AB54" i="1"/>
  <c r="T54" i="1"/>
  <c r="AB74" i="1"/>
  <c r="T74" i="1"/>
  <c r="AB78" i="1"/>
  <c r="T78" i="1"/>
  <c r="AB82" i="1"/>
  <c r="T82" i="1"/>
  <c r="AB86" i="1"/>
  <c r="T86" i="1"/>
  <c r="AB90" i="1"/>
  <c r="T90" i="1"/>
  <c r="AB94" i="1"/>
  <c r="T94" i="1"/>
  <c r="AB98" i="1"/>
  <c r="T98" i="1"/>
  <c r="AB6" i="1"/>
  <c r="T6" i="1"/>
  <c r="AB5" i="1" l="1"/>
</calcChain>
</file>

<file path=xl/sharedStrings.xml><?xml version="1.0" encoding="utf-8"?>
<sst xmlns="http://schemas.openxmlformats.org/spreadsheetml/2006/main" count="348" uniqueCount="154">
  <si>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</si>
  <si>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</si>
  <si>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</si>
  <si>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</si>
  <si>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</si>
  <si>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</si>
  <si>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</si>
  <si>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</si>
  <si>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</si>
  <si>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</si>
  <si>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</si>
  <si>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</si>
  <si>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</si>
  <si>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</si>
  <si>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</si>
  <si>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</si>
  <si>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</si>
  <si>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</si>
  <si>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</si>
  <si>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</si>
  <si>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</si>
  <si>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</si>
  <si>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</si>
  <si>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</si>
  <si>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14,07,</t>
  </si>
  <si>
    <t>16,07,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</si>
  <si>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</si>
  <si>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</si>
  <si>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</si>
  <si>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</si>
  <si>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</si>
  <si>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</si>
  <si>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</si>
  <si>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</si>
  <si>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</si>
  <si>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</si>
  <si>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</si>
  <si>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</si>
  <si>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</si>
  <si>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</si>
  <si>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</si>
  <si>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</si>
  <si>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</si>
  <si>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</si>
  <si>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</si>
  <si>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</si>
  <si>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на вывод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</si>
  <si>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</si>
  <si>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</si>
  <si>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</si>
  <si>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</si>
  <si>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</si>
  <si>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</si>
  <si>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</si>
  <si>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</si>
  <si>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</si>
  <si>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</si>
  <si>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</si>
  <si>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</si>
  <si>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</si>
  <si>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</si>
  <si>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</si>
  <si>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</si>
  <si>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</si>
  <si>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</si>
  <si>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</si>
  <si>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вывод из матрицы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</si>
  <si>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</si>
  <si>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</si>
  <si>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Остановка заказаов до сентября/ Нарушение температурного режима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</si>
  <si>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</si>
  <si>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</si>
  <si>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</si>
  <si>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</si>
  <si>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</si>
  <si>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</si>
  <si>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</si>
  <si>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</si>
  <si>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</si>
  <si>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</si>
  <si>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</si>
  <si>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</si>
  <si>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</si>
  <si>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</si>
  <si>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</si>
  <si>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</si>
  <si>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</si>
  <si>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</si>
  <si>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</si>
  <si>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</si>
  <si>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</si>
  <si>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</si>
  <si>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</si>
  <si>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</si>
  <si>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</si>
  <si>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</si>
  <si>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</si>
  <si>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</si>
  <si>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</si>
  <si>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</si>
  <si>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</si>
  <si>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</si>
  <si>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</si>
  <si>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</si>
  <si>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</si>
  <si>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будет 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</si>
  <si>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</si>
  <si>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</si>
  <si>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</si>
  <si>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</si>
  <si>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</si>
  <si>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</si>
  <si>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</si>
  <si>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</si>
  <si>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</si>
  <si>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</si>
  <si>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</si>
  <si>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</si>
  <si>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</si>
  <si>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</si>
  <si>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</si>
  <si>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</si>
  <si>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</si>
  <si>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</si>
  <si>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</si>
  <si>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</si>
  <si>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</si>
  <si>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</si>
  <si>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</si>
  <si>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</si>
  <si>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</si>
  <si>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</si>
  <si>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</si>
  <si>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</si>
  <si>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</si>
  <si>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</si>
  <si>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</si>
  <si>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</si>
  <si>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</si>
  <si>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</si>
  <si>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</si>
  <si>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</si>
  <si>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</si>
  <si>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</si>
  <si>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</si>
  <si>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</si>
  <si>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</si>
  <si>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</si>
  <si>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</si>
  <si>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</si>
  <si>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ротация на  5698   СЫТНЫЕ Папа может сар б/о мгс 1*3_Маяк</t>
  </si>
  <si>
    <t>вместо 3297</t>
  </si>
  <si>
    <t>вместо 6716</t>
  </si>
  <si>
    <t>вместо 5981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</si>
</sst>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0" fontId="0" fillId="5" borderId="0" xfId="0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46" activePane="bottomRight" state="frozen"/>
      <selection pane="topRight" activeCell="C1" sqref="C1"/>
      <selection pane="bottomLeft" activeCell="A6" sqref="A6"/>
      <selection pane="bottomRight" activeCell="S80" sqref="S80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18" width="6.5703125" customWidth="1"/>
    <col min="19" max="19" width="21.7109375" customWidth="1"/>
    <col min="20" max="21" width="5.42578125" customWidth="1"/>
    <col min="22" max="26" width="6" customWidth="1"/>
    <col min="27" max="27" width="38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19126.722000000002</v>
      </c>
      <c r="F5" s="4">
        <f>SUM(F6:F492)</f>
        <v>18074.400999999998</v>
      </c>
      <c r="G5" s="6"/>
      <c r="H5" s="1"/>
      <c r="I5" s="1"/>
      <c r="J5" s="4">
        <f t="shared" ref="J5:R5" si="0">SUM(J6:J492)</f>
        <v>19953.365999999991</v>
      </c>
      <c r="K5" s="4">
        <f t="shared" si="0"/>
        <v>-826.64400000000001</v>
      </c>
      <c r="L5" s="4">
        <f t="shared" si="0"/>
        <v>18160.456000000002</v>
      </c>
      <c r="M5" s="4">
        <f t="shared" si="0"/>
        <v>966.26600000000008</v>
      </c>
      <c r="N5" s="4">
        <f t="shared" si="0"/>
        <v>10102</v>
      </c>
      <c r="O5" s="4">
        <f t="shared" si="0"/>
        <v>8520</v>
      </c>
      <c r="P5" s="4">
        <f t="shared" si="0"/>
        <v>3632.0911999999998</v>
      </c>
      <c r="Q5" s="4">
        <f t="shared" si="0"/>
        <v>15369.805999999995</v>
      </c>
      <c r="R5" s="4">
        <f t="shared" si="0"/>
        <v>0</v>
      </c>
      <c r="S5" s="1"/>
      <c r="T5" s="1"/>
      <c r="U5" s="1"/>
      <c r="V5" s="4">
        <f>SUM(V6:V492)</f>
        <v>3639.0509999999999</v>
      </c>
      <c r="W5" s="4">
        <f>SUM(W6:W492)</f>
        <v>3252.1975999999995</v>
      </c>
      <c r="X5" s="4">
        <f>SUM(X6:X492)</f>
        <v>3456.1269999999995</v>
      </c>
      <c r="Y5" s="4">
        <f>SUM(Y6:Y492)</f>
        <v>3347.0877999999984</v>
      </c>
      <c r="Z5" s="4">
        <f>SUM(Z6:Z492)</f>
        <v>3019.1607999999997</v>
      </c>
      <c r="AA5" s="1"/>
      <c r="AB5" s="4">
        <f>SUM(AB6:AB492)</f>
        <v>8393.4660000000058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290</v>
      </c>
      <c r="D6" s="1">
        <v>152</v>
      </c>
      <c r="E6" s="1">
        <v>286</v>
      </c>
      <c r="F6" s="1">
        <v>123</v>
      </c>
      <c r="G6" s="6">
        <v>0.4</v>
      </c>
      <c r="H6" s="1">
        <v>60</v>
      </c>
      <c r="I6" s="1" t="s">
        <v>33</v>
      </c>
      <c r="J6" s="1">
        <v>286</v>
      </c>
      <c r="K6" s="1">
        <f t="shared" ref="K6:K33" si="1">E6-J6</f>
        <v>0</v>
      </c>
      <c r="L6" s="1">
        <f>E6-M6</f>
        <v>286</v>
      </c>
      <c r="M6" s="1"/>
      <c r="N6" s="1">
        <v>200</v>
      </c>
      <c r="O6" s="1">
        <v>200</v>
      </c>
      <c r="P6" s="1">
        <f>L6/5</f>
        <v>57.2</v>
      </c>
      <c r="Q6" s="5">
        <f>13*P6-O6-N6-F6</f>
        <v>220.60000000000002</v>
      </c>
      <c r="R6" s="5"/>
      <c r="S6" s="1"/>
      <c r="T6" s="1">
        <f>(F6+N6+O6+Q6)/P6</f>
        <v>13</v>
      </c>
      <c r="U6" s="1">
        <f>(F6+N6+O6)/P6</f>
        <v>9.1433566433566433</v>
      </c>
      <c r="V6" s="1">
        <v>58.6</v>
      </c>
      <c r="W6" s="1">
        <v>36.200000000000003</v>
      </c>
      <c r="X6" s="1">
        <v>59.4</v>
      </c>
      <c r="Y6" s="1">
        <v>57.4</v>
      </c>
      <c r="Z6" s="1">
        <v>28.2</v>
      </c>
      <c r="AA6" s="1"/>
      <c r="AB6" s="1">
        <f>Q6*G6</f>
        <v>88.240000000000009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69.238</v>
      </c>
      <c r="D7" s="1">
        <v>62.935000000000002</v>
      </c>
      <c r="E7" s="1">
        <v>46.673999999999999</v>
      </c>
      <c r="F7" s="1">
        <v>79.188999999999993</v>
      </c>
      <c r="G7" s="6">
        <v>1</v>
      </c>
      <c r="H7" s="1">
        <v>120</v>
      </c>
      <c r="I7" s="1" t="s">
        <v>33</v>
      </c>
      <c r="J7" s="1">
        <v>46.2</v>
      </c>
      <c r="K7" s="1">
        <f t="shared" si="1"/>
        <v>0.47399999999999665</v>
      </c>
      <c r="L7" s="1">
        <f t="shared" ref="L7:L67" si="2">E7-M7</f>
        <v>46.673999999999999</v>
      </c>
      <c r="M7" s="1"/>
      <c r="N7" s="1">
        <v>0</v>
      </c>
      <c r="O7" s="1"/>
      <c r="P7" s="1">
        <f t="shared" ref="P7:P67" si="3">L7/5</f>
        <v>9.3347999999999995</v>
      </c>
      <c r="Q7" s="5">
        <f>13*P7-O7-N7-F7</f>
        <v>42.163399999999996</v>
      </c>
      <c r="R7" s="5"/>
      <c r="S7" s="1"/>
      <c r="T7" s="1">
        <f t="shared" ref="T7:T70" si="4">(F7+N7+O7+Q7)/P7</f>
        <v>13</v>
      </c>
      <c r="U7" s="1">
        <f t="shared" ref="U7:U70" si="5">(F7+N7+O7)/P7</f>
        <v>8.4832026395852083</v>
      </c>
      <c r="V7" s="1">
        <v>9.2279999999999998</v>
      </c>
      <c r="W7" s="1">
        <v>8.8559999999999999</v>
      </c>
      <c r="X7" s="1">
        <v>9.8948</v>
      </c>
      <c r="Y7" s="1">
        <v>9.4787999999999997</v>
      </c>
      <c r="Z7" s="1">
        <v>8.2563999999999993</v>
      </c>
      <c r="AA7" s="1"/>
      <c r="AB7" s="1">
        <f t="shared" ref="AB7:AB67" si="6">Q7*G7</f>
        <v>42.163399999999996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6" t="s">
        <v>36</v>
      </c>
      <c r="B8" s="16" t="s">
        <v>35</v>
      </c>
      <c r="C8" s="16">
        <v>498.68200000000002</v>
      </c>
      <c r="D8" s="16"/>
      <c r="E8" s="16">
        <v>279.41899999999998</v>
      </c>
      <c r="F8" s="16">
        <v>174.22200000000001</v>
      </c>
      <c r="G8" s="17">
        <v>0</v>
      </c>
      <c r="H8" s="16">
        <v>45</v>
      </c>
      <c r="I8" s="18" t="s">
        <v>45</v>
      </c>
      <c r="J8" s="16">
        <v>267</v>
      </c>
      <c r="K8" s="16">
        <f t="shared" si="1"/>
        <v>12.418999999999983</v>
      </c>
      <c r="L8" s="16">
        <f t="shared" si="2"/>
        <v>279.41899999999998</v>
      </c>
      <c r="M8" s="16"/>
      <c r="N8" s="16">
        <v>53</v>
      </c>
      <c r="O8" s="16"/>
      <c r="P8" s="16">
        <f t="shared" si="3"/>
        <v>55.883799999999994</v>
      </c>
      <c r="Q8" s="19"/>
      <c r="R8" s="19"/>
      <c r="S8" s="16"/>
      <c r="T8" s="16">
        <f t="shared" si="4"/>
        <v>4.0659726074461657</v>
      </c>
      <c r="U8" s="16">
        <f t="shared" si="5"/>
        <v>4.0659726074461657</v>
      </c>
      <c r="V8" s="16">
        <v>54.458399999999997</v>
      </c>
      <c r="W8" s="16">
        <v>80.104799999999997</v>
      </c>
      <c r="X8" s="16">
        <v>74.856799999999993</v>
      </c>
      <c r="Y8" s="16">
        <v>66.429999999999993</v>
      </c>
      <c r="Z8" s="16">
        <v>44.785400000000003</v>
      </c>
      <c r="AA8" s="18" t="s">
        <v>150</v>
      </c>
      <c r="AB8" s="16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754.36099999999999</v>
      </c>
      <c r="D9" s="1">
        <v>603.62900000000002</v>
      </c>
      <c r="E9" s="1">
        <v>640.62900000000002</v>
      </c>
      <c r="F9" s="1">
        <v>603</v>
      </c>
      <c r="G9" s="6">
        <v>1</v>
      </c>
      <c r="H9" s="1">
        <v>45</v>
      </c>
      <c r="I9" s="1" t="s">
        <v>37</v>
      </c>
      <c r="J9" s="1">
        <v>615.83799999999997</v>
      </c>
      <c r="K9" s="1">
        <f t="shared" si="1"/>
        <v>24.791000000000054</v>
      </c>
      <c r="L9" s="1">
        <f t="shared" si="2"/>
        <v>536.29100000000005</v>
      </c>
      <c r="M9" s="1">
        <v>104.33799999999999</v>
      </c>
      <c r="N9" s="1">
        <v>300</v>
      </c>
      <c r="O9" s="1">
        <v>400</v>
      </c>
      <c r="P9" s="1">
        <f t="shared" si="3"/>
        <v>107.25820000000002</v>
      </c>
      <c r="Q9" s="5">
        <f>15*P9-O9-N9-F9</f>
        <v>305.87300000000027</v>
      </c>
      <c r="R9" s="5"/>
      <c r="S9" s="1"/>
      <c r="T9" s="1">
        <f t="shared" si="4"/>
        <v>15</v>
      </c>
      <c r="U9" s="1">
        <f t="shared" si="5"/>
        <v>12.148255331527098</v>
      </c>
      <c r="V9" s="1">
        <v>109.65260000000001</v>
      </c>
      <c r="W9" s="1">
        <v>101.6348</v>
      </c>
      <c r="X9" s="1">
        <v>99.697599999999994</v>
      </c>
      <c r="Y9" s="1">
        <v>114.0582</v>
      </c>
      <c r="Z9" s="1">
        <v>98.168999999999983</v>
      </c>
      <c r="AA9" s="1"/>
      <c r="AB9" s="1">
        <f t="shared" si="6"/>
        <v>305.87300000000027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35</v>
      </c>
      <c r="C10" s="1">
        <v>619.89300000000003</v>
      </c>
      <c r="D10" s="1">
        <v>746.678</v>
      </c>
      <c r="E10" s="1">
        <v>570.40700000000004</v>
      </c>
      <c r="F10" s="1">
        <v>698.70899999999995</v>
      </c>
      <c r="G10" s="6">
        <v>1</v>
      </c>
      <c r="H10" s="1">
        <v>60</v>
      </c>
      <c r="I10" s="1" t="s">
        <v>40</v>
      </c>
      <c r="J10" s="1">
        <v>560.00900000000001</v>
      </c>
      <c r="K10" s="1">
        <f t="shared" si="1"/>
        <v>10.398000000000025</v>
      </c>
      <c r="L10" s="1">
        <f t="shared" si="2"/>
        <v>529.69800000000009</v>
      </c>
      <c r="M10" s="1">
        <v>40.709000000000003</v>
      </c>
      <c r="N10" s="1">
        <v>221</v>
      </c>
      <c r="O10" s="1">
        <v>220</v>
      </c>
      <c r="P10" s="1">
        <f t="shared" si="3"/>
        <v>105.93960000000001</v>
      </c>
      <c r="Q10" s="5">
        <f>16*P10-O10-N10-F10</f>
        <v>555.32460000000026</v>
      </c>
      <c r="R10" s="5"/>
      <c r="S10" s="1"/>
      <c r="T10" s="1">
        <f t="shared" si="4"/>
        <v>16</v>
      </c>
      <c r="U10" s="1">
        <f t="shared" si="5"/>
        <v>10.75810178630087</v>
      </c>
      <c r="V10" s="1">
        <v>103.98779999999999</v>
      </c>
      <c r="W10" s="1">
        <v>105.4858</v>
      </c>
      <c r="X10" s="1">
        <v>97.061999999999983</v>
      </c>
      <c r="Y10" s="1">
        <v>121.5</v>
      </c>
      <c r="Z10" s="1">
        <v>112.83280000000001</v>
      </c>
      <c r="AA10" s="1"/>
      <c r="AB10" s="1">
        <f t="shared" si="6"/>
        <v>555.32460000000026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18.864000000000001</v>
      </c>
      <c r="D11" s="1">
        <v>171.68700000000001</v>
      </c>
      <c r="E11" s="1">
        <v>33.665999999999997</v>
      </c>
      <c r="F11" s="1">
        <v>154.84700000000001</v>
      </c>
      <c r="G11" s="6">
        <v>1</v>
      </c>
      <c r="H11" s="1">
        <v>120</v>
      </c>
      <c r="I11" s="1" t="s">
        <v>33</v>
      </c>
      <c r="J11" s="1">
        <v>35.299999999999997</v>
      </c>
      <c r="K11" s="1">
        <f t="shared" si="1"/>
        <v>-1.6340000000000003</v>
      </c>
      <c r="L11" s="1">
        <f t="shared" si="2"/>
        <v>33.665999999999997</v>
      </c>
      <c r="M11" s="1"/>
      <c r="N11" s="1">
        <v>20</v>
      </c>
      <c r="O11" s="1"/>
      <c r="P11" s="1">
        <f t="shared" si="3"/>
        <v>6.7331999999999992</v>
      </c>
      <c r="Q11" s="5"/>
      <c r="R11" s="5"/>
      <c r="S11" s="1"/>
      <c r="T11" s="1">
        <f t="shared" si="4"/>
        <v>25.967890453276308</v>
      </c>
      <c r="U11" s="1">
        <f t="shared" si="5"/>
        <v>25.967890453276308</v>
      </c>
      <c r="V11" s="1">
        <v>7.1804000000000006</v>
      </c>
      <c r="W11" s="1">
        <v>16.82</v>
      </c>
      <c r="X11" s="1">
        <v>6.6760000000000002</v>
      </c>
      <c r="Y11" s="1">
        <v>8.2176000000000009</v>
      </c>
      <c r="Z11" s="1">
        <v>5.2492000000000001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35</v>
      </c>
      <c r="C12" s="1">
        <v>66.358999999999995</v>
      </c>
      <c r="D12" s="1">
        <v>64.119</v>
      </c>
      <c r="E12" s="1">
        <v>72.668999999999997</v>
      </c>
      <c r="F12" s="1">
        <v>34.67</v>
      </c>
      <c r="G12" s="6">
        <v>1</v>
      </c>
      <c r="H12" s="1">
        <v>60</v>
      </c>
      <c r="I12" s="1" t="s">
        <v>40</v>
      </c>
      <c r="J12" s="1">
        <v>107.4</v>
      </c>
      <c r="K12" s="1">
        <f t="shared" si="1"/>
        <v>-34.731000000000009</v>
      </c>
      <c r="L12" s="1">
        <f t="shared" si="2"/>
        <v>72.668999999999997</v>
      </c>
      <c r="M12" s="1"/>
      <c r="N12" s="1">
        <v>174</v>
      </c>
      <c r="O12" s="1"/>
      <c r="P12" s="1">
        <f t="shared" si="3"/>
        <v>14.533799999999999</v>
      </c>
      <c r="Q12" s="5">
        <f t="shared" ref="Q12:Q13" si="7">16*P12-O12-N12-F12</f>
        <v>23.870799999999988</v>
      </c>
      <c r="R12" s="5"/>
      <c r="S12" s="1"/>
      <c r="T12" s="1">
        <f t="shared" si="4"/>
        <v>16</v>
      </c>
      <c r="U12" s="1">
        <f t="shared" si="5"/>
        <v>14.357566500158253</v>
      </c>
      <c r="V12" s="1">
        <v>17.588799999999999</v>
      </c>
      <c r="W12" s="1">
        <v>15.316599999999999</v>
      </c>
      <c r="X12" s="1">
        <v>15.046200000000001</v>
      </c>
      <c r="Y12" s="1">
        <v>16.655999999999999</v>
      </c>
      <c r="Z12" s="1">
        <v>8.6808000000000014</v>
      </c>
      <c r="AA12" s="1"/>
      <c r="AB12" s="1">
        <f t="shared" si="6"/>
        <v>23.870799999999988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35</v>
      </c>
      <c r="C13" s="1">
        <v>320.08</v>
      </c>
      <c r="D13" s="1">
        <v>807.43200000000002</v>
      </c>
      <c r="E13" s="1">
        <v>445.13600000000002</v>
      </c>
      <c r="F13" s="1">
        <v>604.67499999999995</v>
      </c>
      <c r="G13" s="6">
        <v>1</v>
      </c>
      <c r="H13" s="1">
        <v>60</v>
      </c>
      <c r="I13" s="1" t="s">
        <v>40</v>
      </c>
      <c r="J13" s="1">
        <v>432.4</v>
      </c>
      <c r="K13" s="1">
        <f t="shared" si="1"/>
        <v>12.736000000000047</v>
      </c>
      <c r="L13" s="1">
        <f t="shared" si="2"/>
        <v>445.13600000000002</v>
      </c>
      <c r="M13" s="1"/>
      <c r="N13" s="1">
        <v>300</v>
      </c>
      <c r="O13" s="1">
        <v>250</v>
      </c>
      <c r="P13" s="1">
        <f t="shared" si="3"/>
        <v>89.027200000000008</v>
      </c>
      <c r="Q13" s="5">
        <f t="shared" si="7"/>
        <v>269.76020000000017</v>
      </c>
      <c r="R13" s="5"/>
      <c r="S13" s="1"/>
      <c r="T13" s="1">
        <f t="shared" si="4"/>
        <v>16</v>
      </c>
      <c r="U13" s="1">
        <f t="shared" si="5"/>
        <v>12.969912566047229</v>
      </c>
      <c r="V13" s="1">
        <v>92.518600000000006</v>
      </c>
      <c r="W13" s="1">
        <v>94.108400000000003</v>
      </c>
      <c r="X13" s="1">
        <v>84.207599999999999</v>
      </c>
      <c r="Y13" s="1">
        <v>74.990200000000002</v>
      </c>
      <c r="Z13" s="1">
        <v>81.857600000000005</v>
      </c>
      <c r="AA13" s="1"/>
      <c r="AB13" s="1">
        <f t="shared" si="6"/>
        <v>269.76020000000017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32</v>
      </c>
      <c r="C14" s="1">
        <v>772</v>
      </c>
      <c r="D14" s="1">
        <v>144</v>
      </c>
      <c r="E14" s="1">
        <v>426</v>
      </c>
      <c r="F14" s="1">
        <v>441</v>
      </c>
      <c r="G14" s="6">
        <v>0.25</v>
      </c>
      <c r="H14" s="1">
        <v>120</v>
      </c>
      <c r="I14" s="1" t="s">
        <v>33</v>
      </c>
      <c r="J14" s="1">
        <v>422</v>
      </c>
      <c r="K14" s="1">
        <f t="shared" si="1"/>
        <v>4</v>
      </c>
      <c r="L14" s="1">
        <f t="shared" si="2"/>
        <v>426</v>
      </c>
      <c r="M14" s="1"/>
      <c r="N14" s="1">
        <v>100</v>
      </c>
      <c r="O14" s="1">
        <v>100</v>
      </c>
      <c r="P14" s="1">
        <f t="shared" si="3"/>
        <v>85.2</v>
      </c>
      <c r="Q14" s="5">
        <f t="shared" ref="Q14:Q24" si="8">13*P14-O14-N14-F14</f>
        <v>466.60000000000014</v>
      </c>
      <c r="R14" s="5"/>
      <c r="S14" s="1"/>
      <c r="T14" s="1">
        <f t="shared" si="4"/>
        <v>13.000000000000002</v>
      </c>
      <c r="U14" s="1">
        <f t="shared" si="5"/>
        <v>7.523474178403756</v>
      </c>
      <c r="V14" s="1">
        <v>64.400000000000006</v>
      </c>
      <c r="W14" s="1">
        <v>51.2</v>
      </c>
      <c r="X14" s="1">
        <v>81.2</v>
      </c>
      <c r="Y14" s="1">
        <v>69.8</v>
      </c>
      <c r="Z14" s="1">
        <v>61.6</v>
      </c>
      <c r="AA14" s="1"/>
      <c r="AB14" s="1">
        <f t="shared" si="6"/>
        <v>116.65000000000003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561.10799999999995</v>
      </c>
      <c r="D15" s="1">
        <v>224.428</v>
      </c>
      <c r="E15" s="1">
        <v>397.06400000000002</v>
      </c>
      <c r="F15" s="1">
        <v>331.25400000000002</v>
      </c>
      <c r="G15" s="6">
        <v>1</v>
      </c>
      <c r="H15" s="1">
        <v>45</v>
      </c>
      <c r="I15" s="1" t="s">
        <v>37</v>
      </c>
      <c r="J15" s="1">
        <v>354.00599999999997</v>
      </c>
      <c r="K15" s="1">
        <f t="shared" si="1"/>
        <v>43.05800000000005</v>
      </c>
      <c r="L15" s="1">
        <f t="shared" si="2"/>
        <v>369.05799999999999</v>
      </c>
      <c r="M15" s="1">
        <v>28.006</v>
      </c>
      <c r="N15" s="1">
        <v>250</v>
      </c>
      <c r="O15" s="1">
        <v>250</v>
      </c>
      <c r="P15" s="1">
        <f t="shared" si="3"/>
        <v>73.811599999999999</v>
      </c>
      <c r="Q15" s="5">
        <f>15*P15-O15-N15-F15</f>
        <v>275.91999999999996</v>
      </c>
      <c r="R15" s="5"/>
      <c r="S15" s="1"/>
      <c r="T15" s="1">
        <f t="shared" si="4"/>
        <v>15</v>
      </c>
      <c r="U15" s="1">
        <f t="shared" si="5"/>
        <v>11.261834183244911</v>
      </c>
      <c r="V15" s="1">
        <v>72.651800000000009</v>
      </c>
      <c r="W15" s="1">
        <v>51.777399999999993</v>
      </c>
      <c r="X15" s="1">
        <v>73.232399999999998</v>
      </c>
      <c r="Y15" s="1">
        <v>86.334199999999981</v>
      </c>
      <c r="Z15" s="1">
        <v>71.793000000000006</v>
      </c>
      <c r="AA15" s="1"/>
      <c r="AB15" s="1">
        <f t="shared" si="6"/>
        <v>275.91999999999996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291.351</v>
      </c>
      <c r="D16" s="1">
        <v>150.82499999999999</v>
      </c>
      <c r="E16" s="1">
        <v>234.11199999999999</v>
      </c>
      <c r="F16" s="1">
        <v>175.33199999999999</v>
      </c>
      <c r="G16" s="6">
        <v>1</v>
      </c>
      <c r="H16" s="1">
        <v>60</v>
      </c>
      <c r="I16" s="1" t="s">
        <v>33</v>
      </c>
      <c r="J16" s="1">
        <v>224.3</v>
      </c>
      <c r="K16" s="1">
        <f t="shared" si="1"/>
        <v>9.8119999999999834</v>
      </c>
      <c r="L16" s="1">
        <f t="shared" si="2"/>
        <v>234.11199999999999</v>
      </c>
      <c r="M16" s="1"/>
      <c r="N16" s="1">
        <v>75</v>
      </c>
      <c r="O16" s="1"/>
      <c r="P16" s="1">
        <f t="shared" si="3"/>
        <v>46.822400000000002</v>
      </c>
      <c r="Q16" s="5">
        <f t="shared" si="8"/>
        <v>358.35919999999999</v>
      </c>
      <c r="R16" s="5"/>
      <c r="S16" s="1"/>
      <c r="T16" s="1">
        <f t="shared" si="4"/>
        <v>12.999999999999998</v>
      </c>
      <c r="U16" s="1">
        <f t="shared" si="5"/>
        <v>5.346415390924002</v>
      </c>
      <c r="V16" s="1">
        <v>23.773599999999998</v>
      </c>
      <c r="W16" s="1">
        <v>35.057000000000002</v>
      </c>
      <c r="X16" s="1">
        <v>42.551200000000001</v>
      </c>
      <c r="Y16" s="1">
        <v>22.668600000000001</v>
      </c>
      <c r="Z16" s="1">
        <v>33.648800000000001</v>
      </c>
      <c r="AA16" s="1"/>
      <c r="AB16" s="1">
        <f t="shared" si="6"/>
        <v>358.35919999999999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213</v>
      </c>
      <c r="D17" s="1">
        <v>496</v>
      </c>
      <c r="E17" s="1">
        <v>279</v>
      </c>
      <c r="F17" s="1">
        <v>380</v>
      </c>
      <c r="G17" s="6">
        <v>0.25</v>
      </c>
      <c r="H17" s="1">
        <v>120</v>
      </c>
      <c r="I17" s="1" t="s">
        <v>33</v>
      </c>
      <c r="J17" s="1">
        <v>344</v>
      </c>
      <c r="K17" s="1">
        <f t="shared" si="1"/>
        <v>-65</v>
      </c>
      <c r="L17" s="1">
        <f t="shared" si="2"/>
        <v>279</v>
      </c>
      <c r="M17" s="1"/>
      <c r="N17" s="1">
        <v>250</v>
      </c>
      <c r="O17" s="1">
        <v>250</v>
      </c>
      <c r="P17" s="1">
        <f t="shared" si="3"/>
        <v>55.8</v>
      </c>
      <c r="Q17" s="5"/>
      <c r="R17" s="5"/>
      <c r="S17" s="1"/>
      <c r="T17" s="1">
        <f t="shared" si="4"/>
        <v>15.770609318996417</v>
      </c>
      <c r="U17" s="1">
        <f t="shared" si="5"/>
        <v>15.770609318996417</v>
      </c>
      <c r="V17" s="1">
        <v>68.8</v>
      </c>
      <c r="W17" s="1">
        <v>64.400000000000006</v>
      </c>
      <c r="X17" s="1">
        <v>44.8</v>
      </c>
      <c r="Y17" s="1">
        <v>84.6</v>
      </c>
      <c r="Z17" s="1">
        <v>63.8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346</v>
      </c>
      <c r="D18" s="1"/>
      <c r="E18" s="1">
        <v>65</v>
      </c>
      <c r="F18" s="1">
        <v>276</v>
      </c>
      <c r="G18" s="6">
        <v>0.4</v>
      </c>
      <c r="H18" s="1" t="e">
        <v>#N/A</v>
      </c>
      <c r="I18" s="1" t="s">
        <v>33</v>
      </c>
      <c r="J18" s="1">
        <v>61.9</v>
      </c>
      <c r="K18" s="1">
        <f t="shared" si="1"/>
        <v>3.1000000000000014</v>
      </c>
      <c r="L18" s="1">
        <f t="shared" si="2"/>
        <v>65</v>
      </c>
      <c r="M18" s="1"/>
      <c r="N18" s="1">
        <v>0</v>
      </c>
      <c r="O18" s="1"/>
      <c r="P18" s="1">
        <f t="shared" si="3"/>
        <v>13</v>
      </c>
      <c r="Q18" s="5"/>
      <c r="R18" s="5"/>
      <c r="S18" s="1"/>
      <c r="T18" s="1">
        <f t="shared" si="4"/>
        <v>21.23076923076923</v>
      </c>
      <c r="U18" s="1">
        <f t="shared" si="5"/>
        <v>21.23076923076923</v>
      </c>
      <c r="V18" s="1">
        <v>11.6</v>
      </c>
      <c r="W18" s="1">
        <v>5.4</v>
      </c>
      <c r="X18" s="1">
        <v>0</v>
      </c>
      <c r="Y18" s="1">
        <v>0</v>
      </c>
      <c r="Z18" s="1">
        <v>0</v>
      </c>
      <c r="AA18" s="21" t="s">
        <v>51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35</v>
      </c>
      <c r="C19" s="1">
        <v>1103.5709999999999</v>
      </c>
      <c r="D19" s="1">
        <v>180.684</v>
      </c>
      <c r="E19" s="1">
        <v>428.35899999999998</v>
      </c>
      <c r="F19" s="1">
        <v>775.50400000000002</v>
      </c>
      <c r="G19" s="6">
        <v>1</v>
      </c>
      <c r="H19" s="1">
        <v>45</v>
      </c>
      <c r="I19" s="1" t="s">
        <v>37</v>
      </c>
      <c r="J19" s="1">
        <v>374.98700000000002</v>
      </c>
      <c r="K19" s="1">
        <f t="shared" si="1"/>
        <v>53.371999999999957</v>
      </c>
      <c r="L19" s="1">
        <f t="shared" si="2"/>
        <v>398.37199999999996</v>
      </c>
      <c r="M19" s="1">
        <v>29.986999999999998</v>
      </c>
      <c r="N19" s="1">
        <v>122</v>
      </c>
      <c r="O19" s="1"/>
      <c r="P19" s="1">
        <f t="shared" si="3"/>
        <v>79.674399999999991</v>
      </c>
      <c r="Q19" s="5">
        <f>15*P19-O19-N19-F19</f>
        <v>297.61199999999997</v>
      </c>
      <c r="R19" s="5"/>
      <c r="S19" s="1"/>
      <c r="T19" s="1">
        <f t="shared" si="4"/>
        <v>15.000000000000002</v>
      </c>
      <c r="U19" s="1">
        <f t="shared" si="5"/>
        <v>11.264647113752977</v>
      </c>
      <c r="V19" s="1">
        <v>86.411000000000001</v>
      </c>
      <c r="W19" s="1">
        <v>90.400400000000005</v>
      </c>
      <c r="X19" s="1">
        <v>96.738399999999999</v>
      </c>
      <c r="Y19" s="1">
        <v>57.1736</v>
      </c>
      <c r="Z19" s="1">
        <v>109.6216</v>
      </c>
      <c r="AA19" s="1"/>
      <c r="AB19" s="1">
        <f t="shared" si="6"/>
        <v>297.61199999999997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32</v>
      </c>
      <c r="C20" s="1">
        <v>779</v>
      </c>
      <c r="D20" s="1">
        <v>400</v>
      </c>
      <c r="E20" s="1">
        <v>653</v>
      </c>
      <c r="F20" s="1">
        <v>453</v>
      </c>
      <c r="G20" s="6">
        <v>0.12</v>
      </c>
      <c r="H20" s="1">
        <v>60</v>
      </c>
      <c r="I20" s="1" t="s">
        <v>33</v>
      </c>
      <c r="J20" s="1">
        <v>622</v>
      </c>
      <c r="K20" s="1">
        <f t="shared" si="1"/>
        <v>31</v>
      </c>
      <c r="L20" s="1">
        <f t="shared" si="2"/>
        <v>653</v>
      </c>
      <c r="M20" s="1"/>
      <c r="N20" s="1">
        <v>0</v>
      </c>
      <c r="O20" s="1"/>
      <c r="P20" s="1">
        <f t="shared" si="3"/>
        <v>130.6</v>
      </c>
      <c r="Q20" s="5">
        <f>12*P20-O20-N20-F20</f>
        <v>1114.1999999999998</v>
      </c>
      <c r="R20" s="5"/>
      <c r="S20" s="1"/>
      <c r="T20" s="1">
        <f t="shared" si="4"/>
        <v>12</v>
      </c>
      <c r="U20" s="1">
        <f t="shared" si="5"/>
        <v>3.4686064318529866</v>
      </c>
      <c r="V20" s="1">
        <v>71.599999999999994</v>
      </c>
      <c r="W20" s="1">
        <v>94.4</v>
      </c>
      <c r="X20" s="1">
        <v>118.4</v>
      </c>
      <c r="Y20" s="1">
        <v>56.6</v>
      </c>
      <c r="Z20" s="1">
        <v>90</v>
      </c>
      <c r="AA20" s="1"/>
      <c r="AB20" s="1">
        <f t="shared" si="6"/>
        <v>133.70399999999998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54</v>
      </c>
      <c r="B21" s="1" t="s">
        <v>35</v>
      </c>
      <c r="C21" s="1"/>
      <c r="D21" s="1">
        <v>311.02300000000002</v>
      </c>
      <c r="E21" s="1">
        <v>11.151</v>
      </c>
      <c r="F21" s="1">
        <v>299.87200000000001</v>
      </c>
      <c r="G21" s="6">
        <v>1</v>
      </c>
      <c r="H21" s="1"/>
      <c r="I21" s="1" t="s">
        <v>37</v>
      </c>
      <c r="J21" s="1">
        <v>11</v>
      </c>
      <c r="K21" s="1">
        <f t="shared" si="1"/>
        <v>0.1509999999999998</v>
      </c>
      <c r="L21" s="1">
        <f t="shared" si="2"/>
        <v>11.151</v>
      </c>
      <c r="M21" s="1"/>
      <c r="N21" s="1"/>
      <c r="O21" s="1"/>
      <c r="P21" s="1">
        <f t="shared" si="3"/>
        <v>2.2302</v>
      </c>
      <c r="Q21" s="5"/>
      <c r="R21" s="5"/>
      <c r="S21" s="1"/>
      <c r="T21" s="1">
        <f t="shared" si="4"/>
        <v>134.45968971392702</v>
      </c>
      <c r="U21" s="1">
        <f t="shared" si="5"/>
        <v>134.45968971392702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4" t="s">
        <v>151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32</v>
      </c>
      <c r="C22" s="1">
        <v>235</v>
      </c>
      <c r="D22" s="1">
        <v>480</v>
      </c>
      <c r="E22" s="1">
        <v>322</v>
      </c>
      <c r="F22" s="1">
        <v>358</v>
      </c>
      <c r="G22" s="6">
        <v>0.25</v>
      </c>
      <c r="H22" s="1">
        <v>120</v>
      </c>
      <c r="I22" s="1" t="s">
        <v>33</v>
      </c>
      <c r="J22" s="1">
        <v>451</v>
      </c>
      <c r="K22" s="1">
        <f t="shared" si="1"/>
        <v>-129</v>
      </c>
      <c r="L22" s="1">
        <f t="shared" si="2"/>
        <v>322</v>
      </c>
      <c r="M22" s="1"/>
      <c r="N22" s="1">
        <v>300</v>
      </c>
      <c r="O22" s="1">
        <v>400</v>
      </c>
      <c r="P22" s="1">
        <f t="shared" si="3"/>
        <v>64.400000000000006</v>
      </c>
      <c r="Q22" s="5"/>
      <c r="R22" s="5"/>
      <c r="S22" s="1"/>
      <c r="T22" s="1">
        <f t="shared" si="4"/>
        <v>16.428571428571427</v>
      </c>
      <c r="U22" s="1">
        <f t="shared" si="5"/>
        <v>16.428571428571427</v>
      </c>
      <c r="V22" s="1">
        <v>92.6</v>
      </c>
      <c r="W22" s="1">
        <v>81.599999999999994</v>
      </c>
      <c r="X22" s="1">
        <v>71</v>
      </c>
      <c r="Y22" s="1">
        <v>66.400000000000006</v>
      </c>
      <c r="Z22" s="1">
        <v>62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35</v>
      </c>
      <c r="C23" s="1"/>
      <c r="D23" s="1">
        <v>84.382000000000005</v>
      </c>
      <c r="E23" s="1">
        <v>4.0380000000000003</v>
      </c>
      <c r="F23" s="1">
        <v>80.343999999999994</v>
      </c>
      <c r="G23" s="6">
        <v>1</v>
      </c>
      <c r="H23" s="1">
        <v>120</v>
      </c>
      <c r="I23" s="1" t="s">
        <v>33</v>
      </c>
      <c r="J23" s="1">
        <v>4.0999999999999996</v>
      </c>
      <c r="K23" s="1">
        <f t="shared" si="1"/>
        <v>-6.1999999999999389E-2</v>
      </c>
      <c r="L23" s="1">
        <f t="shared" si="2"/>
        <v>4.0380000000000003</v>
      </c>
      <c r="M23" s="1"/>
      <c r="N23" s="1">
        <v>50</v>
      </c>
      <c r="O23" s="1"/>
      <c r="P23" s="1">
        <f t="shared" si="3"/>
        <v>0.8076000000000001</v>
      </c>
      <c r="Q23" s="5"/>
      <c r="R23" s="5"/>
      <c r="S23" s="1"/>
      <c r="T23" s="1">
        <f t="shared" si="4"/>
        <v>161.39673105497769</v>
      </c>
      <c r="U23" s="1">
        <f t="shared" si="5"/>
        <v>161.39673105497769</v>
      </c>
      <c r="V23" s="1">
        <v>5.3625999999999996</v>
      </c>
      <c r="W23" s="1">
        <v>6.8658000000000001</v>
      </c>
      <c r="X23" s="1">
        <v>3.3628</v>
      </c>
      <c r="Y23" s="1">
        <v>4.6928000000000001</v>
      </c>
      <c r="Z23" s="1">
        <v>4.9509999999999996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341</v>
      </c>
      <c r="D24" s="1">
        <v>112</v>
      </c>
      <c r="E24" s="1">
        <v>406</v>
      </c>
      <c r="F24" s="1">
        <v>29</v>
      </c>
      <c r="G24" s="6">
        <v>0.4</v>
      </c>
      <c r="H24" s="1">
        <v>45</v>
      </c>
      <c r="I24" s="1" t="s">
        <v>33</v>
      </c>
      <c r="J24" s="1">
        <v>368</v>
      </c>
      <c r="K24" s="1">
        <f t="shared" si="1"/>
        <v>38</v>
      </c>
      <c r="L24" s="1">
        <f t="shared" si="2"/>
        <v>406</v>
      </c>
      <c r="M24" s="1"/>
      <c r="N24" s="1">
        <v>150</v>
      </c>
      <c r="O24" s="1">
        <v>150</v>
      </c>
      <c r="P24" s="1">
        <f t="shared" si="3"/>
        <v>81.2</v>
      </c>
      <c r="Q24" s="5">
        <f t="shared" si="8"/>
        <v>726.60000000000014</v>
      </c>
      <c r="R24" s="5"/>
      <c r="S24" s="1"/>
      <c r="T24" s="1">
        <f t="shared" si="4"/>
        <v>13.000000000000002</v>
      </c>
      <c r="U24" s="1">
        <f t="shared" si="5"/>
        <v>4.0517241379310347</v>
      </c>
      <c r="V24" s="1">
        <v>44.8</v>
      </c>
      <c r="W24" s="1">
        <v>24</v>
      </c>
      <c r="X24" s="1">
        <v>40.4</v>
      </c>
      <c r="Y24" s="1">
        <v>9.1999999999999993</v>
      </c>
      <c r="Z24" s="1">
        <v>24</v>
      </c>
      <c r="AA24" s="1"/>
      <c r="AB24" s="1">
        <f t="shared" si="6"/>
        <v>290.64000000000004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35</v>
      </c>
      <c r="C25" s="1">
        <v>42.636000000000003</v>
      </c>
      <c r="D25" s="1">
        <v>130.70500000000001</v>
      </c>
      <c r="E25" s="1">
        <v>44.857999999999997</v>
      </c>
      <c r="F25" s="1">
        <v>92</v>
      </c>
      <c r="G25" s="6">
        <v>1</v>
      </c>
      <c r="H25" s="1">
        <v>45</v>
      </c>
      <c r="I25" s="1" t="s">
        <v>33</v>
      </c>
      <c r="J25" s="1">
        <v>103.5</v>
      </c>
      <c r="K25" s="1">
        <f t="shared" si="1"/>
        <v>-58.642000000000003</v>
      </c>
      <c r="L25" s="1">
        <f t="shared" si="2"/>
        <v>44.857999999999997</v>
      </c>
      <c r="M25" s="1"/>
      <c r="N25" s="1">
        <v>200</v>
      </c>
      <c r="O25" s="1">
        <v>250</v>
      </c>
      <c r="P25" s="1">
        <f t="shared" si="3"/>
        <v>8.9715999999999987</v>
      </c>
      <c r="Q25" s="5"/>
      <c r="R25" s="5"/>
      <c r="S25" s="1"/>
      <c r="T25" s="1">
        <f t="shared" si="4"/>
        <v>60.412858353025108</v>
      </c>
      <c r="U25" s="1">
        <f t="shared" si="5"/>
        <v>60.412858353025108</v>
      </c>
      <c r="V25" s="1">
        <v>50.810199999999988</v>
      </c>
      <c r="W25" s="1">
        <v>68.211800000000011</v>
      </c>
      <c r="X25" s="1">
        <v>72.875</v>
      </c>
      <c r="Y25" s="1">
        <v>60.480600000000003</v>
      </c>
      <c r="Z25" s="1">
        <v>85.500399999999999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35</v>
      </c>
      <c r="C26" s="1">
        <v>419.91800000000001</v>
      </c>
      <c r="D26" s="1">
        <v>406.25799999999998</v>
      </c>
      <c r="E26" s="1">
        <v>271.79000000000002</v>
      </c>
      <c r="F26" s="1">
        <v>509.99299999999999</v>
      </c>
      <c r="G26" s="6">
        <v>1</v>
      </c>
      <c r="H26" s="1">
        <v>60</v>
      </c>
      <c r="I26" s="1" t="s">
        <v>40</v>
      </c>
      <c r="J26" s="1">
        <v>266.8</v>
      </c>
      <c r="K26" s="1">
        <f t="shared" si="1"/>
        <v>4.9900000000000091</v>
      </c>
      <c r="L26" s="1">
        <f t="shared" si="2"/>
        <v>271.79000000000002</v>
      </c>
      <c r="M26" s="1"/>
      <c r="N26" s="1">
        <v>80</v>
      </c>
      <c r="O26" s="1">
        <v>70</v>
      </c>
      <c r="P26" s="1">
        <f t="shared" si="3"/>
        <v>54.358000000000004</v>
      </c>
      <c r="Q26" s="5">
        <f>16*P26-O26-N26-F26</f>
        <v>209.73500000000007</v>
      </c>
      <c r="R26" s="5"/>
      <c r="S26" s="1"/>
      <c r="T26" s="1">
        <f t="shared" si="4"/>
        <v>16</v>
      </c>
      <c r="U26" s="1">
        <f t="shared" si="5"/>
        <v>12.141598292799586</v>
      </c>
      <c r="V26" s="1">
        <v>47.281999999999996</v>
      </c>
      <c r="W26" s="1">
        <v>65.515799999999999</v>
      </c>
      <c r="X26" s="1">
        <v>59.364199999999997</v>
      </c>
      <c r="Y26" s="1">
        <v>49.595599999999997</v>
      </c>
      <c r="Z26" s="1">
        <v>65.342399999999998</v>
      </c>
      <c r="AA26" s="1"/>
      <c r="AB26" s="1">
        <f t="shared" si="6"/>
        <v>209.73500000000007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32</v>
      </c>
      <c r="C27" s="1">
        <v>222</v>
      </c>
      <c r="D27" s="1">
        <v>72</v>
      </c>
      <c r="E27" s="1">
        <v>78</v>
      </c>
      <c r="F27" s="1">
        <v>205</v>
      </c>
      <c r="G27" s="6">
        <v>0.22</v>
      </c>
      <c r="H27" s="1">
        <v>120</v>
      </c>
      <c r="I27" s="1" t="s">
        <v>33</v>
      </c>
      <c r="J27" s="1">
        <v>79</v>
      </c>
      <c r="K27" s="1">
        <f t="shared" si="1"/>
        <v>-1</v>
      </c>
      <c r="L27" s="1">
        <f t="shared" si="2"/>
        <v>78</v>
      </c>
      <c r="M27" s="1"/>
      <c r="N27" s="1">
        <v>0</v>
      </c>
      <c r="O27" s="1"/>
      <c r="P27" s="1">
        <f t="shared" si="3"/>
        <v>15.6</v>
      </c>
      <c r="Q27" s="5"/>
      <c r="R27" s="5"/>
      <c r="S27" s="1"/>
      <c r="T27" s="1">
        <f t="shared" si="4"/>
        <v>13.141025641025641</v>
      </c>
      <c r="U27" s="1">
        <f t="shared" si="5"/>
        <v>13.141025641025641</v>
      </c>
      <c r="V27" s="1">
        <v>7.2</v>
      </c>
      <c r="W27" s="1">
        <v>18.600000000000001</v>
      </c>
      <c r="X27" s="1">
        <v>20</v>
      </c>
      <c r="Y27" s="1">
        <v>12.8</v>
      </c>
      <c r="Z27" s="1">
        <v>24</v>
      </c>
      <c r="AA27" s="1"/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61</v>
      </c>
      <c r="B28" s="16" t="s">
        <v>35</v>
      </c>
      <c r="C28" s="16">
        <v>188.43299999999999</v>
      </c>
      <c r="D28" s="16"/>
      <c r="E28" s="16">
        <v>154.489</v>
      </c>
      <c r="F28" s="16">
        <v>11.239000000000001</v>
      </c>
      <c r="G28" s="17">
        <v>0</v>
      </c>
      <c r="H28" s="16">
        <v>45</v>
      </c>
      <c r="I28" s="18" t="s">
        <v>45</v>
      </c>
      <c r="J28" s="16">
        <v>137.5</v>
      </c>
      <c r="K28" s="16">
        <f t="shared" si="1"/>
        <v>16.989000000000004</v>
      </c>
      <c r="L28" s="16">
        <f t="shared" si="2"/>
        <v>154.489</v>
      </c>
      <c r="M28" s="16"/>
      <c r="N28" s="16">
        <v>50</v>
      </c>
      <c r="O28" s="16"/>
      <c r="P28" s="16">
        <f t="shared" si="3"/>
        <v>30.8978</v>
      </c>
      <c r="Q28" s="19"/>
      <c r="R28" s="19"/>
      <c r="S28" s="16"/>
      <c r="T28" s="16">
        <f t="shared" si="4"/>
        <v>1.9819857724498187</v>
      </c>
      <c r="U28" s="16">
        <f t="shared" si="5"/>
        <v>1.9819857724498187</v>
      </c>
      <c r="V28" s="16">
        <v>27.969000000000001</v>
      </c>
      <c r="W28" s="16">
        <v>44.817399999999999</v>
      </c>
      <c r="X28" s="16">
        <v>36.278399999999998</v>
      </c>
      <c r="Y28" s="16">
        <v>35.227200000000003</v>
      </c>
      <c r="Z28" s="16">
        <v>17.2164</v>
      </c>
      <c r="AA28" s="16" t="s">
        <v>62</v>
      </c>
      <c r="AB28" s="16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63</v>
      </c>
      <c r="B29" s="16" t="s">
        <v>32</v>
      </c>
      <c r="C29" s="16">
        <v>109</v>
      </c>
      <c r="D29" s="16">
        <v>32</v>
      </c>
      <c r="E29" s="16">
        <v>82</v>
      </c>
      <c r="F29" s="16">
        <v>48</v>
      </c>
      <c r="G29" s="17">
        <v>0</v>
      </c>
      <c r="H29" s="16">
        <v>60</v>
      </c>
      <c r="I29" s="16" t="s">
        <v>45</v>
      </c>
      <c r="J29" s="16">
        <v>85</v>
      </c>
      <c r="K29" s="16">
        <f t="shared" si="1"/>
        <v>-3</v>
      </c>
      <c r="L29" s="16">
        <f t="shared" si="2"/>
        <v>82</v>
      </c>
      <c r="M29" s="16"/>
      <c r="N29" s="16"/>
      <c r="O29" s="16"/>
      <c r="P29" s="16">
        <f t="shared" si="3"/>
        <v>16.399999999999999</v>
      </c>
      <c r="Q29" s="19"/>
      <c r="R29" s="19"/>
      <c r="S29" s="16"/>
      <c r="T29" s="16">
        <f t="shared" si="4"/>
        <v>2.9268292682926833</v>
      </c>
      <c r="U29" s="16">
        <f t="shared" si="5"/>
        <v>2.9268292682926833</v>
      </c>
      <c r="V29" s="16">
        <v>14.2</v>
      </c>
      <c r="W29" s="16">
        <v>16.2</v>
      </c>
      <c r="X29" s="16">
        <v>17.2</v>
      </c>
      <c r="Y29" s="16">
        <v>14.2</v>
      </c>
      <c r="Z29" s="16">
        <v>7.8</v>
      </c>
      <c r="AA29" s="16" t="s">
        <v>46</v>
      </c>
      <c r="AB29" s="16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35</v>
      </c>
      <c r="C30" s="1">
        <v>200.04499999999999</v>
      </c>
      <c r="D30" s="1"/>
      <c r="E30" s="1">
        <v>76.224000000000004</v>
      </c>
      <c r="F30" s="1">
        <v>106.184</v>
      </c>
      <c r="G30" s="6">
        <v>1</v>
      </c>
      <c r="H30" s="1">
        <v>60</v>
      </c>
      <c r="I30" s="1" t="s">
        <v>40</v>
      </c>
      <c r="J30" s="1">
        <v>66</v>
      </c>
      <c r="K30" s="1">
        <f t="shared" si="1"/>
        <v>10.224000000000004</v>
      </c>
      <c r="L30" s="1">
        <f t="shared" si="2"/>
        <v>76.224000000000004</v>
      </c>
      <c r="M30" s="1"/>
      <c r="N30" s="1">
        <v>13</v>
      </c>
      <c r="O30" s="1"/>
      <c r="P30" s="1">
        <f t="shared" si="3"/>
        <v>15.244800000000001</v>
      </c>
      <c r="Q30" s="5">
        <f>16*P30-O30-N30-F30</f>
        <v>124.73280000000003</v>
      </c>
      <c r="R30" s="5"/>
      <c r="S30" s="1"/>
      <c r="T30" s="1">
        <f t="shared" si="4"/>
        <v>16</v>
      </c>
      <c r="U30" s="1">
        <f t="shared" si="5"/>
        <v>7.8180100755667494</v>
      </c>
      <c r="V30" s="1">
        <v>12.208600000000001</v>
      </c>
      <c r="W30" s="1">
        <v>15.0162</v>
      </c>
      <c r="X30" s="1">
        <v>16.351600000000001</v>
      </c>
      <c r="Y30" s="1">
        <v>17.4574</v>
      </c>
      <c r="Z30" s="1">
        <v>23.148800000000001</v>
      </c>
      <c r="AA30" s="1"/>
      <c r="AB30" s="1">
        <f t="shared" si="6"/>
        <v>124.73280000000003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65</v>
      </c>
      <c r="B31" s="16" t="s">
        <v>32</v>
      </c>
      <c r="C31" s="16">
        <v>79</v>
      </c>
      <c r="D31" s="16">
        <v>1</v>
      </c>
      <c r="E31" s="16">
        <v>72</v>
      </c>
      <c r="F31" s="16"/>
      <c r="G31" s="17">
        <v>0</v>
      </c>
      <c r="H31" s="16">
        <v>60</v>
      </c>
      <c r="I31" s="16" t="s">
        <v>45</v>
      </c>
      <c r="J31" s="16">
        <v>86</v>
      </c>
      <c r="K31" s="16">
        <f t="shared" si="1"/>
        <v>-14</v>
      </c>
      <c r="L31" s="16">
        <f t="shared" si="2"/>
        <v>72</v>
      </c>
      <c r="M31" s="16"/>
      <c r="N31" s="16"/>
      <c r="O31" s="16"/>
      <c r="P31" s="16">
        <f t="shared" si="3"/>
        <v>14.4</v>
      </c>
      <c r="Q31" s="19"/>
      <c r="R31" s="19"/>
      <c r="S31" s="16"/>
      <c r="T31" s="16">
        <f t="shared" si="4"/>
        <v>0</v>
      </c>
      <c r="U31" s="16">
        <f t="shared" si="5"/>
        <v>0</v>
      </c>
      <c r="V31" s="16">
        <v>15.8</v>
      </c>
      <c r="W31" s="16">
        <v>6</v>
      </c>
      <c r="X31" s="16">
        <v>9.4</v>
      </c>
      <c r="Y31" s="16">
        <v>4</v>
      </c>
      <c r="Z31" s="16">
        <v>9.6</v>
      </c>
      <c r="AA31" s="16" t="s">
        <v>66</v>
      </c>
      <c r="AB31" s="16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35</v>
      </c>
      <c r="C32" s="1">
        <v>168.078</v>
      </c>
      <c r="D32" s="1">
        <v>364.90499999999997</v>
      </c>
      <c r="E32" s="1">
        <v>164.80199999999999</v>
      </c>
      <c r="F32" s="1">
        <v>359.40300000000002</v>
      </c>
      <c r="G32" s="6">
        <v>1</v>
      </c>
      <c r="H32" s="1">
        <v>45</v>
      </c>
      <c r="I32" s="1" t="s">
        <v>37</v>
      </c>
      <c r="J32" s="1">
        <v>174</v>
      </c>
      <c r="K32" s="1">
        <f t="shared" si="1"/>
        <v>-9.1980000000000075</v>
      </c>
      <c r="L32" s="1">
        <f t="shared" si="2"/>
        <v>164.80199999999999</v>
      </c>
      <c r="M32" s="1"/>
      <c r="N32" s="1">
        <v>150</v>
      </c>
      <c r="O32" s="1">
        <v>200</v>
      </c>
      <c r="P32" s="1">
        <f t="shared" si="3"/>
        <v>32.9604</v>
      </c>
      <c r="Q32" s="5"/>
      <c r="R32" s="5"/>
      <c r="S32" s="1"/>
      <c r="T32" s="1">
        <f t="shared" si="4"/>
        <v>21.522888071746703</v>
      </c>
      <c r="U32" s="1">
        <f t="shared" si="5"/>
        <v>21.522888071746703</v>
      </c>
      <c r="V32" s="1">
        <v>31.264399999999998</v>
      </c>
      <c r="W32" s="1">
        <v>36.859200000000001</v>
      </c>
      <c r="X32" s="1">
        <v>67.113599999999991</v>
      </c>
      <c r="Y32" s="1">
        <v>44.270200000000003</v>
      </c>
      <c r="Z32" s="1">
        <v>74.252399999999994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32</v>
      </c>
      <c r="C33" s="1">
        <v>59</v>
      </c>
      <c r="D33" s="1">
        <v>372</v>
      </c>
      <c r="E33" s="1">
        <v>70</v>
      </c>
      <c r="F33" s="1">
        <v>321</v>
      </c>
      <c r="G33" s="6">
        <v>0.3</v>
      </c>
      <c r="H33" s="1">
        <v>45</v>
      </c>
      <c r="I33" s="1" t="s">
        <v>33</v>
      </c>
      <c r="J33" s="1">
        <v>237</v>
      </c>
      <c r="K33" s="1">
        <f t="shared" si="1"/>
        <v>-167</v>
      </c>
      <c r="L33" s="1">
        <f t="shared" si="2"/>
        <v>70</v>
      </c>
      <c r="M33" s="1"/>
      <c r="N33" s="1">
        <v>0</v>
      </c>
      <c r="O33" s="1"/>
      <c r="P33" s="1">
        <f t="shared" si="3"/>
        <v>14</v>
      </c>
      <c r="Q33" s="5"/>
      <c r="R33" s="5"/>
      <c r="S33" s="1"/>
      <c r="T33" s="1">
        <f t="shared" si="4"/>
        <v>22.928571428571427</v>
      </c>
      <c r="U33" s="1">
        <f t="shared" si="5"/>
        <v>22.928571428571427</v>
      </c>
      <c r="V33" s="1">
        <v>37.6</v>
      </c>
      <c r="W33" s="1">
        <v>45.6</v>
      </c>
      <c r="X33" s="1">
        <v>18.2</v>
      </c>
      <c r="Y33" s="1">
        <v>40</v>
      </c>
      <c r="Z33" s="1">
        <v>0</v>
      </c>
      <c r="AA33" s="1" t="s">
        <v>69</v>
      </c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32</v>
      </c>
      <c r="C34" s="1">
        <v>79</v>
      </c>
      <c r="D34" s="1">
        <v>100</v>
      </c>
      <c r="E34" s="1">
        <v>88</v>
      </c>
      <c r="F34" s="1">
        <v>77</v>
      </c>
      <c r="G34" s="6">
        <v>0.09</v>
      </c>
      <c r="H34" s="1">
        <v>45</v>
      </c>
      <c r="I34" s="1" t="s">
        <v>33</v>
      </c>
      <c r="J34" s="1">
        <v>129</v>
      </c>
      <c r="K34" s="1">
        <f t="shared" ref="K34:K63" si="9">E34-J34</f>
        <v>-41</v>
      </c>
      <c r="L34" s="1">
        <f t="shared" si="2"/>
        <v>88</v>
      </c>
      <c r="M34" s="1"/>
      <c r="N34" s="1">
        <v>130</v>
      </c>
      <c r="O34" s="1">
        <v>120</v>
      </c>
      <c r="P34" s="1">
        <f t="shared" si="3"/>
        <v>17.600000000000001</v>
      </c>
      <c r="Q34" s="5"/>
      <c r="R34" s="5"/>
      <c r="S34" s="1"/>
      <c r="T34" s="1">
        <f t="shared" si="4"/>
        <v>18.579545454545453</v>
      </c>
      <c r="U34" s="1">
        <f t="shared" si="5"/>
        <v>18.579545454545453</v>
      </c>
      <c r="V34" s="1">
        <v>29.4</v>
      </c>
      <c r="W34" s="1">
        <v>4.4000000000000004</v>
      </c>
      <c r="X34" s="1">
        <v>20.399999999999999</v>
      </c>
      <c r="Y34" s="1">
        <v>18</v>
      </c>
      <c r="Z34" s="1">
        <v>5.4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32</v>
      </c>
      <c r="C35" s="1">
        <v>487</v>
      </c>
      <c r="D35" s="1"/>
      <c r="E35" s="1">
        <v>256</v>
      </c>
      <c r="F35" s="1">
        <v>196</v>
      </c>
      <c r="G35" s="6">
        <v>0.27</v>
      </c>
      <c r="H35" s="1">
        <v>45</v>
      </c>
      <c r="I35" s="1" t="s">
        <v>33</v>
      </c>
      <c r="J35" s="1">
        <v>273</v>
      </c>
      <c r="K35" s="1">
        <f t="shared" si="9"/>
        <v>-17</v>
      </c>
      <c r="L35" s="1">
        <f t="shared" si="2"/>
        <v>256</v>
      </c>
      <c r="M35" s="1"/>
      <c r="N35" s="1">
        <v>0</v>
      </c>
      <c r="O35" s="1">
        <v>0</v>
      </c>
      <c r="P35" s="1">
        <f t="shared" si="3"/>
        <v>51.2</v>
      </c>
      <c r="Q35" s="5">
        <f t="shared" ref="Q35" si="10">13*P35-O35-N35-F35</f>
        <v>469.6</v>
      </c>
      <c r="R35" s="5"/>
      <c r="S35" s="1"/>
      <c r="T35" s="1">
        <f t="shared" si="4"/>
        <v>13</v>
      </c>
      <c r="U35" s="1">
        <f t="shared" si="5"/>
        <v>3.828125</v>
      </c>
      <c r="V35" s="1">
        <v>64.599999999999994</v>
      </c>
      <c r="W35" s="1">
        <v>31.6</v>
      </c>
      <c r="X35" s="1">
        <v>37.799999999999997</v>
      </c>
      <c r="Y35" s="1">
        <v>72.599999999999994</v>
      </c>
      <c r="Z35" s="1">
        <v>20.2</v>
      </c>
      <c r="AA35" s="1" t="s">
        <v>72</v>
      </c>
      <c r="AB35" s="1">
        <f t="shared" si="6"/>
        <v>126.79200000000002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35</v>
      </c>
      <c r="C36" s="1">
        <v>732.20500000000004</v>
      </c>
      <c r="D36" s="1">
        <v>352.63799999999998</v>
      </c>
      <c r="E36" s="1">
        <v>480.15300000000002</v>
      </c>
      <c r="F36" s="1">
        <v>478.23099999999999</v>
      </c>
      <c r="G36" s="6">
        <v>1</v>
      </c>
      <c r="H36" s="1">
        <v>45</v>
      </c>
      <c r="I36" s="1" t="s">
        <v>37</v>
      </c>
      <c r="J36" s="1">
        <v>457.35199999999998</v>
      </c>
      <c r="K36" s="1">
        <f t="shared" si="9"/>
        <v>22.801000000000045</v>
      </c>
      <c r="L36" s="1">
        <f t="shared" si="2"/>
        <v>380.601</v>
      </c>
      <c r="M36" s="1">
        <v>99.552000000000007</v>
      </c>
      <c r="N36" s="1">
        <v>237</v>
      </c>
      <c r="O36" s="1">
        <v>270</v>
      </c>
      <c r="P36" s="1">
        <f t="shared" si="3"/>
        <v>76.120199999999997</v>
      </c>
      <c r="Q36" s="5">
        <f>15*P36-O36-N36-F36</f>
        <v>156.57199999999989</v>
      </c>
      <c r="R36" s="5"/>
      <c r="S36" s="1"/>
      <c r="T36" s="1">
        <f t="shared" si="4"/>
        <v>14.999999999999998</v>
      </c>
      <c r="U36" s="1">
        <f t="shared" si="5"/>
        <v>12.943095262492742</v>
      </c>
      <c r="V36" s="1">
        <v>90.932400000000001</v>
      </c>
      <c r="W36" s="1">
        <v>86.132599999999996</v>
      </c>
      <c r="X36" s="1">
        <v>89.408999999999992</v>
      </c>
      <c r="Y36" s="1">
        <v>79.176999999999992</v>
      </c>
      <c r="Z36" s="1">
        <v>63.089200000000012</v>
      </c>
      <c r="AA36" s="1"/>
      <c r="AB36" s="1">
        <f t="shared" si="6"/>
        <v>156.57199999999989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74</v>
      </c>
      <c r="B37" s="16" t="s">
        <v>32</v>
      </c>
      <c r="C37" s="16">
        <v>79</v>
      </c>
      <c r="D37" s="16">
        <v>15</v>
      </c>
      <c r="E37" s="16">
        <v>45</v>
      </c>
      <c r="F37" s="16"/>
      <c r="G37" s="17">
        <v>0</v>
      </c>
      <c r="H37" s="16">
        <v>60</v>
      </c>
      <c r="I37" s="16" t="s">
        <v>45</v>
      </c>
      <c r="J37" s="16">
        <v>84</v>
      </c>
      <c r="K37" s="16">
        <f t="shared" si="9"/>
        <v>-39</v>
      </c>
      <c r="L37" s="16">
        <f t="shared" si="2"/>
        <v>45</v>
      </c>
      <c r="M37" s="16"/>
      <c r="N37" s="16"/>
      <c r="O37" s="16"/>
      <c r="P37" s="16">
        <f t="shared" si="3"/>
        <v>9</v>
      </c>
      <c r="Q37" s="19"/>
      <c r="R37" s="19"/>
      <c r="S37" s="16"/>
      <c r="T37" s="16">
        <f t="shared" si="4"/>
        <v>0</v>
      </c>
      <c r="U37" s="16">
        <f t="shared" si="5"/>
        <v>0</v>
      </c>
      <c r="V37" s="16">
        <v>60.8</v>
      </c>
      <c r="W37" s="16">
        <v>37.6</v>
      </c>
      <c r="X37" s="16">
        <v>41.202399999999997</v>
      </c>
      <c r="Y37" s="16">
        <v>32.6</v>
      </c>
      <c r="Z37" s="16">
        <v>10.6</v>
      </c>
      <c r="AA37" s="16"/>
      <c r="AB37" s="16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32</v>
      </c>
      <c r="C38" s="1">
        <v>143</v>
      </c>
      <c r="D38" s="1">
        <v>400</v>
      </c>
      <c r="E38" s="1">
        <v>287</v>
      </c>
      <c r="F38" s="1">
        <v>204</v>
      </c>
      <c r="G38" s="6">
        <v>0.4</v>
      </c>
      <c r="H38" s="1">
        <v>60</v>
      </c>
      <c r="I38" s="1" t="s">
        <v>40</v>
      </c>
      <c r="J38" s="1">
        <v>371</v>
      </c>
      <c r="K38" s="1">
        <f t="shared" si="9"/>
        <v>-84</v>
      </c>
      <c r="L38" s="1">
        <f t="shared" si="2"/>
        <v>287</v>
      </c>
      <c r="M38" s="1"/>
      <c r="N38" s="1">
        <v>201</v>
      </c>
      <c r="O38" s="1">
        <v>260</v>
      </c>
      <c r="P38" s="1">
        <f t="shared" si="3"/>
        <v>57.4</v>
      </c>
      <c r="Q38" s="5">
        <f>16*P38-O38-N38-F38</f>
        <v>253.39999999999998</v>
      </c>
      <c r="R38" s="5"/>
      <c r="S38" s="1"/>
      <c r="T38" s="1">
        <f t="shared" si="4"/>
        <v>16</v>
      </c>
      <c r="U38" s="1">
        <f t="shared" si="5"/>
        <v>11.585365853658537</v>
      </c>
      <c r="V38" s="1">
        <v>60.4</v>
      </c>
      <c r="W38" s="1">
        <v>53.4</v>
      </c>
      <c r="X38" s="1">
        <v>53.8</v>
      </c>
      <c r="Y38" s="1">
        <v>75</v>
      </c>
      <c r="Z38" s="1">
        <v>80.8</v>
      </c>
      <c r="AA38" s="1"/>
      <c r="AB38" s="1">
        <f t="shared" si="6"/>
        <v>101.36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76</v>
      </c>
      <c r="B39" s="1" t="s">
        <v>32</v>
      </c>
      <c r="C39" s="1"/>
      <c r="D39" s="1">
        <v>32</v>
      </c>
      <c r="E39" s="1">
        <v>1</v>
      </c>
      <c r="F39" s="1">
        <v>28</v>
      </c>
      <c r="G39" s="6">
        <v>0.5</v>
      </c>
      <c r="H39" s="1"/>
      <c r="I39" s="1" t="s">
        <v>33</v>
      </c>
      <c r="J39" s="1">
        <v>1</v>
      </c>
      <c r="K39" s="1">
        <f t="shared" si="9"/>
        <v>0</v>
      </c>
      <c r="L39" s="1">
        <f t="shared" si="2"/>
        <v>1</v>
      </c>
      <c r="M39" s="1"/>
      <c r="N39" s="1">
        <v>87</v>
      </c>
      <c r="O39" s="1">
        <v>50</v>
      </c>
      <c r="P39" s="1">
        <f t="shared" si="3"/>
        <v>0.2</v>
      </c>
      <c r="Q39" s="5"/>
      <c r="R39" s="5"/>
      <c r="S39" s="1"/>
      <c r="T39" s="1">
        <f t="shared" si="4"/>
        <v>825</v>
      </c>
      <c r="U39" s="1">
        <f t="shared" si="5"/>
        <v>825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4" t="s">
        <v>152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6" t="s">
        <v>77</v>
      </c>
      <c r="B40" s="16" t="s">
        <v>32</v>
      </c>
      <c r="C40" s="16">
        <v>191</v>
      </c>
      <c r="D40" s="16">
        <v>1</v>
      </c>
      <c r="E40" s="16">
        <v>133</v>
      </c>
      <c r="F40" s="16"/>
      <c r="G40" s="17">
        <v>0</v>
      </c>
      <c r="H40" s="16">
        <v>60</v>
      </c>
      <c r="I40" s="16" t="s">
        <v>45</v>
      </c>
      <c r="J40" s="16">
        <v>225</v>
      </c>
      <c r="K40" s="16">
        <f t="shared" si="9"/>
        <v>-92</v>
      </c>
      <c r="L40" s="16">
        <f t="shared" si="2"/>
        <v>133</v>
      </c>
      <c r="M40" s="16"/>
      <c r="N40" s="16"/>
      <c r="O40" s="16"/>
      <c r="P40" s="16">
        <f t="shared" si="3"/>
        <v>26.6</v>
      </c>
      <c r="Q40" s="19"/>
      <c r="R40" s="19"/>
      <c r="S40" s="16"/>
      <c r="T40" s="16">
        <f t="shared" si="4"/>
        <v>0</v>
      </c>
      <c r="U40" s="16">
        <f t="shared" si="5"/>
        <v>0</v>
      </c>
      <c r="V40" s="16">
        <v>51.4</v>
      </c>
      <c r="W40" s="16">
        <v>34.200000000000003</v>
      </c>
      <c r="X40" s="16">
        <v>39.200800000000001</v>
      </c>
      <c r="Y40" s="16">
        <v>31.6</v>
      </c>
      <c r="Z40" s="16">
        <v>10.199999999999999</v>
      </c>
      <c r="AA40" s="16"/>
      <c r="AB40" s="16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32</v>
      </c>
      <c r="C41" s="1">
        <v>254</v>
      </c>
      <c r="D41" s="1">
        <v>224</v>
      </c>
      <c r="E41" s="1">
        <v>358</v>
      </c>
      <c r="F41" s="1">
        <v>75</v>
      </c>
      <c r="G41" s="6">
        <v>0.4</v>
      </c>
      <c r="H41" s="1">
        <v>60</v>
      </c>
      <c r="I41" s="1" t="s">
        <v>40</v>
      </c>
      <c r="J41" s="1">
        <v>434</v>
      </c>
      <c r="K41" s="1">
        <f t="shared" si="9"/>
        <v>-76</v>
      </c>
      <c r="L41" s="1">
        <f t="shared" si="2"/>
        <v>350</v>
      </c>
      <c r="M41" s="1">
        <v>8</v>
      </c>
      <c r="N41" s="1">
        <v>363</v>
      </c>
      <c r="O41" s="1">
        <v>460</v>
      </c>
      <c r="P41" s="1">
        <f t="shared" si="3"/>
        <v>70</v>
      </c>
      <c r="Q41" s="5">
        <f>16*P41-O41-N41-F41</f>
        <v>222</v>
      </c>
      <c r="R41" s="5"/>
      <c r="S41" s="1"/>
      <c r="T41" s="1">
        <f t="shared" si="4"/>
        <v>16</v>
      </c>
      <c r="U41" s="1">
        <f t="shared" si="5"/>
        <v>12.828571428571429</v>
      </c>
      <c r="V41" s="1">
        <v>86.4</v>
      </c>
      <c r="W41" s="1">
        <v>65</v>
      </c>
      <c r="X41" s="1">
        <v>64.8</v>
      </c>
      <c r="Y41" s="1">
        <v>60.2</v>
      </c>
      <c r="Z41" s="1">
        <v>61</v>
      </c>
      <c r="AA41" s="1"/>
      <c r="AB41" s="1">
        <f t="shared" si="6"/>
        <v>88.800000000000011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32</v>
      </c>
      <c r="C42" s="1">
        <v>278</v>
      </c>
      <c r="D42" s="1">
        <v>288</v>
      </c>
      <c r="E42" s="1">
        <v>365</v>
      </c>
      <c r="F42" s="1">
        <v>181</v>
      </c>
      <c r="G42" s="6">
        <v>0.4</v>
      </c>
      <c r="H42" s="1">
        <v>60</v>
      </c>
      <c r="I42" s="1" t="s">
        <v>33</v>
      </c>
      <c r="J42" s="1">
        <v>350</v>
      </c>
      <c r="K42" s="1">
        <f t="shared" si="9"/>
        <v>15</v>
      </c>
      <c r="L42" s="1">
        <f t="shared" si="2"/>
        <v>349</v>
      </c>
      <c r="M42" s="1">
        <v>16</v>
      </c>
      <c r="N42" s="1">
        <v>100</v>
      </c>
      <c r="O42" s="1">
        <v>100</v>
      </c>
      <c r="P42" s="1">
        <f t="shared" si="3"/>
        <v>69.8</v>
      </c>
      <c r="Q42" s="5">
        <f t="shared" ref="Q42:Q55" si="11">13*P42-O42-N42-F42</f>
        <v>526.4</v>
      </c>
      <c r="R42" s="5"/>
      <c r="S42" s="1"/>
      <c r="T42" s="1">
        <f t="shared" si="4"/>
        <v>13</v>
      </c>
      <c r="U42" s="1">
        <f t="shared" si="5"/>
        <v>5.4584527220630372</v>
      </c>
      <c r="V42" s="1">
        <v>46.4</v>
      </c>
      <c r="W42" s="1">
        <v>47</v>
      </c>
      <c r="X42" s="1">
        <v>51.2</v>
      </c>
      <c r="Y42" s="1">
        <v>46.8</v>
      </c>
      <c r="Z42" s="1">
        <v>87.2</v>
      </c>
      <c r="AA42" s="1"/>
      <c r="AB42" s="1">
        <f t="shared" si="6"/>
        <v>210.56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32</v>
      </c>
      <c r="C43" s="1">
        <v>474</v>
      </c>
      <c r="D43" s="1">
        <v>180</v>
      </c>
      <c r="E43" s="1">
        <v>318</v>
      </c>
      <c r="F43" s="1">
        <v>283</v>
      </c>
      <c r="G43" s="6">
        <v>0.1</v>
      </c>
      <c r="H43" s="1">
        <v>45</v>
      </c>
      <c r="I43" s="1" t="s">
        <v>33</v>
      </c>
      <c r="J43" s="1">
        <v>311</v>
      </c>
      <c r="K43" s="1">
        <f t="shared" si="9"/>
        <v>7</v>
      </c>
      <c r="L43" s="1">
        <f t="shared" si="2"/>
        <v>318</v>
      </c>
      <c r="M43" s="1"/>
      <c r="N43" s="1">
        <v>0</v>
      </c>
      <c r="O43" s="1"/>
      <c r="P43" s="1">
        <f t="shared" si="3"/>
        <v>63.6</v>
      </c>
      <c r="Q43" s="5">
        <f t="shared" si="11"/>
        <v>543.80000000000007</v>
      </c>
      <c r="R43" s="5"/>
      <c r="S43" s="1"/>
      <c r="T43" s="1">
        <f t="shared" si="4"/>
        <v>13</v>
      </c>
      <c r="U43" s="1">
        <f t="shared" si="5"/>
        <v>4.449685534591195</v>
      </c>
      <c r="V43" s="1">
        <v>30.2</v>
      </c>
      <c r="W43" s="1">
        <v>28.2</v>
      </c>
      <c r="X43" s="1">
        <v>55.2</v>
      </c>
      <c r="Y43" s="1">
        <v>13</v>
      </c>
      <c r="Z43" s="1">
        <v>35.799999999999997</v>
      </c>
      <c r="AA43" s="1"/>
      <c r="AB43" s="1">
        <f t="shared" si="6"/>
        <v>54.38000000000001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32</v>
      </c>
      <c r="C44" s="1">
        <v>26</v>
      </c>
      <c r="D44" s="1">
        <v>84</v>
      </c>
      <c r="E44" s="1">
        <v>34</v>
      </c>
      <c r="F44" s="1">
        <v>75</v>
      </c>
      <c r="G44" s="6">
        <v>0.1</v>
      </c>
      <c r="H44" s="1">
        <v>60</v>
      </c>
      <c r="I44" s="1" t="s">
        <v>33</v>
      </c>
      <c r="J44" s="1">
        <v>55</v>
      </c>
      <c r="K44" s="1">
        <f t="shared" si="9"/>
        <v>-21</v>
      </c>
      <c r="L44" s="1">
        <f t="shared" si="2"/>
        <v>34</v>
      </c>
      <c r="M44" s="1"/>
      <c r="N44" s="1">
        <v>220</v>
      </c>
      <c r="O44" s="1"/>
      <c r="P44" s="1">
        <f t="shared" si="3"/>
        <v>6.8</v>
      </c>
      <c r="Q44" s="5"/>
      <c r="R44" s="5"/>
      <c r="S44" s="1"/>
      <c r="T44" s="1">
        <f t="shared" si="4"/>
        <v>43.382352941176471</v>
      </c>
      <c r="U44" s="1">
        <f t="shared" si="5"/>
        <v>43.382352941176471</v>
      </c>
      <c r="V44" s="1">
        <v>21.6</v>
      </c>
      <c r="W44" s="1">
        <v>13.8</v>
      </c>
      <c r="X44" s="1">
        <v>1.6</v>
      </c>
      <c r="Y44" s="1">
        <v>6.4</v>
      </c>
      <c r="Z44" s="1">
        <v>15</v>
      </c>
      <c r="AA44" s="1"/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32</v>
      </c>
      <c r="C45" s="1"/>
      <c r="D45" s="1">
        <v>50</v>
      </c>
      <c r="E45" s="1">
        <v>26</v>
      </c>
      <c r="F45" s="1">
        <v>24</v>
      </c>
      <c r="G45" s="6">
        <v>0.1</v>
      </c>
      <c r="H45" s="1">
        <v>60</v>
      </c>
      <c r="I45" s="1" t="s">
        <v>33</v>
      </c>
      <c r="J45" s="1">
        <v>26</v>
      </c>
      <c r="K45" s="1">
        <f t="shared" si="9"/>
        <v>0</v>
      </c>
      <c r="L45" s="1">
        <f t="shared" si="2"/>
        <v>26</v>
      </c>
      <c r="M45" s="1"/>
      <c r="N45" s="1">
        <v>100</v>
      </c>
      <c r="O45" s="1"/>
      <c r="P45" s="1">
        <f t="shared" si="3"/>
        <v>5.2</v>
      </c>
      <c r="Q45" s="5"/>
      <c r="R45" s="5"/>
      <c r="S45" s="1"/>
      <c r="T45" s="1">
        <f t="shared" si="4"/>
        <v>23.846153846153847</v>
      </c>
      <c r="U45" s="1">
        <f t="shared" si="5"/>
        <v>23.846153846153847</v>
      </c>
      <c r="V45" s="1">
        <v>0</v>
      </c>
      <c r="W45" s="1">
        <v>0</v>
      </c>
      <c r="X45" s="1">
        <v>7.4</v>
      </c>
      <c r="Y45" s="1">
        <v>4.5999999999999996</v>
      </c>
      <c r="Z45" s="1">
        <v>10</v>
      </c>
      <c r="AA45" s="1"/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32</v>
      </c>
      <c r="C46" s="1">
        <v>340</v>
      </c>
      <c r="D46" s="1">
        <v>180</v>
      </c>
      <c r="E46" s="1">
        <v>357</v>
      </c>
      <c r="F46" s="1">
        <v>91</v>
      </c>
      <c r="G46" s="6">
        <v>0.4</v>
      </c>
      <c r="H46" s="1">
        <v>45</v>
      </c>
      <c r="I46" s="1" t="s">
        <v>33</v>
      </c>
      <c r="J46" s="1">
        <v>386</v>
      </c>
      <c r="K46" s="1">
        <f t="shared" si="9"/>
        <v>-29</v>
      </c>
      <c r="L46" s="1">
        <f t="shared" si="2"/>
        <v>357</v>
      </c>
      <c r="M46" s="1"/>
      <c r="N46" s="1">
        <v>120</v>
      </c>
      <c r="O46" s="1"/>
      <c r="P46" s="1">
        <f t="shared" si="3"/>
        <v>71.400000000000006</v>
      </c>
      <c r="Q46" s="5">
        <f>12*P46-O46-N46-F46</f>
        <v>645.80000000000007</v>
      </c>
      <c r="R46" s="5"/>
      <c r="S46" s="1"/>
      <c r="T46" s="1">
        <f t="shared" si="4"/>
        <v>12</v>
      </c>
      <c r="U46" s="1">
        <f t="shared" si="5"/>
        <v>2.9551820728291314</v>
      </c>
      <c r="V46" s="1">
        <v>30.4</v>
      </c>
      <c r="W46" s="1">
        <v>23.8</v>
      </c>
      <c r="X46" s="1">
        <v>42.2</v>
      </c>
      <c r="Y46" s="1">
        <v>13.2</v>
      </c>
      <c r="Z46" s="1">
        <v>24.2</v>
      </c>
      <c r="AA46" s="1"/>
      <c r="AB46" s="1">
        <f t="shared" si="6"/>
        <v>258.32000000000005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35</v>
      </c>
      <c r="C47" s="1">
        <v>299.661</v>
      </c>
      <c r="D47" s="1">
        <v>92.436999999999998</v>
      </c>
      <c r="E47" s="1">
        <v>267.37</v>
      </c>
      <c r="F47" s="1">
        <v>76.231999999999999</v>
      </c>
      <c r="G47" s="6">
        <v>1</v>
      </c>
      <c r="H47" s="1">
        <v>60</v>
      </c>
      <c r="I47" s="1" t="s">
        <v>40</v>
      </c>
      <c r="J47" s="1">
        <v>256.2</v>
      </c>
      <c r="K47" s="1">
        <f t="shared" si="9"/>
        <v>11.170000000000016</v>
      </c>
      <c r="L47" s="1">
        <f t="shared" si="2"/>
        <v>267.37</v>
      </c>
      <c r="M47" s="1"/>
      <c r="N47" s="1">
        <v>180</v>
      </c>
      <c r="O47" s="1">
        <v>170</v>
      </c>
      <c r="P47" s="1">
        <f t="shared" si="3"/>
        <v>53.474000000000004</v>
      </c>
      <c r="Q47" s="5">
        <f>16*P47-O47-N47-F47</f>
        <v>429.35200000000009</v>
      </c>
      <c r="R47" s="5"/>
      <c r="S47" s="1"/>
      <c r="T47" s="1">
        <f t="shared" si="4"/>
        <v>16</v>
      </c>
      <c r="U47" s="1">
        <f t="shared" si="5"/>
        <v>7.9708269439353696</v>
      </c>
      <c r="V47" s="1">
        <v>56.462599999999988</v>
      </c>
      <c r="W47" s="1">
        <v>46.392800000000001</v>
      </c>
      <c r="X47" s="1">
        <v>47.048999999999999</v>
      </c>
      <c r="Y47" s="1">
        <v>48.906199999999998</v>
      </c>
      <c r="Z47" s="1">
        <v>49.109200000000001</v>
      </c>
      <c r="AA47" s="1"/>
      <c r="AB47" s="1">
        <f t="shared" si="6"/>
        <v>429.35200000000009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35</v>
      </c>
      <c r="C48" s="1">
        <v>246.08</v>
      </c>
      <c r="D48" s="1">
        <v>432.06599999999997</v>
      </c>
      <c r="E48" s="1">
        <v>235.316</v>
      </c>
      <c r="F48" s="1">
        <v>396.47199999999998</v>
      </c>
      <c r="G48" s="6">
        <v>1</v>
      </c>
      <c r="H48" s="1">
        <v>45</v>
      </c>
      <c r="I48" s="1" t="s">
        <v>33</v>
      </c>
      <c r="J48" s="1">
        <v>232</v>
      </c>
      <c r="K48" s="1">
        <f t="shared" si="9"/>
        <v>3.3160000000000025</v>
      </c>
      <c r="L48" s="1">
        <f t="shared" si="2"/>
        <v>235.316</v>
      </c>
      <c r="M48" s="1"/>
      <c r="N48" s="1">
        <v>100</v>
      </c>
      <c r="O48" s="1">
        <v>100</v>
      </c>
      <c r="P48" s="1">
        <f t="shared" si="3"/>
        <v>47.063200000000002</v>
      </c>
      <c r="Q48" s="5">
        <f t="shared" si="11"/>
        <v>15.349600000000009</v>
      </c>
      <c r="R48" s="5"/>
      <c r="S48" s="1"/>
      <c r="T48" s="1">
        <f t="shared" si="4"/>
        <v>13</v>
      </c>
      <c r="U48" s="1">
        <f t="shared" si="5"/>
        <v>12.673851331826139</v>
      </c>
      <c r="V48" s="1">
        <v>47.433</v>
      </c>
      <c r="W48" s="1">
        <v>65.581199999999995</v>
      </c>
      <c r="X48" s="1">
        <v>59.896599999999999</v>
      </c>
      <c r="Y48" s="1">
        <v>53.343400000000003</v>
      </c>
      <c r="Z48" s="1">
        <v>51.941999999999993</v>
      </c>
      <c r="AA48" s="1"/>
      <c r="AB48" s="1">
        <f t="shared" si="6"/>
        <v>15.349600000000009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35</v>
      </c>
      <c r="C49" s="1">
        <v>139.99299999999999</v>
      </c>
      <c r="D49" s="1">
        <v>119.753</v>
      </c>
      <c r="E49" s="1">
        <v>164.12700000000001</v>
      </c>
      <c r="F49" s="1">
        <v>58.982999999999997</v>
      </c>
      <c r="G49" s="6">
        <v>1</v>
      </c>
      <c r="H49" s="1">
        <v>45</v>
      </c>
      <c r="I49" s="1" t="s">
        <v>33</v>
      </c>
      <c r="J49" s="1">
        <v>175.5</v>
      </c>
      <c r="K49" s="1">
        <f t="shared" si="9"/>
        <v>-11.37299999999999</v>
      </c>
      <c r="L49" s="1">
        <f t="shared" si="2"/>
        <v>164.12700000000001</v>
      </c>
      <c r="M49" s="1"/>
      <c r="N49" s="1">
        <v>150</v>
      </c>
      <c r="O49" s="1">
        <v>150</v>
      </c>
      <c r="P49" s="1">
        <f t="shared" si="3"/>
        <v>32.825400000000002</v>
      </c>
      <c r="Q49" s="5">
        <f t="shared" si="11"/>
        <v>67.747200000000021</v>
      </c>
      <c r="R49" s="5"/>
      <c r="S49" s="1"/>
      <c r="T49" s="1">
        <f t="shared" si="4"/>
        <v>13</v>
      </c>
      <c r="U49" s="1">
        <f t="shared" si="5"/>
        <v>10.936134822424098</v>
      </c>
      <c r="V49" s="1">
        <v>34.022199999999998</v>
      </c>
      <c r="W49" s="1">
        <v>21.395800000000001</v>
      </c>
      <c r="X49" s="1">
        <v>15.2026</v>
      </c>
      <c r="Y49" s="1">
        <v>28.056799999999999</v>
      </c>
      <c r="Z49" s="1">
        <v>13.416</v>
      </c>
      <c r="AA49" s="1"/>
      <c r="AB49" s="1">
        <f t="shared" si="6"/>
        <v>67.747200000000021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32</v>
      </c>
      <c r="C50" s="1">
        <v>204</v>
      </c>
      <c r="D50" s="1">
        <v>88</v>
      </c>
      <c r="E50" s="1">
        <v>116</v>
      </c>
      <c r="F50" s="1">
        <v>159</v>
      </c>
      <c r="G50" s="6">
        <v>0.35</v>
      </c>
      <c r="H50" s="1">
        <v>45</v>
      </c>
      <c r="I50" s="1" t="s">
        <v>33</v>
      </c>
      <c r="J50" s="1">
        <v>122</v>
      </c>
      <c r="K50" s="1">
        <f t="shared" si="9"/>
        <v>-6</v>
      </c>
      <c r="L50" s="1">
        <f t="shared" si="2"/>
        <v>116</v>
      </c>
      <c r="M50" s="1"/>
      <c r="N50" s="1">
        <v>80</v>
      </c>
      <c r="O50" s="1"/>
      <c r="P50" s="1">
        <f t="shared" si="3"/>
        <v>23.2</v>
      </c>
      <c r="Q50" s="5">
        <f t="shared" si="11"/>
        <v>62.599999999999966</v>
      </c>
      <c r="R50" s="5"/>
      <c r="S50" s="1"/>
      <c r="T50" s="1">
        <f t="shared" si="4"/>
        <v>12.999999999999998</v>
      </c>
      <c r="U50" s="1">
        <f t="shared" si="5"/>
        <v>10.301724137931036</v>
      </c>
      <c r="V50" s="1">
        <v>23.2</v>
      </c>
      <c r="W50" s="1">
        <v>13.8</v>
      </c>
      <c r="X50" s="1">
        <v>22.8</v>
      </c>
      <c r="Y50" s="1">
        <v>33.200000000000003</v>
      </c>
      <c r="Z50" s="1">
        <v>23.6</v>
      </c>
      <c r="AA50" s="1"/>
      <c r="AB50" s="1">
        <f t="shared" si="6"/>
        <v>21.909999999999986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35</v>
      </c>
      <c r="C51" s="1">
        <v>174.45599999999999</v>
      </c>
      <c r="D51" s="1">
        <v>174.87299999999999</v>
      </c>
      <c r="E51" s="1">
        <v>166.322</v>
      </c>
      <c r="F51" s="1">
        <v>154.65</v>
      </c>
      <c r="G51" s="6">
        <v>1</v>
      </c>
      <c r="H51" s="1">
        <v>45</v>
      </c>
      <c r="I51" s="1" t="s">
        <v>33</v>
      </c>
      <c r="J51" s="1">
        <v>160</v>
      </c>
      <c r="K51" s="1">
        <f t="shared" si="9"/>
        <v>6.3220000000000027</v>
      </c>
      <c r="L51" s="1">
        <f t="shared" si="2"/>
        <v>166.322</v>
      </c>
      <c r="M51" s="1"/>
      <c r="N51" s="1">
        <v>170</v>
      </c>
      <c r="O51" s="1"/>
      <c r="P51" s="1">
        <f t="shared" si="3"/>
        <v>33.264400000000002</v>
      </c>
      <c r="Q51" s="5">
        <f t="shared" si="11"/>
        <v>107.78720000000001</v>
      </c>
      <c r="R51" s="5"/>
      <c r="S51" s="1"/>
      <c r="T51" s="1">
        <f t="shared" si="4"/>
        <v>12.999999999999998</v>
      </c>
      <c r="U51" s="1">
        <f t="shared" si="5"/>
        <v>9.7596830244946542</v>
      </c>
      <c r="V51" s="1">
        <v>32.374600000000001</v>
      </c>
      <c r="W51" s="1">
        <v>20.9194</v>
      </c>
      <c r="X51" s="1">
        <v>20.189800000000002</v>
      </c>
      <c r="Y51" s="1">
        <v>30.451000000000001</v>
      </c>
      <c r="Z51" s="1">
        <v>14.486599999999999</v>
      </c>
      <c r="AA51" s="1"/>
      <c r="AB51" s="1">
        <f t="shared" si="6"/>
        <v>107.78720000000001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35</v>
      </c>
      <c r="C52" s="1">
        <v>449.18599999999998</v>
      </c>
      <c r="D52" s="1">
        <v>68.301000000000002</v>
      </c>
      <c r="E52" s="1">
        <v>173.32300000000001</v>
      </c>
      <c r="F52" s="1">
        <v>288.56799999999998</v>
      </c>
      <c r="G52" s="6">
        <v>1</v>
      </c>
      <c r="H52" s="1">
        <v>45</v>
      </c>
      <c r="I52" s="1" t="s">
        <v>33</v>
      </c>
      <c r="J52" s="1">
        <v>173.9</v>
      </c>
      <c r="K52" s="1">
        <f t="shared" si="9"/>
        <v>-0.57699999999999818</v>
      </c>
      <c r="L52" s="1">
        <f t="shared" si="2"/>
        <v>142.22300000000001</v>
      </c>
      <c r="M52" s="1">
        <v>31.1</v>
      </c>
      <c r="N52" s="1">
        <v>60</v>
      </c>
      <c r="O52" s="1"/>
      <c r="P52" s="1">
        <f t="shared" si="3"/>
        <v>28.444600000000001</v>
      </c>
      <c r="Q52" s="5">
        <f t="shared" si="11"/>
        <v>21.211800000000039</v>
      </c>
      <c r="R52" s="5"/>
      <c r="S52" s="1"/>
      <c r="T52" s="1">
        <f t="shared" si="4"/>
        <v>13</v>
      </c>
      <c r="U52" s="1">
        <f t="shared" si="5"/>
        <v>12.254276734424108</v>
      </c>
      <c r="V52" s="1">
        <v>29.5792</v>
      </c>
      <c r="W52" s="1">
        <v>19.097799999999999</v>
      </c>
      <c r="X52" s="1">
        <v>33.5304</v>
      </c>
      <c r="Y52" s="1">
        <v>47.666600000000003</v>
      </c>
      <c r="Z52" s="1">
        <v>22.742999999999999</v>
      </c>
      <c r="AA52" s="1"/>
      <c r="AB52" s="1">
        <f t="shared" si="6"/>
        <v>21.211800000000039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32</v>
      </c>
      <c r="C53" s="1">
        <v>955</v>
      </c>
      <c r="D53" s="1">
        <v>592</v>
      </c>
      <c r="E53" s="1">
        <v>614</v>
      </c>
      <c r="F53" s="1">
        <v>806</v>
      </c>
      <c r="G53" s="6">
        <v>0.28000000000000003</v>
      </c>
      <c r="H53" s="1">
        <v>45</v>
      </c>
      <c r="I53" s="1" t="s">
        <v>33</v>
      </c>
      <c r="J53" s="1">
        <v>609.20000000000005</v>
      </c>
      <c r="K53" s="1">
        <f t="shared" si="9"/>
        <v>4.7999999999999545</v>
      </c>
      <c r="L53" s="1">
        <f t="shared" si="2"/>
        <v>614</v>
      </c>
      <c r="M53" s="1"/>
      <c r="N53" s="1">
        <v>140</v>
      </c>
      <c r="O53" s="1">
        <v>140</v>
      </c>
      <c r="P53" s="1">
        <f t="shared" si="3"/>
        <v>122.8</v>
      </c>
      <c r="Q53" s="5">
        <f t="shared" si="11"/>
        <v>510.39999999999986</v>
      </c>
      <c r="R53" s="5"/>
      <c r="S53" s="1"/>
      <c r="T53" s="1">
        <f t="shared" si="4"/>
        <v>13</v>
      </c>
      <c r="U53" s="1">
        <f t="shared" si="5"/>
        <v>8.8436482084690553</v>
      </c>
      <c r="V53" s="1">
        <v>71.8</v>
      </c>
      <c r="W53" s="1">
        <v>111.4</v>
      </c>
      <c r="X53" s="1">
        <v>130.6</v>
      </c>
      <c r="Y53" s="1">
        <v>50</v>
      </c>
      <c r="Z53" s="1">
        <v>114.4</v>
      </c>
      <c r="AA53" s="1"/>
      <c r="AB53" s="1">
        <f t="shared" si="6"/>
        <v>142.91199999999998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32</v>
      </c>
      <c r="C54" s="1">
        <v>289</v>
      </c>
      <c r="D54" s="1">
        <v>911</v>
      </c>
      <c r="E54" s="1">
        <v>399</v>
      </c>
      <c r="F54" s="1">
        <v>680</v>
      </c>
      <c r="G54" s="6">
        <v>0.35</v>
      </c>
      <c r="H54" s="1">
        <v>45</v>
      </c>
      <c r="I54" s="1" t="s">
        <v>33</v>
      </c>
      <c r="J54" s="1">
        <v>475</v>
      </c>
      <c r="K54" s="1">
        <f t="shared" si="9"/>
        <v>-76</v>
      </c>
      <c r="L54" s="1">
        <f t="shared" si="2"/>
        <v>351</v>
      </c>
      <c r="M54" s="1">
        <v>48</v>
      </c>
      <c r="N54" s="1">
        <v>300</v>
      </c>
      <c r="O54" s="1">
        <v>350</v>
      </c>
      <c r="P54" s="1">
        <f t="shared" si="3"/>
        <v>70.2</v>
      </c>
      <c r="Q54" s="5"/>
      <c r="R54" s="5"/>
      <c r="S54" s="1"/>
      <c r="T54" s="1">
        <f t="shared" si="4"/>
        <v>18.945868945868945</v>
      </c>
      <c r="U54" s="1">
        <f t="shared" si="5"/>
        <v>18.945868945868945</v>
      </c>
      <c r="V54" s="1">
        <v>124.8</v>
      </c>
      <c r="W54" s="1">
        <v>128.4</v>
      </c>
      <c r="X54" s="1">
        <v>112</v>
      </c>
      <c r="Y54" s="1">
        <v>117.6</v>
      </c>
      <c r="Z54" s="1">
        <v>115.4</v>
      </c>
      <c r="AA54" s="1"/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92</v>
      </c>
      <c r="B55" s="1" t="s">
        <v>32</v>
      </c>
      <c r="C55" s="1">
        <v>558</v>
      </c>
      <c r="D55" s="1">
        <v>352</v>
      </c>
      <c r="E55" s="1">
        <v>523</v>
      </c>
      <c r="F55" s="1">
        <v>288</v>
      </c>
      <c r="G55" s="6">
        <v>0.28000000000000003</v>
      </c>
      <c r="H55" s="1">
        <v>45</v>
      </c>
      <c r="I55" s="1" t="s">
        <v>33</v>
      </c>
      <c r="J55" s="1">
        <v>520</v>
      </c>
      <c r="K55" s="1">
        <f t="shared" si="9"/>
        <v>3</v>
      </c>
      <c r="L55" s="1">
        <f t="shared" si="2"/>
        <v>523</v>
      </c>
      <c r="M55" s="1"/>
      <c r="N55" s="1">
        <v>330</v>
      </c>
      <c r="O55" s="1">
        <v>420</v>
      </c>
      <c r="P55" s="1">
        <f t="shared" si="3"/>
        <v>104.6</v>
      </c>
      <c r="Q55" s="5">
        <f t="shared" si="11"/>
        <v>321.79999999999995</v>
      </c>
      <c r="R55" s="5"/>
      <c r="S55" s="1"/>
      <c r="T55" s="1">
        <f t="shared" si="4"/>
        <v>13</v>
      </c>
      <c r="U55" s="1">
        <f t="shared" si="5"/>
        <v>9.9235181644359471</v>
      </c>
      <c r="V55" s="1">
        <v>113.8</v>
      </c>
      <c r="W55" s="1">
        <v>57.2</v>
      </c>
      <c r="X55" s="1">
        <v>37.6</v>
      </c>
      <c r="Y55" s="1">
        <v>125</v>
      </c>
      <c r="Z55" s="1">
        <v>93.8</v>
      </c>
      <c r="AA55" s="1"/>
      <c r="AB55" s="1">
        <f t="shared" si="6"/>
        <v>90.103999999999999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32</v>
      </c>
      <c r="C56" s="1">
        <v>824</v>
      </c>
      <c r="D56" s="1">
        <v>752</v>
      </c>
      <c r="E56" s="1">
        <v>693</v>
      </c>
      <c r="F56" s="1">
        <v>733</v>
      </c>
      <c r="G56" s="6">
        <v>0.35</v>
      </c>
      <c r="H56" s="1">
        <v>45</v>
      </c>
      <c r="I56" s="1" t="s">
        <v>37</v>
      </c>
      <c r="J56" s="1">
        <v>704</v>
      </c>
      <c r="K56" s="1">
        <f t="shared" si="9"/>
        <v>-11</v>
      </c>
      <c r="L56" s="1">
        <f t="shared" si="2"/>
        <v>645</v>
      </c>
      <c r="M56" s="1">
        <v>48</v>
      </c>
      <c r="N56" s="1">
        <v>300</v>
      </c>
      <c r="O56" s="1">
        <v>400</v>
      </c>
      <c r="P56" s="1">
        <f t="shared" si="3"/>
        <v>129</v>
      </c>
      <c r="Q56" s="5">
        <f>15*P56-O56-N56-F56</f>
        <v>502</v>
      </c>
      <c r="R56" s="5"/>
      <c r="S56" s="1"/>
      <c r="T56" s="1">
        <f t="shared" si="4"/>
        <v>15</v>
      </c>
      <c r="U56" s="1">
        <f t="shared" si="5"/>
        <v>11.108527131782946</v>
      </c>
      <c r="V56" s="1">
        <v>123.4</v>
      </c>
      <c r="W56" s="1">
        <v>136.80000000000001</v>
      </c>
      <c r="X56" s="1">
        <v>132.80000000000001</v>
      </c>
      <c r="Y56" s="1">
        <v>135.80000000000001</v>
      </c>
      <c r="Z56" s="1">
        <v>129.80000000000001</v>
      </c>
      <c r="AA56" s="1"/>
      <c r="AB56" s="1">
        <f t="shared" si="6"/>
        <v>175.7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6" t="s">
        <v>94</v>
      </c>
      <c r="B57" s="16" t="s">
        <v>32</v>
      </c>
      <c r="C57" s="16">
        <v>417</v>
      </c>
      <c r="D57" s="16">
        <v>8</v>
      </c>
      <c r="E57" s="16">
        <v>266</v>
      </c>
      <c r="F57" s="16">
        <v>102</v>
      </c>
      <c r="G57" s="17">
        <v>0</v>
      </c>
      <c r="H57" s="16">
        <v>45</v>
      </c>
      <c r="I57" s="16" t="s">
        <v>45</v>
      </c>
      <c r="J57" s="16">
        <v>274</v>
      </c>
      <c r="K57" s="16">
        <f t="shared" si="9"/>
        <v>-8</v>
      </c>
      <c r="L57" s="16">
        <f t="shared" si="2"/>
        <v>266</v>
      </c>
      <c r="M57" s="16"/>
      <c r="N57" s="16">
        <v>0</v>
      </c>
      <c r="O57" s="16">
        <v>0</v>
      </c>
      <c r="P57" s="16">
        <f t="shared" si="3"/>
        <v>53.2</v>
      </c>
      <c r="Q57" s="19"/>
      <c r="R57" s="19"/>
      <c r="S57" s="16"/>
      <c r="T57" s="16">
        <f t="shared" si="4"/>
        <v>1.9172932330827066</v>
      </c>
      <c r="U57" s="16">
        <f t="shared" si="5"/>
        <v>1.9172932330827066</v>
      </c>
      <c r="V57" s="16">
        <v>74.2</v>
      </c>
      <c r="W57" s="16">
        <v>30.8</v>
      </c>
      <c r="X57" s="16">
        <v>26</v>
      </c>
      <c r="Y57" s="16">
        <v>68.599999999999994</v>
      </c>
      <c r="Z57" s="16">
        <v>25.4</v>
      </c>
      <c r="AA57" s="16" t="s">
        <v>95</v>
      </c>
      <c r="AB57" s="16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32</v>
      </c>
      <c r="C58" s="1">
        <v>1040</v>
      </c>
      <c r="D58" s="1">
        <v>192</v>
      </c>
      <c r="E58" s="1">
        <v>667</v>
      </c>
      <c r="F58" s="1">
        <v>464</v>
      </c>
      <c r="G58" s="6">
        <v>0.35</v>
      </c>
      <c r="H58" s="1">
        <v>45</v>
      </c>
      <c r="I58" s="1" t="s">
        <v>37</v>
      </c>
      <c r="J58" s="1">
        <v>666.6</v>
      </c>
      <c r="K58" s="1">
        <f t="shared" si="9"/>
        <v>0.39999999999997726</v>
      </c>
      <c r="L58" s="1">
        <f t="shared" si="2"/>
        <v>667</v>
      </c>
      <c r="M58" s="1"/>
      <c r="N58" s="1">
        <v>457</v>
      </c>
      <c r="O58" s="1">
        <v>500</v>
      </c>
      <c r="P58" s="1">
        <f t="shared" si="3"/>
        <v>133.4</v>
      </c>
      <c r="Q58" s="5">
        <f>15*P58-O58-N58-F58</f>
        <v>580</v>
      </c>
      <c r="R58" s="5"/>
      <c r="S58" s="1"/>
      <c r="T58" s="1">
        <f t="shared" si="4"/>
        <v>15</v>
      </c>
      <c r="U58" s="1">
        <f t="shared" si="5"/>
        <v>10.652173913043478</v>
      </c>
      <c r="V58" s="1">
        <v>139.80000000000001</v>
      </c>
      <c r="W58" s="1">
        <v>72.599999999999994</v>
      </c>
      <c r="X58" s="1">
        <v>114</v>
      </c>
      <c r="Y58" s="1">
        <v>155.80000000000001</v>
      </c>
      <c r="Z58" s="1">
        <v>87.6</v>
      </c>
      <c r="AA58" s="1"/>
      <c r="AB58" s="1">
        <f t="shared" si="6"/>
        <v>203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32</v>
      </c>
      <c r="C59" s="1">
        <v>123</v>
      </c>
      <c r="D59" s="1">
        <v>144</v>
      </c>
      <c r="E59" s="1">
        <v>200</v>
      </c>
      <c r="F59" s="1">
        <v>29</v>
      </c>
      <c r="G59" s="6">
        <v>0.28000000000000003</v>
      </c>
      <c r="H59" s="1">
        <v>45</v>
      </c>
      <c r="I59" s="1" t="s">
        <v>33</v>
      </c>
      <c r="J59" s="1">
        <v>203</v>
      </c>
      <c r="K59" s="1">
        <f t="shared" si="9"/>
        <v>-3</v>
      </c>
      <c r="L59" s="1">
        <f t="shared" si="2"/>
        <v>200</v>
      </c>
      <c r="M59" s="1"/>
      <c r="N59" s="1">
        <v>176</v>
      </c>
      <c r="O59" s="1">
        <v>170</v>
      </c>
      <c r="P59" s="1">
        <f t="shared" si="3"/>
        <v>40</v>
      </c>
      <c r="Q59" s="5">
        <f t="shared" ref="Q59:Q71" si="12">13*P59-O59-N59-F59</f>
        <v>145</v>
      </c>
      <c r="R59" s="5"/>
      <c r="S59" s="1"/>
      <c r="T59" s="1">
        <f t="shared" si="4"/>
        <v>13</v>
      </c>
      <c r="U59" s="1">
        <f t="shared" si="5"/>
        <v>9.375</v>
      </c>
      <c r="V59" s="1">
        <v>45.2</v>
      </c>
      <c r="W59" s="1">
        <v>33.200000000000003</v>
      </c>
      <c r="X59" s="1">
        <v>34.799999999999997</v>
      </c>
      <c r="Y59" s="1">
        <v>45.6</v>
      </c>
      <c r="Z59" s="1">
        <v>13.2</v>
      </c>
      <c r="AA59" s="1"/>
      <c r="AB59" s="1">
        <f t="shared" si="6"/>
        <v>40.6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32</v>
      </c>
      <c r="C60" s="1">
        <v>309</v>
      </c>
      <c r="D60" s="1">
        <v>240</v>
      </c>
      <c r="E60" s="1">
        <v>340</v>
      </c>
      <c r="F60" s="1">
        <v>116</v>
      </c>
      <c r="G60" s="6">
        <v>0.41</v>
      </c>
      <c r="H60" s="1">
        <v>45</v>
      </c>
      <c r="I60" s="1" t="s">
        <v>33</v>
      </c>
      <c r="J60" s="1">
        <v>360</v>
      </c>
      <c r="K60" s="1">
        <f t="shared" si="9"/>
        <v>-20</v>
      </c>
      <c r="L60" s="1">
        <f t="shared" si="2"/>
        <v>340</v>
      </c>
      <c r="M60" s="1"/>
      <c r="N60" s="1">
        <v>80</v>
      </c>
      <c r="O60" s="1">
        <v>50</v>
      </c>
      <c r="P60" s="1">
        <f t="shared" si="3"/>
        <v>68</v>
      </c>
      <c r="Q60" s="5">
        <f t="shared" si="12"/>
        <v>638</v>
      </c>
      <c r="R60" s="5"/>
      <c r="S60" s="1"/>
      <c r="T60" s="1">
        <f t="shared" si="4"/>
        <v>13</v>
      </c>
      <c r="U60" s="1">
        <f t="shared" si="5"/>
        <v>3.6176470588235294</v>
      </c>
      <c r="V60" s="1">
        <v>39.4</v>
      </c>
      <c r="W60" s="1">
        <v>30.8</v>
      </c>
      <c r="X60" s="1">
        <v>48.6</v>
      </c>
      <c r="Y60" s="1">
        <v>19.2</v>
      </c>
      <c r="Z60" s="1">
        <v>32</v>
      </c>
      <c r="AA60" s="1"/>
      <c r="AB60" s="1">
        <f t="shared" si="6"/>
        <v>261.58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6" t="s">
        <v>99</v>
      </c>
      <c r="B61" s="16" t="s">
        <v>32</v>
      </c>
      <c r="C61" s="16">
        <v>71</v>
      </c>
      <c r="D61" s="16"/>
      <c r="E61" s="16">
        <v>69</v>
      </c>
      <c r="F61" s="16"/>
      <c r="G61" s="17">
        <v>0</v>
      </c>
      <c r="H61" s="16">
        <v>45</v>
      </c>
      <c r="I61" s="20" t="s">
        <v>45</v>
      </c>
      <c r="J61" s="16">
        <v>89</v>
      </c>
      <c r="K61" s="16">
        <f t="shared" si="9"/>
        <v>-20</v>
      </c>
      <c r="L61" s="16">
        <f t="shared" si="2"/>
        <v>69</v>
      </c>
      <c r="M61" s="16"/>
      <c r="N61" s="16"/>
      <c r="O61" s="16"/>
      <c r="P61" s="16">
        <f t="shared" si="3"/>
        <v>13.8</v>
      </c>
      <c r="Q61" s="19"/>
      <c r="R61" s="19"/>
      <c r="S61" s="16"/>
      <c r="T61" s="16">
        <f t="shared" si="4"/>
        <v>0</v>
      </c>
      <c r="U61" s="16">
        <f t="shared" si="5"/>
        <v>0</v>
      </c>
      <c r="V61" s="16">
        <v>21.2</v>
      </c>
      <c r="W61" s="16">
        <v>1.6</v>
      </c>
      <c r="X61" s="16">
        <v>17.600000000000001</v>
      </c>
      <c r="Y61" s="16">
        <v>21.2</v>
      </c>
      <c r="Z61" s="16">
        <v>13.4</v>
      </c>
      <c r="AA61" s="16" t="s">
        <v>100</v>
      </c>
      <c r="AB61" s="16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32</v>
      </c>
      <c r="C62" s="1">
        <v>409</v>
      </c>
      <c r="D62" s="1">
        <v>31</v>
      </c>
      <c r="E62" s="22">
        <f>351+E100</f>
        <v>568</v>
      </c>
      <c r="F62" s="22">
        <f>F100</f>
        <v>343</v>
      </c>
      <c r="G62" s="6">
        <v>0.41</v>
      </c>
      <c r="H62" s="1">
        <v>45</v>
      </c>
      <c r="I62" s="1" t="s">
        <v>37</v>
      </c>
      <c r="J62" s="1">
        <v>482</v>
      </c>
      <c r="K62" s="1">
        <f t="shared" si="9"/>
        <v>86</v>
      </c>
      <c r="L62" s="1">
        <f t="shared" si="2"/>
        <v>568</v>
      </c>
      <c r="M62" s="1"/>
      <c r="N62" s="1">
        <v>550</v>
      </c>
      <c r="O62" s="1">
        <v>750</v>
      </c>
      <c r="P62" s="1">
        <f t="shared" si="3"/>
        <v>113.6</v>
      </c>
      <c r="Q62" s="5">
        <f>15*P62-O62-N62-F62</f>
        <v>61</v>
      </c>
      <c r="R62" s="5"/>
      <c r="S62" s="1"/>
      <c r="T62" s="1">
        <f t="shared" si="4"/>
        <v>15</v>
      </c>
      <c r="U62" s="1">
        <f t="shared" si="5"/>
        <v>14.463028169014086</v>
      </c>
      <c r="V62" s="1">
        <v>170</v>
      </c>
      <c r="W62" s="1">
        <v>177.6</v>
      </c>
      <c r="X62" s="1">
        <v>180.2</v>
      </c>
      <c r="Y62" s="1">
        <v>192.2</v>
      </c>
      <c r="Z62" s="1">
        <v>85.2</v>
      </c>
      <c r="AA62" s="1" t="s">
        <v>102</v>
      </c>
      <c r="AB62" s="1">
        <f t="shared" si="6"/>
        <v>25.009999999999998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32</v>
      </c>
      <c r="C63" s="1">
        <v>850</v>
      </c>
      <c r="D63" s="1">
        <v>140</v>
      </c>
      <c r="E63" s="1">
        <v>588</v>
      </c>
      <c r="F63" s="1">
        <v>352</v>
      </c>
      <c r="G63" s="6">
        <v>0.41</v>
      </c>
      <c r="H63" s="1">
        <v>45</v>
      </c>
      <c r="I63" s="1" t="s">
        <v>33</v>
      </c>
      <c r="J63" s="1">
        <v>556</v>
      </c>
      <c r="K63" s="1">
        <f t="shared" si="9"/>
        <v>32</v>
      </c>
      <c r="L63" s="1">
        <f t="shared" si="2"/>
        <v>588</v>
      </c>
      <c r="M63" s="1"/>
      <c r="N63" s="1">
        <v>50</v>
      </c>
      <c r="O63" s="1"/>
      <c r="P63" s="1">
        <f t="shared" si="3"/>
        <v>117.6</v>
      </c>
      <c r="Q63" s="5">
        <f>12*P63-O63-N63-F63</f>
        <v>1009.1999999999998</v>
      </c>
      <c r="R63" s="5"/>
      <c r="S63" s="1"/>
      <c r="T63" s="1">
        <f t="shared" si="4"/>
        <v>11.999999999999998</v>
      </c>
      <c r="U63" s="1">
        <f t="shared" si="5"/>
        <v>3.4183673469387759</v>
      </c>
      <c r="V63" s="1">
        <v>39.200000000000003</v>
      </c>
      <c r="W63" s="1">
        <v>24.6</v>
      </c>
      <c r="X63" s="1">
        <v>82.2</v>
      </c>
      <c r="Y63" s="1">
        <v>35.200000000000003</v>
      </c>
      <c r="Z63" s="1">
        <v>49.8</v>
      </c>
      <c r="AA63" s="1"/>
      <c r="AB63" s="1">
        <f t="shared" si="6"/>
        <v>413.77199999999988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32</v>
      </c>
      <c r="C64" s="1">
        <v>55</v>
      </c>
      <c r="D64" s="1">
        <v>3</v>
      </c>
      <c r="E64" s="1">
        <v>57</v>
      </c>
      <c r="F64" s="1"/>
      <c r="G64" s="6">
        <v>0.5</v>
      </c>
      <c r="H64" s="1">
        <v>45</v>
      </c>
      <c r="I64" s="1" t="s">
        <v>33</v>
      </c>
      <c r="J64" s="1">
        <v>60</v>
      </c>
      <c r="K64" s="1">
        <f t="shared" ref="K64:K95" si="13">E64-J64</f>
        <v>-3</v>
      </c>
      <c r="L64" s="1">
        <f t="shared" si="2"/>
        <v>57</v>
      </c>
      <c r="M64" s="1"/>
      <c r="N64" s="1">
        <v>114</v>
      </c>
      <c r="O64" s="1">
        <v>50</v>
      </c>
      <c r="P64" s="1">
        <f t="shared" si="3"/>
        <v>11.4</v>
      </c>
      <c r="Q64" s="5"/>
      <c r="R64" s="5"/>
      <c r="S64" s="1"/>
      <c r="T64" s="1">
        <f t="shared" si="4"/>
        <v>14.385964912280702</v>
      </c>
      <c r="U64" s="1">
        <f t="shared" si="5"/>
        <v>14.385964912280702</v>
      </c>
      <c r="V64" s="1">
        <v>16.8</v>
      </c>
      <c r="W64" s="1">
        <v>4.5999999999999996</v>
      </c>
      <c r="X64" s="1">
        <v>5.2</v>
      </c>
      <c r="Y64" s="1">
        <v>15.8</v>
      </c>
      <c r="Z64" s="1">
        <v>2</v>
      </c>
      <c r="AA64" s="1" t="s">
        <v>105</v>
      </c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106</v>
      </c>
      <c r="B65" s="1" t="s">
        <v>32</v>
      </c>
      <c r="C65" s="1">
        <v>68</v>
      </c>
      <c r="D65" s="1">
        <v>42</v>
      </c>
      <c r="E65" s="1">
        <v>68</v>
      </c>
      <c r="F65" s="1">
        <v>35</v>
      </c>
      <c r="G65" s="6">
        <v>0.4</v>
      </c>
      <c r="H65" s="1" t="e">
        <v>#N/A</v>
      </c>
      <c r="I65" s="1" t="s">
        <v>33</v>
      </c>
      <c r="J65" s="1">
        <v>84</v>
      </c>
      <c r="K65" s="1">
        <f t="shared" si="13"/>
        <v>-16</v>
      </c>
      <c r="L65" s="1">
        <f t="shared" si="2"/>
        <v>68</v>
      </c>
      <c r="M65" s="1"/>
      <c r="N65" s="1">
        <v>40</v>
      </c>
      <c r="O65" s="1"/>
      <c r="P65" s="1">
        <f t="shared" si="3"/>
        <v>13.6</v>
      </c>
      <c r="Q65" s="5">
        <f t="shared" si="12"/>
        <v>101.79999999999998</v>
      </c>
      <c r="R65" s="5"/>
      <c r="S65" s="1"/>
      <c r="T65" s="1">
        <f t="shared" si="4"/>
        <v>12.999999999999998</v>
      </c>
      <c r="U65" s="1">
        <f t="shared" si="5"/>
        <v>5.5147058823529411</v>
      </c>
      <c r="V65" s="1">
        <v>7.4</v>
      </c>
      <c r="W65" s="1">
        <v>0</v>
      </c>
      <c r="X65" s="1">
        <v>0</v>
      </c>
      <c r="Y65" s="1">
        <v>0</v>
      </c>
      <c r="Z65" s="1">
        <v>0</v>
      </c>
      <c r="AA65" s="1"/>
      <c r="AB65" s="1">
        <f t="shared" si="6"/>
        <v>40.72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107</v>
      </c>
      <c r="B66" s="1" t="s">
        <v>35</v>
      </c>
      <c r="C66" s="1">
        <v>36.287999999999997</v>
      </c>
      <c r="D66" s="1">
        <v>8.61</v>
      </c>
      <c r="E66" s="1">
        <v>26.146999999999998</v>
      </c>
      <c r="F66" s="1">
        <v>14.353</v>
      </c>
      <c r="G66" s="6">
        <v>1</v>
      </c>
      <c r="H66" s="1">
        <v>30</v>
      </c>
      <c r="I66" s="1" t="s">
        <v>33</v>
      </c>
      <c r="J66" s="1">
        <v>25</v>
      </c>
      <c r="K66" s="1">
        <f t="shared" si="13"/>
        <v>1.1469999999999985</v>
      </c>
      <c r="L66" s="1">
        <f t="shared" si="2"/>
        <v>26.146999999999998</v>
      </c>
      <c r="M66" s="1"/>
      <c r="N66" s="1">
        <v>50</v>
      </c>
      <c r="O66" s="1"/>
      <c r="P66" s="1">
        <f t="shared" si="3"/>
        <v>5.2294</v>
      </c>
      <c r="Q66" s="5">
        <v>5</v>
      </c>
      <c r="R66" s="5"/>
      <c r="S66" s="1"/>
      <c r="T66" s="1">
        <f t="shared" si="4"/>
        <v>13.262133323134584</v>
      </c>
      <c r="U66" s="1">
        <f t="shared" si="5"/>
        <v>12.306000688415496</v>
      </c>
      <c r="V66" s="1">
        <v>5.6834000000000007</v>
      </c>
      <c r="W66" s="1">
        <v>4.9800000000000004</v>
      </c>
      <c r="X66" s="1">
        <v>2.3948</v>
      </c>
      <c r="Y66" s="1">
        <v>7.0982000000000003</v>
      </c>
      <c r="Z66" s="1">
        <v>3.6956000000000002</v>
      </c>
      <c r="AA66" s="1"/>
      <c r="AB66" s="1">
        <f t="shared" si="6"/>
        <v>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108</v>
      </c>
      <c r="B67" s="1" t="s">
        <v>32</v>
      </c>
      <c r="C67" s="1">
        <v>83</v>
      </c>
      <c r="D67" s="1">
        <v>32</v>
      </c>
      <c r="E67" s="1">
        <v>67</v>
      </c>
      <c r="F67" s="1">
        <v>39</v>
      </c>
      <c r="G67" s="6">
        <v>0.41</v>
      </c>
      <c r="H67" s="1" t="e">
        <v>#N/A</v>
      </c>
      <c r="I67" s="1" t="s">
        <v>33</v>
      </c>
      <c r="J67" s="1">
        <v>67</v>
      </c>
      <c r="K67" s="1">
        <f t="shared" si="13"/>
        <v>0</v>
      </c>
      <c r="L67" s="1">
        <f t="shared" si="2"/>
        <v>67</v>
      </c>
      <c r="M67" s="1"/>
      <c r="N67" s="1">
        <v>0</v>
      </c>
      <c r="O67" s="1"/>
      <c r="P67" s="1">
        <f t="shared" si="3"/>
        <v>13.4</v>
      </c>
      <c r="Q67" s="5">
        <f>12*P67-O67-N67-F67</f>
        <v>121.80000000000001</v>
      </c>
      <c r="R67" s="5"/>
      <c r="S67" s="1"/>
      <c r="T67" s="1">
        <f t="shared" si="4"/>
        <v>12</v>
      </c>
      <c r="U67" s="1">
        <f t="shared" si="5"/>
        <v>2.9104477611940296</v>
      </c>
      <c r="V67" s="1">
        <v>4.4000000000000004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f t="shared" si="6"/>
        <v>49.938000000000002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109</v>
      </c>
      <c r="B68" s="1" t="s">
        <v>35</v>
      </c>
      <c r="C68" s="1">
        <v>27.175000000000001</v>
      </c>
      <c r="D68" s="1">
        <v>33.302</v>
      </c>
      <c r="E68" s="1">
        <v>23.07</v>
      </c>
      <c r="F68" s="1">
        <v>32.994999999999997</v>
      </c>
      <c r="G68" s="6">
        <v>1</v>
      </c>
      <c r="H68" s="1">
        <v>45</v>
      </c>
      <c r="I68" s="1" t="s">
        <v>33</v>
      </c>
      <c r="J68" s="1">
        <v>31</v>
      </c>
      <c r="K68" s="1">
        <f t="shared" si="13"/>
        <v>-7.93</v>
      </c>
      <c r="L68" s="1">
        <f t="shared" ref="L68:L101" si="14">E68-M68</f>
        <v>23.07</v>
      </c>
      <c r="M68" s="1"/>
      <c r="N68" s="1">
        <v>35</v>
      </c>
      <c r="O68" s="1"/>
      <c r="P68" s="1">
        <f t="shared" ref="P68:P101" si="15">L68/5</f>
        <v>4.6139999999999999</v>
      </c>
      <c r="Q68" s="5"/>
      <c r="R68" s="5"/>
      <c r="S68" s="1"/>
      <c r="T68" s="1">
        <f t="shared" si="4"/>
        <v>14.736671001300392</v>
      </c>
      <c r="U68" s="1">
        <f t="shared" si="5"/>
        <v>14.736671001300392</v>
      </c>
      <c r="V68" s="1">
        <v>3.97</v>
      </c>
      <c r="W68" s="1">
        <v>5.6622000000000003</v>
      </c>
      <c r="X68" s="1">
        <v>4.4207999999999998</v>
      </c>
      <c r="Y68" s="1">
        <v>5.5644</v>
      </c>
      <c r="Z68" s="1">
        <v>3.7484000000000002</v>
      </c>
      <c r="AA68" s="1"/>
      <c r="AB68" s="1">
        <f t="shared" ref="AB68:AB101" si="16">Q68*G68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110</v>
      </c>
      <c r="B69" s="1" t="s">
        <v>32</v>
      </c>
      <c r="C69" s="1">
        <v>64</v>
      </c>
      <c r="D69" s="1">
        <v>36</v>
      </c>
      <c r="E69" s="1">
        <v>63</v>
      </c>
      <c r="F69" s="1">
        <v>3</v>
      </c>
      <c r="G69" s="6">
        <v>0.36</v>
      </c>
      <c r="H69" s="1" t="e">
        <v>#N/A</v>
      </c>
      <c r="I69" s="1" t="s">
        <v>33</v>
      </c>
      <c r="J69" s="1">
        <v>127</v>
      </c>
      <c r="K69" s="1">
        <f t="shared" si="13"/>
        <v>-64</v>
      </c>
      <c r="L69" s="1">
        <f t="shared" si="14"/>
        <v>63</v>
      </c>
      <c r="M69" s="1"/>
      <c r="N69" s="1">
        <v>67</v>
      </c>
      <c r="O69" s="1">
        <v>50</v>
      </c>
      <c r="P69" s="1">
        <f t="shared" si="15"/>
        <v>12.6</v>
      </c>
      <c r="Q69" s="5">
        <f t="shared" si="12"/>
        <v>43.799999999999983</v>
      </c>
      <c r="R69" s="5"/>
      <c r="S69" s="1"/>
      <c r="T69" s="1">
        <f t="shared" si="4"/>
        <v>12.999999999999998</v>
      </c>
      <c r="U69" s="1">
        <f t="shared" si="5"/>
        <v>9.5238095238095237</v>
      </c>
      <c r="V69" s="1">
        <v>14.4</v>
      </c>
      <c r="W69" s="1">
        <v>0</v>
      </c>
      <c r="X69" s="1">
        <v>0</v>
      </c>
      <c r="Y69" s="1">
        <v>0</v>
      </c>
      <c r="Z69" s="1">
        <v>0</v>
      </c>
      <c r="AA69" s="1"/>
      <c r="AB69" s="1">
        <f t="shared" si="16"/>
        <v>15.767999999999994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35</v>
      </c>
      <c r="C70" s="1">
        <v>66.256</v>
      </c>
      <c r="D70" s="1">
        <v>21.355</v>
      </c>
      <c r="E70" s="1">
        <v>52.606999999999999</v>
      </c>
      <c r="F70" s="1">
        <v>23.542000000000002</v>
      </c>
      <c r="G70" s="6">
        <v>1</v>
      </c>
      <c r="H70" s="1">
        <v>45</v>
      </c>
      <c r="I70" s="1" t="s">
        <v>33</v>
      </c>
      <c r="J70" s="1">
        <v>51</v>
      </c>
      <c r="K70" s="1">
        <f t="shared" si="13"/>
        <v>1.6069999999999993</v>
      </c>
      <c r="L70" s="1">
        <f t="shared" si="14"/>
        <v>52.606999999999999</v>
      </c>
      <c r="M70" s="1"/>
      <c r="N70" s="1">
        <v>40</v>
      </c>
      <c r="O70" s="1"/>
      <c r="P70" s="1">
        <f t="shared" si="15"/>
        <v>10.5214</v>
      </c>
      <c r="Q70" s="5">
        <f t="shared" si="12"/>
        <v>73.236199999999997</v>
      </c>
      <c r="R70" s="5"/>
      <c r="S70" s="1"/>
      <c r="T70" s="1">
        <f t="shared" si="4"/>
        <v>13</v>
      </c>
      <c r="U70" s="1">
        <f t="shared" si="5"/>
        <v>6.0393103579371568</v>
      </c>
      <c r="V70" s="1">
        <v>6.6254000000000008</v>
      </c>
      <c r="W70" s="1">
        <v>4.0575999999999999</v>
      </c>
      <c r="X70" s="1">
        <v>3.3220000000000001</v>
      </c>
      <c r="Y70" s="1">
        <v>9.2652000000000001</v>
      </c>
      <c r="Z70" s="1">
        <v>4.8869999999999996</v>
      </c>
      <c r="AA70" s="1"/>
      <c r="AB70" s="1">
        <f t="shared" si="16"/>
        <v>73.236199999999997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112</v>
      </c>
      <c r="B71" s="1" t="s">
        <v>32</v>
      </c>
      <c r="C71" s="1">
        <v>46</v>
      </c>
      <c r="D71" s="1">
        <v>36</v>
      </c>
      <c r="E71" s="1">
        <v>59</v>
      </c>
      <c r="F71" s="1">
        <v>17</v>
      </c>
      <c r="G71" s="6">
        <v>0.41</v>
      </c>
      <c r="H71" s="1" t="e">
        <v>#N/A</v>
      </c>
      <c r="I71" s="1" t="s">
        <v>33</v>
      </c>
      <c r="J71" s="1">
        <v>77</v>
      </c>
      <c r="K71" s="1">
        <f t="shared" si="13"/>
        <v>-18</v>
      </c>
      <c r="L71" s="1">
        <f t="shared" si="14"/>
        <v>59</v>
      </c>
      <c r="M71" s="1"/>
      <c r="N71" s="1">
        <v>50</v>
      </c>
      <c r="O71" s="1">
        <v>50</v>
      </c>
      <c r="P71" s="1">
        <f t="shared" si="15"/>
        <v>11.8</v>
      </c>
      <c r="Q71" s="5">
        <f t="shared" si="12"/>
        <v>36.400000000000006</v>
      </c>
      <c r="R71" s="5"/>
      <c r="S71" s="1"/>
      <c r="T71" s="1">
        <f t="shared" ref="T71:T101" si="17">(F71+N71+O71+Q71)/P71</f>
        <v>13</v>
      </c>
      <c r="U71" s="1">
        <f t="shared" ref="U71:U101" si="18">(F71+N71+O71)/P71</f>
        <v>9.9152542372881349</v>
      </c>
      <c r="V71" s="1">
        <v>12.4</v>
      </c>
      <c r="W71" s="1">
        <v>0</v>
      </c>
      <c r="X71" s="1">
        <v>0</v>
      </c>
      <c r="Y71" s="1">
        <v>0</v>
      </c>
      <c r="Z71" s="1">
        <v>0</v>
      </c>
      <c r="AA71" s="1"/>
      <c r="AB71" s="1">
        <f t="shared" si="16"/>
        <v>14.924000000000001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113</v>
      </c>
      <c r="B72" s="16" t="s">
        <v>35</v>
      </c>
      <c r="C72" s="16">
        <v>16.148</v>
      </c>
      <c r="D72" s="16">
        <v>8.7999999999999995E-2</v>
      </c>
      <c r="E72" s="16">
        <v>13.516</v>
      </c>
      <c r="F72" s="16"/>
      <c r="G72" s="17">
        <v>0</v>
      </c>
      <c r="H72" s="16">
        <v>60</v>
      </c>
      <c r="I72" s="16" t="s">
        <v>45</v>
      </c>
      <c r="J72" s="16">
        <v>22.3</v>
      </c>
      <c r="K72" s="16">
        <f t="shared" si="13"/>
        <v>-8.7840000000000007</v>
      </c>
      <c r="L72" s="16">
        <f t="shared" si="14"/>
        <v>13.516</v>
      </c>
      <c r="M72" s="16"/>
      <c r="N72" s="16"/>
      <c r="O72" s="16"/>
      <c r="P72" s="16">
        <f t="shared" si="15"/>
        <v>2.7031999999999998</v>
      </c>
      <c r="Q72" s="19"/>
      <c r="R72" s="19"/>
      <c r="S72" s="16"/>
      <c r="T72" s="16">
        <f t="shared" si="17"/>
        <v>0</v>
      </c>
      <c r="U72" s="16">
        <f t="shared" si="18"/>
        <v>0</v>
      </c>
      <c r="V72" s="16">
        <v>13.2704</v>
      </c>
      <c r="W72" s="16">
        <v>7.5145999999999997</v>
      </c>
      <c r="X72" s="16">
        <v>8.5355999999999987</v>
      </c>
      <c r="Y72" s="16">
        <v>12.002000000000001</v>
      </c>
      <c r="Z72" s="16">
        <v>6.9644000000000004</v>
      </c>
      <c r="AA72" s="16" t="s">
        <v>114</v>
      </c>
      <c r="AB72" s="16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115</v>
      </c>
      <c r="B73" s="1" t="s">
        <v>32</v>
      </c>
      <c r="C73" s="1">
        <v>42</v>
      </c>
      <c r="D73" s="1">
        <v>36</v>
      </c>
      <c r="E73" s="1">
        <v>40</v>
      </c>
      <c r="F73" s="1">
        <v>16</v>
      </c>
      <c r="G73" s="6">
        <v>0.41</v>
      </c>
      <c r="H73" s="1" t="e">
        <v>#N/A</v>
      </c>
      <c r="I73" s="1" t="s">
        <v>33</v>
      </c>
      <c r="J73" s="1">
        <v>63</v>
      </c>
      <c r="K73" s="1">
        <f t="shared" si="13"/>
        <v>-23</v>
      </c>
      <c r="L73" s="1">
        <f t="shared" si="14"/>
        <v>40</v>
      </c>
      <c r="M73" s="1"/>
      <c r="N73" s="1">
        <v>80</v>
      </c>
      <c r="O73" s="1">
        <v>70</v>
      </c>
      <c r="P73" s="1">
        <f t="shared" si="15"/>
        <v>8</v>
      </c>
      <c r="Q73" s="5"/>
      <c r="R73" s="5"/>
      <c r="S73" s="1"/>
      <c r="T73" s="1">
        <f t="shared" si="17"/>
        <v>20.75</v>
      </c>
      <c r="U73" s="1">
        <f t="shared" si="18"/>
        <v>20.75</v>
      </c>
      <c r="V73" s="1">
        <v>16.2</v>
      </c>
      <c r="W73" s="1">
        <v>0</v>
      </c>
      <c r="X73" s="1">
        <v>0</v>
      </c>
      <c r="Y73" s="1">
        <v>0</v>
      </c>
      <c r="Z73" s="1">
        <v>0</v>
      </c>
      <c r="AA73" s="1"/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116</v>
      </c>
      <c r="B74" s="1" t="s">
        <v>32</v>
      </c>
      <c r="C74" s="1">
        <v>125</v>
      </c>
      <c r="D74" s="1">
        <v>288</v>
      </c>
      <c r="E74" s="1">
        <v>143</v>
      </c>
      <c r="F74" s="1">
        <v>249</v>
      </c>
      <c r="G74" s="6">
        <v>0.28000000000000003</v>
      </c>
      <c r="H74" s="1">
        <v>45</v>
      </c>
      <c r="I74" s="1" t="s">
        <v>33</v>
      </c>
      <c r="J74" s="1">
        <v>142</v>
      </c>
      <c r="K74" s="1">
        <f t="shared" si="13"/>
        <v>1</v>
      </c>
      <c r="L74" s="1">
        <f t="shared" si="14"/>
        <v>143</v>
      </c>
      <c r="M74" s="1"/>
      <c r="N74" s="1">
        <v>75</v>
      </c>
      <c r="O74" s="1"/>
      <c r="P74" s="1">
        <f t="shared" si="15"/>
        <v>28.6</v>
      </c>
      <c r="Q74" s="5">
        <f t="shared" ref="Q74:Q96" si="19">13*P74-O74-N74-F74</f>
        <v>47.800000000000011</v>
      </c>
      <c r="R74" s="5"/>
      <c r="S74" s="1"/>
      <c r="T74" s="1">
        <f t="shared" si="17"/>
        <v>13</v>
      </c>
      <c r="U74" s="1">
        <f t="shared" si="18"/>
        <v>11.328671328671328</v>
      </c>
      <c r="V74" s="1">
        <v>24.6</v>
      </c>
      <c r="W74" s="1">
        <v>40.4</v>
      </c>
      <c r="X74" s="1">
        <v>33</v>
      </c>
      <c r="Y74" s="1">
        <v>13</v>
      </c>
      <c r="Z74" s="1">
        <v>11.8</v>
      </c>
      <c r="AA74" s="1"/>
      <c r="AB74" s="1">
        <f t="shared" si="16"/>
        <v>13.384000000000004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117</v>
      </c>
      <c r="B75" s="1" t="s">
        <v>32</v>
      </c>
      <c r="C75" s="1">
        <v>101</v>
      </c>
      <c r="D75" s="1">
        <v>128</v>
      </c>
      <c r="E75" s="1">
        <v>84</v>
      </c>
      <c r="F75" s="1">
        <v>118</v>
      </c>
      <c r="G75" s="6">
        <v>0.35</v>
      </c>
      <c r="H75" s="1">
        <v>45</v>
      </c>
      <c r="I75" s="1" t="s">
        <v>33</v>
      </c>
      <c r="J75" s="1">
        <v>87</v>
      </c>
      <c r="K75" s="1">
        <f t="shared" si="13"/>
        <v>-3</v>
      </c>
      <c r="L75" s="1">
        <f t="shared" si="14"/>
        <v>84</v>
      </c>
      <c r="M75" s="1"/>
      <c r="N75" s="1">
        <v>90</v>
      </c>
      <c r="O75" s="1"/>
      <c r="P75" s="1">
        <f t="shared" si="15"/>
        <v>16.8</v>
      </c>
      <c r="Q75" s="5">
        <f t="shared" si="19"/>
        <v>10.400000000000006</v>
      </c>
      <c r="R75" s="5"/>
      <c r="S75" s="1"/>
      <c r="T75" s="1">
        <f t="shared" si="17"/>
        <v>13</v>
      </c>
      <c r="U75" s="1">
        <f t="shared" si="18"/>
        <v>12.38095238095238</v>
      </c>
      <c r="V75" s="1">
        <v>18.600000000000001</v>
      </c>
      <c r="W75" s="1">
        <v>23.6</v>
      </c>
      <c r="X75" s="1">
        <v>13.8</v>
      </c>
      <c r="Y75" s="1">
        <v>29.4</v>
      </c>
      <c r="Z75" s="1">
        <v>36.4</v>
      </c>
      <c r="AA75" s="1"/>
      <c r="AB75" s="1">
        <f t="shared" si="16"/>
        <v>3.6400000000000019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32</v>
      </c>
      <c r="C76" s="1">
        <v>350</v>
      </c>
      <c r="D76" s="1">
        <v>580</v>
      </c>
      <c r="E76" s="1">
        <v>459</v>
      </c>
      <c r="F76" s="1">
        <v>413</v>
      </c>
      <c r="G76" s="6">
        <v>0.4</v>
      </c>
      <c r="H76" s="1">
        <v>45</v>
      </c>
      <c r="I76" s="1" t="s">
        <v>33</v>
      </c>
      <c r="J76" s="1">
        <v>454</v>
      </c>
      <c r="K76" s="1">
        <f t="shared" si="13"/>
        <v>5</v>
      </c>
      <c r="L76" s="1">
        <f t="shared" si="14"/>
        <v>459</v>
      </c>
      <c r="M76" s="1"/>
      <c r="N76" s="1">
        <v>0</v>
      </c>
      <c r="O76" s="1"/>
      <c r="P76" s="1">
        <f t="shared" si="15"/>
        <v>91.8</v>
      </c>
      <c r="Q76" s="5">
        <f t="shared" si="19"/>
        <v>780.39999999999986</v>
      </c>
      <c r="R76" s="5"/>
      <c r="S76" s="1"/>
      <c r="T76" s="1">
        <f t="shared" si="17"/>
        <v>12.999999999999998</v>
      </c>
      <c r="U76" s="1">
        <f t="shared" si="18"/>
        <v>4.4989106753812633</v>
      </c>
      <c r="V76" s="1">
        <v>58.2</v>
      </c>
      <c r="W76" s="1">
        <v>89.173000000000002</v>
      </c>
      <c r="X76" s="1">
        <v>78.826999999999998</v>
      </c>
      <c r="Y76" s="1">
        <v>22.2</v>
      </c>
      <c r="Z76" s="1">
        <v>45.8</v>
      </c>
      <c r="AA76" s="1"/>
      <c r="AB76" s="1">
        <f t="shared" si="16"/>
        <v>312.15999999999997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119</v>
      </c>
      <c r="B77" s="1" t="s">
        <v>32</v>
      </c>
      <c r="C77" s="1">
        <v>51</v>
      </c>
      <c r="D77" s="1"/>
      <c r="E77" s="1">
        <v>38</v>
      </c>
      <c r="F77" s="1">
        <v>7</v>
      </c>
      <c r="G77" s="6">
        <v>0.5</v>
      </c>
      <c r="H77" s="1">
        <v>120</v>
      </c>
      <c r="I77" s="1" t="s">
        <v>33</v>
      </c>
      <c r="J77" s="1">
        <v>38.5</v>
      </c>
      <c r="K77" s="1">
        <f t="shared" si="13"/>
        <v>-0.5</v>
      </c>
      <c r="L77" s="1">
        <f t="shared" si="14"/>
        <v>38</v>
      </c>
      <c r="M77" s="1"/>
      <c r="N77" s="1">
        <v>10</v>
      </c>
      <c r="O77" s="1"/>
      <c r="P77" s="1">
        <f t="shared" si="15"/>
        <v>7.6</v>
      </c>
      <c r="Q77" s="5">
        <f t="shared" si="19"/>
        <v>81.8</v>
      </c>
      <c r="R77" s="5"/>
      <c r="S77" s="21">
        <f>P77/(V77/100)-100</f>
        <v>90</v>
      </c>
      <c r="T77" s="1">
        <f t="shared" si="17"/>
        <v>13</v>
      </c>
      <c r="U77" s="1">
        <f t="shared" si="18"/>
        <v>2.236842105263158</v>
      </c>
      <c r="V77" s="1">
        <v>4</v>
      </c>
      <c r="W77" s="1">
        <v>0</v>
      </c>
      <c r="X77" s="1">
        <v>0</v>
      </c>
      <c r="Y77" s="1">
        <v>0</v>
      </c>
      <c r="Z77" s="1">
        <v>0</v>
      </c>
      <c r="AA77" s="1"/>
      <c r="AB77" s="1">
        <f t="shared" si="16"/>
        <v>40.9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120</v>
      </c>
      <c r="B78" s="1" t="s">
        <v>35</v>
      </c>
      <c r="C78" s="1">
        <v>57.518999999999998</v>
      </c>
      <c r="D78" s="1"/>
      <c r="E78" s="1">
        <v>21.768000000000001</v>
      </c>
      <c r="F78" s="1">
        <v>33.052999999999997</v>
      </c>
      <c r="G78" s="6">
        <v>1</v>
      </c>
      <c r="H78" s="1">
        <v>45</v>
      </c>
      <c r="I78" s="1" t="s">
        <v>33</v>
      </c>
      <c r="J78" s="1">
        <v>19.600000000000001</v>
      </c>
      <c r="K78" s="1">
        <f t="shared" si="13"/>
        <v>2.1679999999999993</v>
      </c>
      <c r="L78" s="1">
        <f t="shared" si="14"/>
        <v>21.768000000000001</v>
      </c>
      <c r="M78" s="1"/>
      <c r="N78" s="1">
        <v>91</v>
      </c>
      <c r="O78" s="1"/>
      <c r="P78" s="1">
        <f t="shared" si="15"/>
        <v>4.3536000000000001</v>
      </c>
      <c r="Q78" s="5"/>
      <c r="R78" s="5"/>
      <c r="S78" s="1"/>
      <c r="T78" s="1">
        <f t="shared" si="17"/>
        <v>28.494349503858874</v>
      </c>
      <c r="U78" s="1">
        <f t="shared" si="18"/>
        <v>28.494349503858874</v>
      </c>
      <c r="V78" s="1">
        <v>11.209</v>
      </c>
      <c r="W78" s="1">
        <v>5.7229999999999999</v>
      </c>
      <c r="X78" s="1">
        <v>1.2128000000000001</v>
      </c>
      <c r="Y78" s="1">
        <v>3.6364000000000001</v>
      </c>
      <c r="Z78" s="1">
        <v>3.3355999999999999</v>
      </c>
      <c r="AA78" s="21" t="s">
        <v>121</v>
      </c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32</v>
      </c>
      <c r="C79" s="1">
        <v>29</v>
      </c>
      <c r="D79" s="1"/>
      <c r="E79" s="1">
        <v>10</v>
      </c>
      <c r="F79" s="1"/>
      <c r="G79" s="6">
        <v>0.33</v>
      </c>
      <c r="H79" s="1">
        <v>45</v>
      </c>
      <c r="I79" s="1" t="s">
        <v>33</v>
      </c>
      <c r="J79" s="1">
        <v>41</v>
      </c>
      <c r="K79" s="1">
        <f t="shared" si="13"/>
        <v>-31</v>
      </c>
      <c r="L79" s="1">
        <f t="shared" si="14"/>
        <v>10</v>
      </c>
      <c r="M79" s="1"/>
      <c r="N79" s="1">
        <v>58</v>
      </c>
      <c r="O79" s="1">
        <v>50</v>
      </c>
      <c r="P79" s="1">
        <f t="shared" si="15"/>
        <v>2</v>
      </c>
      <c r="Q79" s="5"/>
      <c r="R79" s="5"/>
      <c r="S79" s="21">
        <f>V79/(W79/100)-100</f>
        <v>96.551724137931046</v>
      </c>
      <c r="T79" s="1">
        <f t="shared" si="17"/>
        <v>54</v>
      </c>
      <c r="U79" s="1">
        <f t="shared" si="18"/>
        <v>54</v>
      </c>
      <c r="V79" s="1">
        <v>11.4</v>
      </c>
      <c r="W79" s="1">
        <v>5.8</v>
      </c>
      <c r="X79" s="1">
        <v>1.8</v>
      </c>
      <c r="Y79" s="1">
        <v>8</v>
      </c>
      <c r="Z79" s="1">
        <v>12.6</v>
      </c>
      <c r="AA79" s="1"/>
      <c r="AB79" s="1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35</v>
      </c>
      <c r="C80" s="1">
        <v>46.86</v>
      </c>
      <c r="D80" s="1"/>
      <c r="E80" s="1">
        <v>27.25</v>
      </c>
      <c r="F80" s="1">
        <v>16.957999999999998</v>
      </c>
      <c r="G80" s="6">
        <v>1</v>
      </c>
      <c r="H80" s="1">
        <v>45</v>
      </c>
      <c r="I80" s="1" t="s">
        <v>33</v>
      </c>
      <c r="J80" s="1">
        <v>26.5</v>
      </c>
      <c r="K80" s="1">
        <f t="shared" si="13"/>
        <v>0.75</v>
      </c>
      <c r="L80" s="1">
        <f t="shared" si="14"/>
        <v>27.25</v>
      </c>
      <c r="M80" s="1"/>
      <c r="N80" s="1">
        <v>0</v>
      </c>
      <c r="O80" s="1"/>
      <c r="P80" s="1">
        <f t="shared" si="15"/>
        <v>5.45</v>
      </c>
      <c r="Q80" s="5">
        <f>12*P80-O80-N80-F80</f>
        <v>48.442000000000007</v>
      </c>
      <c r="R80" s="5"/>
      <c r="S80" s="1"/>
      <c r="T80" s="1">
        <f t="shared" si="17"/>
        <v>12</v>
      </c>
      <c r="U80" s="1">
        <f t="shared" si="18"/>
        <v>3.1115596330275226</v>
      </c>
      <c r="V80" s="1">
        <v>0.66320000000000001</v>
      </c>
      <c r="W80" s="1">
        <v>0</v>
      </c>
      <c r="X80" s="1">
        <v>0</v>
      </c>
      <c r="Y80" s="1">
        <v>0</v>
      </c>
      <c r="Z80" s="1">
        <v>0</v>
      </c>
      <c r="AA80" s="1"/>
      <c r="AB80" s="1">
        <f t="shared" si="16"/>
        <v>48.442000000000007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32</v>
      </c>
      <c r="C81" s="1">
        <v>43</v>
      </c>
      <c r="D81" s="1">
        <v>128</v>
      </c>
      <c r="E81" s="1">
        <v>29</v>
      </c>
      <c r="F81" s="1">
        <v>142</v>
      </c>
      <c r="G81" s="6">
        <v>0.33</v>
      </c>
      <c r="H81" s="1">
        <v>45</v>
      </c>
      <c r="I81" s="1" t="s">
        <v>33</v>
      </c>
      <c r="J81" s="1">
        <v>96</v>
      </c>
      <c r="K81" s="1">
        <f t="shared" si="13"/>
        <v>-67</v>
      </c>
      <c r="L81" s="1">
        <f t="shared" si="14"/>
        <v>29</v>
      </c>
      <c r="M81" s="1"/>
      <c r="N81" s="1">
        <v>0</v>
      </c>
      <c r="O81" s="1"/>
      <c r="P81" s="1">
        <f t="shared" si="15"/>
        <v>5.8</v>
      </c>
      <c r="Q81" s="5"/>
      <c r="R81" s="5"/>
      <c r="S81" s="1"/>
      <c r="T81" s="1">
        <f t="shared" si="17"/>
        <v>24.482758620689655</v>
      </c>
      <c r="U81" s="1">
        <f t="shared" si="18"/>
        <v>24.482758620689655</v>
      </c>
      <c r="V81" s="1">
        <v>4.8</v>
      </c>
      <c r="W81" s="1">
        <v>13</v>
      </c>
      <c r="X81" s="1">
        <v>10.6</v>
      </c>
      <c r="Y81" s="1">
        <v>5</v>
      </c>
      <c r="Z81" s="1">
        <v>4.8</v>
      </c>
      <c r="AA81" s="21" t="s">
        <v>51</v>
      </c>
      <c r="AB81" s="1">
        <f t="shared" si="1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35</v>
      </c>
      <c r="C82" s="1">
        <v>68.084000000000003</v>
      </c>
      <c r="D82" s="1">
        <v>53.075000000000003</v>
      </c>
      <c r="E82" s="1">
        <v>52.933</v>
      </c>
      <c r="F82" s="1">
        <v>53.689</v>
      </c>
      <c r="G82" s="6">
        <v>1</v>
      </c>
      <c r="H82" s="1">
        <v>45</v>
      </c>
      <c r="I82" s="1" t="s">
        <v>33</v>
      </c>
      <c r="J82" s="1">
        <v>48.5</v>
      </c>
      <c r="K82" s="1">
        <f t="shared" si="13"/>
        <v>4.4329999999999998</v>
      </c>
      <c r="L82" s="1">
        <f t="shared" si="14"/>
        <v>52.933</v>
      </c>
      <c r="M82" s="1"/>
      <c r="N82" s="1">
        <v>60</v>
      </c>
      <c r="O82" s="1"/>
      <c r="P82" s="1">
        <f t="shared" si="15"/>
        <v>10.586600000000001</v>
      </c>
      <c r="Q82" s="5">
        <f t="shared" si="19"/>
        <v>23.936799999999998</v>
      </c>
      <c r="R82" s="5"/>
      <c r="S82" s="1"/>
      <c r="T82" s="1">
        <f t="shared" si="17"/>
        <v>12.999999999999998</v>
      </c>
      <c r="U82" s="1">
        <f t="shared" si="18"/>
        <v>10.738953016076927</v>
      </c>
      <c r="V82" s="1">
        <v>10.618399999999999</v>
      </c>
      <c r="W82" s="1">
        <v>11.315</v>
      </c>
      <c r="X82" s="1">
        <v>12.388400000000001</v>
      </c>
      <c r="Y82" s="1">
        <v>2.9491999999999998</v>
      </c>
      <c r="Z82" s="1">
        <v>3.14</v>
      </c>
      <c r="AA82" s="1"/>
      <c r="AB82" s="1">
        <f t="shared" si="16"/>
        <v>23.936799999999998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32</v>
      </c>
      <c r="C83" s="1">
        <v>92</v>
      </c>
      <c r="D83" s="1"/>
      <c r="E83" s="1">
        <v>56</v>
      </c>
      <c r="F83" s="1">
        <v>22</v>
      </c>
      <c r="G83" s="6">
        <v>0.33</v>
      </c>
      <c r="H83" s="1">
        <v>45</v>
      </c>
      <c r="I83" s="1" t="s">
        <v>33</v>
      </c>
      <c r="J83" s="1">
        <v>62</v>
      </c>
      <c r="K83" s="1">
        <f t="shared" si="13"/>
        <v>-6</v>
      </c>
      <c r="L83" s="1">
        <f t="shared" si="14"/>
        <v>56</v>
      </c>
      <c r="M83" s="1"/>
      <c r="N83" s="1">
        <v>10</v>
      </c>
      <c r="O83" s="1"/>
      <c r="P83" s="1">
        <f t="shared" si="15"/>
        <v>11.2</v>
      </c>
      <c r="Q83" s="5">
        <f>12*P83-O83-N83-F83</f>
        <v>102.39999999999998</v>
      </c>
      <c r="R83" s="5"/>
      <c r="S83" s="1"/>
      <c r="T83" s="1">
        <f t="shared" si="17"/>
        <v>11.999999999999998</v>
      </c>
      <c r="U83" s="1">
        <f t="shared" si="18"/>
        <v>2.8571428571428572</v>
      </c>
      <c r="V83" s="1">
        <v>7.2</v>
      </c>
      <c r="W83" s="1">
        <v>8.4</v>
      </c>
      <c r="X83" s="1">
        <v>2</v>
      </c>
      <c r="Y83" s="1">
        <v>8.8000000000000007</v>
      </c>
      <c r="Z83" s="1">
        <v>8.8000000000000007</v>
      </c>
      <c r="AA83" s="1"/>
      <c r="AB83" s="1">
        <f t="shared" si="16"/>
        <v>33.791999999999994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35</v>
      </c>
      <c r="C84" s="1">
        <v>51.378</v>
      </c>
      <c r="D84" s="1"/>
      <c r="E84" s="1">
        <v>15.492000000000001</v>
      </c>
      <c r="F84" s="1">
        <v>32.595999999999997</v>
      </c>
      <c r="G84" s="6">
        <v>1</v>
      </c>
      <c r="H84" s="1">
        <v>45</v>
      </c>
      <c r="I84" s="1" t="s">
        <v>33</v>
      </c>
      <c r="J84" s="1">
        <v>15.6</v>
      </c>
      <c r="K84" s="1">
        <f t="shared" si="13"/>
        <v>-0.10799999999999876</v>
      </c>
      <c r="L84" s="1">
        <f t="shared" si="14"/>
        <v>15.492000000000001</v>
      </c>
      <c r="M84" s="1"/>
      <c r="N84" s="1">
        <v>0</v>
      </c>
      <c r="O84" s="1"/>
      <c r="P84" s="1">
        <f t="shared" si="15"/>
        <v>3.0984000000000003</v>
      </c>
      <c r="Q84" s="5">
        <f t="shared" si="19"/>
        <v>7.6832000000000065</v>
      </c>
      <c r="R84" s="5"/>
      <c r="S84" s="1"/>
      <c r="T84" s="1">
        <f t="shared" si="17"/>
        <v>13</v>
      </c>
      <c r="U84" s="1">
        <f t="shared" si="18"/>
        <v>10.520268525690676</v>
      </c>
      <c r="V84" s="1">
        <v>3.3403999999999998</v>
      </c>
      <c r="W84" s="1">
        <v>4.1379999999999999</v>
      </c>
      <c r="X84" s="1">
        <v>3.1254</v>
      </c>
      <c r="Y84" s="1">
        <v>4.4438000000000004</v>
      </c>
      <c r="Z84" s="1">
        <v>7.1976000000000004</v>
      </c>
      <c r="AA84" s="1"/>
      <c r="AB84" s="1">
        <f t="shared" si="16"/>
        <v>7.6832000000000065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32</v>
      </c>
      <c r="C85" s="1">
        <v>16</v>
      </c>
      <c r="D85" s="1"/>
      <c r="E85" s="1">
        <v>11</v>
      </c>
      <c r="F85" s="1"/>
      <c r="G85" s="6">
        <v>0.66</v>
      </c>
      <c r="H85" s="1">
        <v>45</v>
      </c>
      <c r="I85" s="1" t="s">
        <v>33</v>
      </c>
      <c r="J85" s="1">
        <v>16</v>
      </c>
      <c r="K85" s="1">
        <f t="shared" si="13"/>
        <v>-5</v>
      </c>
      <c r="L85" s="1">
        <f t="shared" si="14"/>
        <v>11</v>
      </c>
      <c r="M85" s="1"/>
      <c r="N85" s="1">
        <v>84</v>
      </c>
      <c r="O85" s="1"/>
      <c r="P85" s="1">
        <f t="shared" si="15"/>
        <v>2.2000000000000002</v>
      </c>
      <c r="Q85" s="5"/>
      <c r="R85" s="5"/>
      <c r="S85" s="1"/>
      <c r="T85" s="1">
        <f t="shared" si="17"/>
        <v>38.18181818181818</v>
      </c>
      <c r="U85" s="1">
        <f t="shared" si="18"/>
        <v>38.18181818181818</v>
      </c>
      <c r="V85" s="1">
        <v>9.1999999999999993</v>
      </c>
      <c r="W85" s="1">
        <v>6.8</v>
      </c>
      <c r="X85" s="1">
        <v>2.8</v>
      </c>
      <c r="Y85" s="1">
        <v>0</v>
      </c>
      <c r="Z85" s="1">
        <v>4.2</v>
      </c>
      <c r="AA85" s="1"/>
      <c r="AB85" s="1">
        <f t="shared" si="1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129</v>
      </c>
      <c r="B86" s="1" t="s">
        <v>32</v>
      </c>
      <c r="C86" s="1">
        <v>116</v>
      </c>
      <c r="D86" s="1">
        <v>41</v>
      </c>
      <c r="E86" s="1">
        <v>50</v>
      </c>
      <c r="F86" s="1">
        <v>90</v>
      </c>
      <c r="G86" s="6">
        <v>0.66</v>
      </c>
      <c r="H86" s="1">
        <v>45</v>
      </c>
      <c r="I86" s="1" t="s">
        <v>33</v>
      </c>
      <c r="J86" s="1">
        <v>50.6</v>
      </c>
      <c r="K86" s="1">
        <f t="shared" si="13"/>
        <v>-0.60000000000000142</v>
      </c>
      <c r="L86" s="1">
        <f t="shared" si="14"/>
        <v>50</v>
      </c>
      <c r="M86" s="1"/>
      <c r="N86" s="1">
        <v>90</v>
      </c>
      <c r="O86" s="1"/>
      <c r="P86" s="1">
        <f t="shared" si="15"/>
        <v>10</v>
      </c>
      <c r="Q86" s="5"/>
      <c r="R86" s="5"/>
      <c r="S86" s="1"/>
      <c r="T86" s="1">
        <f t="shared" si="17"/>
        <v>18</v>
      </c>
      <c r="U86" s="1">
        <f t="shared" si="18"/>
        <v>18</v>
      </c>
      <c r="V86" s="1">
        <v>16.867999999999999</v>
      </c>
      <c r="W86" s="1">
        <v>13.868</v>
      </c>
      <c r="X86" s="1">
        <v>15</v>
      </c>
      <c r="Y86" s="1">
        <v>7.6</v>
      </c>
      <c r="Z86" s="1">
        <v>22</v>
      </c>
      <c r="AA86" s="1"/>
      <c r="AB86" s="1">
        <f t="shared" si="1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130</v>
      </c>
      <c r="B87" s="1" t="s">
        <v>32</v>
      </c>
      <c r="C87" s="1">
        <v>108</v>
      </c>
      <c r="D87" s="1"/>
      <c r="E87" s="1">
        <v>21</v>
      </c>
      <c r="F87" s="1">
        <v>83</v>
      </c>
      <c r="G87" s="6">
        <v>0.66</v>
      </c>
      <c r="H87" s="1">
        <v>45</v>
      </c>
      <c r="I87" s="1" t="s">
        <v>33</v>
      </c>
      <c r="J87" s="1">
        <v>24.6</v>
      </c>
      <c r="K87" s="1">
        <f t="shared" si="13"/>
        <v>-3.6000000000000014</v>
      </c>
      <c r="L87" s="1">
        <f t="shared" si="14"/>
        <v>21</v>
      </c>
      <c r="M87" s="1"/>
      <c r="N87" s="1">
        <v>0</v>
      </c>
      <c r="O87" s="1"/>
      <c r="P87" s="1">
        <f t="shared" si="15"/>
        <v>4.2</v>
      </c>
      <c r="Q87" s="5"/>
      <c r="R87" s="5"/>
      <c r="S87" s="1"/>
      <c r="T87" s="1">
        <f t="shared" si="17"/>
        <v>19.761904761904763</v>
      </c>
      <c r="U87" s="1">
        <f t="shared" si="18"/>
        <v>19.761904761904763</v>
      </c>
      <c r="V87" s="1">
        <v>4.4000000000000004</v>
      </c>
      <c r="W87" s="1">
        <v>8.1999999999999993</v>
      </c>
      <c r="X87" s="1">
        <v>12.6</v>
      </c>
      <c r="Y87" s="1">
        <v>9.6</v>
      </c>
      <c r="Z87" s="1">
        <v>4.4000000000000004</v>
      </c>
      <c r="AA87" s="1"/>
      <c r="AB87" s="1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32</v>
      </c>
      <c r="C88" s="1">
        <v>27</v>
      </c>
      <c r="D88" s="1">
        <v>149</v>
      </c>
      <c r="E88" s="1">
        <v>10</v>
      </c>
      <c r="F88" s="1">
        <v>164</v>
      </c>
      <c r="G88" s="6">
        <v>0.33</v>
      </c>
      <c r="H88" s="1">
        <v>45</v>
      </c>
      <c r="I88" s="1" t="s">
        <v>33</v>
      </c>
      <c r="J88" s="1">
        <v>55</v>
      </c>
      <c r="K88" s="1">
        <f t="shared" si="13"/>
        <v>-45</v>
      </c>
      <c r="L88" s="1">
        <f t="shared" si="14"/>
        <v>10</v>
      </c>
      <c r="M88" s="1"/>
      <c r="N88" s="1">
        <v>0</v>
      </c>
      <c r="O88" s="1"/>
      <c r="P88" s="1">
        <f t="shared" si="15"/>
        <v>2</v>
      </c>
      <c r="Q88" s="5"/>
      <c r="R88" s="5"/>
      <c r="S88" s="1"/>
      <c r="T88" s="1">
        <f t="shared" si="17"/>
        <v>82</v>
      </c>
      <c r="U88" s="1">
        <f t="shared" si="18"/>
        <v>82</v>
      </c>
      <c r="V88" s="1">
        <v>4.5999999999999996</v>
      </c>
      <c r="W88" s="1">
        <v>20.6</v>
      </c>
      <c r="X88" s="1">
        <v>12.6</v>
      </c>
      <c r="Y88" s="1">
        <v>9.6</v>
      </c>
      <c r="Z88" s="1">
        <v>12.8</v>
      </c>
      <c r="AA88" s="23" t="s">
        <v>51</v>
      </c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32</v>
      </c>
      <c r="C89" s="1">
        <v>201</v>
      </c>
      <c r="D89" s="1"/>
      <c r="E89" s="1">
        <v>157</v>
      </c>
      <c r="F89" s="1">
        <v>31</v>
      </c>
      <c r="G89" s="6">
        <v>0.36</v>
      </c>
      <c r="H89" s="1">
        <v>45</v>
      </c>
      <c r="I89" s="1" t="s">
        <v>33</v>
      </c>
      <c r="J89" s="1">
        <v>146</v>
      </c>
      <c r="K89" s="1">
        <f t="shared" si="13"/>
        <v>11</v>
      </c>
      <c r="L89" s="1">
        <f t="shared" si="14"/>
        <v>157</v>
      </c>
      <c r="M89" s="1"/>
      <c r="N89" s="1">
        <v>202</v>
      </c>
      <c r="O89" s="1">
        <v>200</v>
      </c>
      <c r="P89" s="1">
        <f t="shared" si="15"/>
        <v>31.4</v>
      </c>
      <c r="Q89" s="5"/>
      <c r="R89" s="5"/>
      <c r="S89" s="1"/>
      <c r="T89" s="1">
        <f t="shared" si="17"/>
        <v>13.789808917197453</v>
      </c>
      <c r="U89" s="1">
        <f t="shared" si="18"/>
        <v>13.789808917197453</v>
      </c>
      <c r="V89" s="1">
        <v>45.4</v>
      </c>
      <c r="W89" s="1">
        <v>19.399999999999999</v>
      </c>
      <c r="X89" s="1">
        <v>39.4</v>
      </c>
      <c r="Y89" s="1">
        <v>44.8</v>
      </c>
      <c r="Z89" s="1">
        <v>15.2</v>
      </c>
      <c r="AA89" s="1"/>
      <c r="AB89" s="1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32</v>
      </c>
      <c r="C90" s="1">
        <v>48</v>
      </c>
      <c r="D90" s="1">
        <v>88</v>
      </c>
      <c r="E90" s="1">
        <v>19</v>
      </c>
      <c r="F90" s="1">
        <v>75</v>
      </c>
      <c r="G90" s="6">
        <v>0.15</v>
      </c>
      <c r="H90" s="1">
        <v>60</v>
      </c>
      <c r="I90" s="1" t="s">
        <v>33</v>
      </c>
      <c r="J90" s="1">
        <v>64</v>
      </c>
      <c r="K90" s="1">
        <f t="shared" si="13"/>
        <v>-45</v>
      </c>
      <c r="L90" s="1">
        <f t="shared" si="14"/>
        <v>19</v>
      </c>
      <c r="M90" s="1"/>
      <c r="N90" s="1">
        <v>199</v>
      </c>
      <c r="O90" s="1">
        <v>150</v>
      </c>
      <c r="P90" s="1">
        <f t="shared" si="15"/>
        <v>3.8</v>
      </c>
      <c r="Q90" s="5"/>
      <c r="R90" s="5"/>
      <c r="S90" s="1"/>
      <c r="T90" s="1">
        <f t="shared" si="17"/>
        <v>111.57894736842105</v>
      </c>
      <c r="U90" s="1">
        <f t="shared" si="18"/>
        <v>111.57894736842105</v>
      </c>
      <c r="V90" s="1">
        <v>34.200000000000003</v>
      </c>
      <c r="W90" s="1">
        <v>15.2</v>
      </c>
      <c r="X90" s="1">
        <v>20.399999999999999</v>
      </c>
      <c r="Y90" s="1">
        <v>22.4</v>
      </c>
      <c r="Z90" s="1">
        <v>19.2</v>
      </c>
      <c r="AA90" s="1"/>
      <c r="AB90" s="1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32</v>
      </c>
      <c r="C91" s="1"/>
      <c r="D91" s="1">
        <v>144</v>
      </c>
      <c r="E91" s="1">
        <v>17</v>
      </c>
      <c r="F91" s="1">
        <v>123</v>
      </c>
      <c r="G91" s="6">
        <v>0.15</v>
      </c>
      <c r="H91" s="1">
        <v>60</v>
      </c>
      <c r="I91" s="1" t="s">
        <v>33</v>
      </c>
      <c r="J91" s="1">
        <v>17</v>
      </c>
      <c r="K91" s="1">
        <f t="shared" si="13"/>
        <v>0</v>
      </c>
      <c r="L91" s="1">
        <f t="shared" si="14"/>
        <v>17</v>
      </c>
      <c r="M91" s="1"/>
      <c r="N91" s="1">
        <v>111</v>
      </c>
      <c r="O91" s="1">
        <v>50</v>
      </c>
      <c r="P91" s="1">
        <f t="shared" si="15"/>
        <v>3.4</v>
      </c>
      <c r="Q91" s="5"/>
      <c r="R91" s="5"/>
      <c r="S91" s="1"/>
      <c r="T91" s="1">
        <f t="shared" si="17"/>
        <v>83.529411764705884</v>
      </c>
      <c r="U91" s="1">
        <f t="shared" si="18"/>
        <v>83.529411764705884</v>
      </c>
      <c r="V91" s="1">
        <v>23.8</v>
      </c>
      <c r="W91" s="1">
        <v>20.6</v>
      </c>
      <c r="X91" s="1">
        <v>17</v>
      </c>
      <c r="Y91" s="1">
        <v>21.4</v>
      </c>
      <c r="Z91" s="1">
        <v>14.4</v>
      </c>
      <c r="AA91" s="1"/>
      <c r="AB91" s="1">
        <f t="shared" si="1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32</v>
      </c>
      <c r="C92" s="1">
        <v>117</v>
      </c>
      <c r="D92" s="1">
        <v>60</v>
      </c>
      <c r="E92" s="1">
        <v>64</v>
      </c>
      <c r="F92" s="1">
        <v>96</v>
      </c>
      <c r="G92" s="6">
        <v>0.15</v>
      </c>
      <c r="H92" s="1">
        <v>60</v>
      </c>
      <c r="I92" s="1" t="s">
        <v>33</v>
      </c>
      <c r="J92" s="1">
        <v>92</v>
      </c>
      <c r="K92" s="1">
        <f t="shared" si="13"/>
        <v>-28</v>
      </c>
      <c r="L92" s="1">
        <f t="shared" si="14"/>
        <v>64</v>
      </c>
      <c r="M92" s="1"/>
      <c r="N92" s="1">
        <v>70</v>
      </c>
      <c r="O92" s="1">
        <v>50</v>
      </c>
      <c r="P92" s="1">
        <f t="shared" si="15"/>
        <v>12.8</v>
      </c>
      <c r="Q92" s="5"/>
      <c r="R92" s="5"/>
      <c r="S92" s="1"/>
      <c r="T92" s="1">
        <f t="shared" si="17"/>
        <v>16.875</v>
      </c>
      <c r="U92" s="1">
        <f t="shared" si="18"/>
        <v>16.875</v>
      </c>
      <c r="V92" s="1">
        <v>19.399999999999999</v>
      </c>
      <c r="W92" s="1">
        <v>14.8</v>
      </c>
      <c r="X92" s="1">
        <v>21.2</v>
      </c>
      <c r="Y92" s="1">
        <v>21.6</v>
      </c>
      <c r="Z92" s="1">
        <v>15.6</v>
      </c>
      <c r="AA92" s="1"/>
      <c r="AB92" s="1">
        <f t="shared" si="1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136</v>
      </c>
      <c r="B93" s="1" t="s">
        <v>35</v>
      </c>
      <c r="C93" s="1">
        <v>928.27700000000004</v>
      </c>
      <c r="D93" s="1">
        <v>1385.374</v>
      </c>
      <c r="E93" s="1">
        <v>1468.319</v>
      </c>
      <c r="F93" s="1">
        <v>689.91</v>
      </c>
      <c r="G93" s="6">
        <v>1</v>
      </c>
      <c r="H93" s="1" t="e">
        <v>#N/A</v>
      </c>
      <c r="I93" s="1" t="s">
        <v>37</v>
      </c>
      <c r="J93" s="1">
        <v>1367.259</v>
      </c>
      <c r="K93" s="1">
        <f t="shared" si="13"/>
        <v>101.05999999999995</v>
      </c>
      <c r="L93" s="1">
        <f t="shared" si="14"/>
        <v>973.8599999999999</v>
      </c>
      <c r="M93" s="1">
        <v>494.459</v>
      </c>
      <c r="N93" s="1">
        <v>403</v>
      </c>
      <c r="O93" s="1">
        <v>400</v>
      </c>
      <c r="P93" s="1">
        <f t="shared" si="15"/>
        <v>194.77199999999999</v>
      </c>
      <c r="Q93" s="5">
        <f>15*P93-O93-N93-F93</f>
        <v>1428.67</v>
      </c>
      <c r="R93" s="5"/>
      <c r="S93" s="1"/>
      <c r="T93" s="1">
        <f t="shared" si="17"/>
        <v>15</v>
      </c>
      <c r="U93" s="1">
        <f t="shared" si="18"/>
        <v>7.6649107674614418</v>
      </c>
      <c r="V93" s="1">
        <v>165.0806</v>
      </c>
      <c r="W93" s="1">
        <v>176.93379999999999</v>
      </c>
      <c r="X93" s="1">
        <v>172.44499999999999</v>
      </c>
      <c r="Y93" s="1">
        <v>166.77940000000001</v>
      </c>
      <c r="Z93" s="1">
        <v>180.7002</v>
      </c>
      <c r="AA93" s="1" t="s">
        <v>137</v>
      </c>
      <c r="AB93" s="1">
        <f t="shared" si="16"/>
        <v>1428.67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32</v>
      </c>
      <c r="C94" s="1">
        <v>135</v>
      </c>
      <c r="D94" s="1">
        <v>70</v>
      </c>
      <c r="E94" s="1">
        <v>13</v>
      </c>
      <c r="F94" s="1">
        <v>190</v>
      </c>
      <c r="G94" s="6">
        <v>0.1</v>
      </c>
      <c r="H94" s="1" t="e">
        <v>#N/A</v>
      </c>
      <c r="I94" s="1" t="s">
        <v>33</v>
      </c>
      <c r="J94" s="1">
        <v>18</v>
      </c>
      <c r="K94" s="1">
        <f t="shared" si="13"/>
        <v>-5</v>
      </c>
      <c r="L94" s="1">
        <f t="shared" si="14"/>
        <v>13</v>
      </c>
      <c r="M94" s="1"/>
      <c r="N94" s="1">
        <v>0</v>
      </c>
      <c r="O94" s="1"/>
      <c r="P94" s="1">
        <f t="shared" si="15"/>
        <v>2.6</v>
      </c>
      <c r="Q94" s="5"/>
      <c r="R94" s="5"/>
      <c r="S94" s="1"/>
      <c r="T94" s="1">
        <f t="shared" si="17"/>
        <v>73.07692307692308</v>
      </c>
      <c r="U94" s="1">
        <f t="shared" si="18"/>
        <v>73.07692307692308</v>
      </c>
      <c r="V94" s="1">
        <v>3.4</v>
      </c>
      <c r="W94" s="1">
        <v>0</v>
      </c>
      <c r="X94" s="1">
        <v>0</v>
      </c>
      <c r="Y94" s="1">
        <v>0</v>
      </c>
      <c r="Z94" s="1">
        <v>0</v>
      </c>
      <c r="AA94" s="23" t="s">
        <v>51</v>
      </c>
      <c r="AB94" s="1">
        <f t="shared" si="16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139</v>
      </c>
      <c r="B95" s="1" t="s">
        <v>35</v>
      </c>
      <c r="C95" s="1"/>
      <c r="D95" s="1">
        <v>158.77799999999999</v>
      </c>
      <c r="E95" s="1"/>
      <c r="F95" s="1">
        <v>158.77799999999999</v>
      </c>
      <c r="G95" s="6">
        <v>1</v>
      </c>
      <c r="H95" s="10" t="e">
        <v>#N/A</v>
      </c>
      <c r="I95" s="1" t="s">
        <v>33</v>
      </c>
      <c r="J95" s="1"/>
      <c r="K95" s="1">
        <f t="shared" si="13"/>
        <v>0</v>
      </c>
      <c r="L95" s="1">
        <f t="shared" si="14"/>
        <v>0</v>
      </c>
      <c r="M95" s="1"/>
      <c r="N95" s="1"/>
      <c r="O95" s="1"/>
      <c r="P95" s="1">
        <f t="shared" si="15"/>
        <v>0</v>
      </c>
      <c r="Q95" s="5"/>
      <c r="R95" s="5"/>
      <c r="S95" s="1"/>
      <c r="T95" s="1" t="e">
        <f t="shared" si="17"/>
        <v>#DIV/0!</v>
      </c>
      <c r="U95" s="1" t="e">
        <f t="shared" si="18"/>
        <v>#DIV/0!</v>
      </c>
      <c r="V95" s="10">
        <v>0</v>
      </c>
      <c r="W95" s="10">
        <v>0</v>
      </c>
      <c r="X95" s="10">
        <v>0.2</v>
      </c>
      <c r="Y95" s="10">
        <v>0.2</v>
      </c>
      <c r="Z95" s="10">
        <v>0.2</v>
      </c>
      <c r="AA95" s="14" t="s">
        <v>153</v>
      </c>
      <c r="AB95" s="1">
        <f t="shared" si="1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140</v>
      </c>
      <c r="B96" s="1" t="s">
        <v>35</v>
      </c>
      <c r="C96" s="1">
        <v>186.14699999999999</v>
      </c>
      <c r="D96" s="1"/>
      <c r="E96" s="1">
        <v>87.691000000000003</v>
      </c>
      <c r="F96" s="1">
        <v>77.733000000000004</v>
      </c>
      <c r="G96" s="6">
        <v>1</v>
      </c>
      <c r="H96" s="1" t="e">
        <v>#N/A</v>
      </c>
      <c r="I96" s="1" t="s">
        <v>33</v>
      </c>
      <c r="J96" s="1">
        <v>86.8</v>
      </c>
      <c r="K96" s="1">
        <f t="shared" ref="K96:K101" si="20">E96-J96</f>
        <v>0.89100000000000534</v>
      </c>
      <c r="L96" s="1">
        <f t="shared" si="14"/>
        <v>87.691000000000003</v>
      </c>
      <c r="M96" s="1"/>
      <c r="N96" s="1">
        <v>0</v>
      </c>
      <c r="O96" s="1"/>
      <c r="P96" s="1">
        <f t="shared" si="15"/>
        <v>17.5382</v>
      </c>
      <c r="Q96" s="5">
        <f t="shared" si="19"/>
        <v>150.2636</v>
      </c>
      <c r="R96" s="5"/>
      <c r="S96" s="1"/>
      <c r="T96" s="1">
        <f t="shared" si="17"/>
        <v>13</v>
      </c>
      <c r="U96" s="1">
        <f t="shared" si="18"/>
        <v>4.4322108312141504</v>
      </c>
      <c r="V96" s="1">
        <v>6.2893999999999997</v>
      </c>
      <c r="W96" s="1">
        <v>0</v>
      </c>
      <c r="X96" s="1">
        <v>0</v>
      </c>
      <c r="Y96" s="1">
        <v>0</v>
      </c>
      <c r="Z96" s="1">
        <v>0</v>
      </c>
      <c r="AA96" s="1" t="s">
        <v>141</v>
      </c>
      <c r="AB96" s="1">
        <f t="shared" si="16"/>
        <v>150.2636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35</v>
      </c>
      <c r="C97" s="1">
        <v>25.5</v>
      </c>
      <c r="D97" s="1">
        <v>66.611000000000004</v>
      </c>
      <c r="E97" s="1">
        <v>25.809000000000001</v>
      </c>
      <c r="F97" s="1">
        <v>48.436999999999998</v>
      </c>
      <c r="G97" s="6">
        <v>1</v>
      </c>
      <c r="H97" s="1" t="e">
        <v>#N/A</v>
      </c>
      <c r="I97" s="1" t="s">
        <v>33</v>
      </c>
      <c r="J97" s="1">
        <v>24.6</v>
      </c>
      <c r="K97" s="1">
        <f t="shared" si="20"/>
        <v>1.2089999999999996</v>
      </c>
      <c r="L97" s="1">
        <f t="shared" si="14"/>
        <v>25.809000000000001</v>
      </c>
      <c r="M97" s="1"/>
      <c r="N97" s="1">
        <v>49</v>
      </c>
      <c r="O97" s="1"/>
      <c r="P97" s="1">
        <f t="shared" si="15"/>
        <v>5.1618000000000004</v>
      </c>
      <c r="Q97" s="5"/>
      <c r="R97" s="5"/>
      <c r="S97" s="1"/>
      <c r="T97" s="1">
        <f t="shared" si="17"/>
        <v>18.876554690224339</v>
      </c>
      <c r="U97" s="1">
        <f t="shared" si="18"/>
        <v>18.876554690224339</v>
      </c>
      <c r="V97" s="1">
        <v>5.1432000000000002</v>
      </c>
      <c r="W97" s="1">
        <v>0</v>
      </c>
      <c r="X97" s="1">
        <v>0</v>
      </c>
      <c r="Y97" s="1">
        <v>0</v>
      </c>
      <c r="Z97" s="1">
        <v>0</v>
      </c>
      <c r="AA97" s="1" t="s">
        <v>143</v>
      </c>
      <c r="AB97" s="1">
        <f t="shared" si="16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144</v>
      </c>
      <c r="B98" s="1" t="s">
        <v>35</v>
      </c>
      <c r="C98" s="1">
        <v>215.44200000000001</v>
      </c>
      <c r="D98" s="1">
        <v>18.114999999999998</v>
      </c>
      <c r="E98" s="1">
        <v>123.02200000000001</v>
      </c>
      <c r="F98" s="1">
        <v>85.099000000000004</v>
      </c>
      <c r="G98" s="6">
        <v>1</v>
      </c>
      <c r="H98" s="1">
        <v>60</v>
      </c>
      <c r="I98" s="1" t="s">
        <v>40</v>
      </c>
      <c r="J98" s="1">
        <v>119.515</v>
      </c>
      <c r="K98" s="1">
        <f t="shared" si="20"/>
        <v>3.507000000000005</v>
      </c>
      <c r="L98" s="1">
        <f t="shared" si="14"/>
        <v>104.90700000000001</v>
      </c>
      <c r="M98" s="1">
        <v>18.114999999999998</v>
      </c>
      <c r="N98" s="1">
        <v>125</v>
      </c>
      <c r="O98" s="1">
        <v>100</v>
      </c>
      <c r="P98" s="1">
        <f t="shared" si="15"/>
        <v>20.981400000000001</v>
      </c>
      <c r="Q98" s="5">
        <f>16*P98-O98-N98-F98</f>
        <v>25.603400000000008</v>
      </c>
      <c r="R98" s="5"/>
      <c r="S98" s="1"/>
      <c r="T98" s="1">
        <f t="shared" si="17"/>
        <v>16</v>
      </c>
      <c r="U98" s="1">
        <f t="shared" si="18"/>
        <v>14.779709647592629</v>
      </c>
      <c r="V98" s="1">
        <v>25.7378</v>
      </c>
      <c r="W98" s="1">
        <v>17.0654</v>
      </c>
      <c r="X98" s="1">
        <v>6.266</v>
      </c>
      <c r="Y98" s="1">
        <v>30.517199999999999</v>
      </c>
      <c r="Z98" s="1">
        <v>0</v>
      </c>
      <c r="AA98" s="1" t="s">
        <v>145</v>
      </c>
      <c r="AB98" s="1">
        <f t="shared" si="16"/>
        <v>25.603400000000008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s="13" customFormat="1" x14ac:dyDescent="0.25">
      <c r="A99" s="10" t="s">
        <v>146</v>
      </c>
      <c r="B99" s="10" t="s">
        <v>35</v>
      </c>
      <c r="C99" s="10"/>
      <c r="D99" s="10">
        <v>41.685000000000002</v>
      </c>
      <c r="E99" s="10"/>
      <c r="F99" s="10">
        <v>41.685000000000002</v>
      </c>
      <c r="G99" s="11">
        <v>1</v>
      </c>
      <c r="H99" s="10" t="e">
        <v>#N/A</v>
      </c>
      <c r="I99" s="10" t="s">
        <v>33</v>
      </c>
      <c r="J99" s="10"/>
      <c r="K99" s="10">
        <f t="shared" si="20"/>
        <v>0</v>
      </c>
      <c r="L99" s="10">
        <f t="shared" si="14"/>
        <v>0</v>
      </c>
      <c r="M99" s="10"/>
      <c r="N99" s="10">
        <v>60</v>
      </c>
      <c r="O99" s="10"/>
      <c r="P99" s="10">
        <f t="shared" ref="P99" si="21">L99/5</f>
        <v>0</v>
      </c>
      <c r="Q99" s="5"/>
      <c r="R99" s="12"/>
      <c r="S99" s="10"/>
      <c r="T99" s="10" t="e">
        <f t="shared" si="17"/>
        <v>#DIV/0!</v>
      </c>
      <c r="U99" s="10" t="e">
        <f t="shared" si="18"/>
        <v>#DIV/0!</v>
      </c>
      <c r="V99" s="10">
        <v>0</v>
      </c>
      <c r="W99" s="10">
        <v>0</v>
      </c>
      <c r="X99" s="10">
        <v>0.2</v>
      </c>
      <c r="Y99" s="10">
        <v>0.2</v>
      </c>
      <c r="Z99" s="10">
        <v>0.2</v>
      </c>
      <c r="AA99" s="10"/>
      <c r="AB99" s="10">
        <f t="shared" si="16"/>
        <v>0</v>
      </c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6" t="s">
        <v>147</v>
      </c>
      <c r="B100" s="16" t="s">
        <v>32</v>
      </c>
      <c r="C100" s="16"/>
      <c r="D100" s="16">
        <v>560</v>
      </c>
      <c r="E100" s="22">
        <v>217</v>
      </c>
      <c r="F100" s="22">
        <v>343</v>
      </c>
      <c r="G100" s="17">
        <v>0</v>
      </c>
      <c r="H100" s="16" t="e">
        <v>#N/A</v>
      </c>
      <c r="I100" s="16" t="s">
        <v>45</v>
      </c>
      <c r="J100" s="16">
        <v>211</v>
      </c>
      <c r="K100" s="16">
        <f t="shared" si="20"/>
        <v>6</v>
      </c>
      <c r="L100" s="16">
        <f t="shared" si="14"/>
        <v>217</v>
      </c>
      <c r="M100" s="16"/>
      <c r="N100" s="16"/>
      <c r="O100" s="16"/>
      <c r="P100" s="16">
        <f t="shared" si="15"/>
        <v>43.4</v>
      </c>
      <c r="Q100" s="19"/>
      <c r="R100" s="19"/>
      <c r="S100" s="16"/>
      <c r="T100" s="16">
        <f t="shared" si="17"/>
        <v>7.903225806451613</v>
      </c>
      <c r="U100" s="16">
        <f t="shared" si="18"/>
        <v>7.903225806451613</v>
      </c>
      <c r="V100" s="16">
        <v>11.8</v>
      </c>
      <c r="W100" s="16">
        <v>12.6</v>
      </c>
      <c r="X100" s="16">
        <v>0.8</v>
      </c>
      <c r="Y100" s="16">
        <v>0</v>
      </c>
      <c r="Z100" s="16">
        <v>0</v>
      </c>
      <c r="AA100" s="16" t="s">
        <v>148</v>
      </c>
      <c r="AB100" s="16">
        <f t="shared" si="16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149</v>
      </c>
      <c r="B101" s="1" t="s">
        <v>32</v>
      </c>
      <c r="C101" s="1">
        <v>3</v>
      </c>
      <c r="D101" s="1">
        <v>50</v>
      </c>
      <c r="E101" s="1">
        <v>25</v>
      </c>
      <c r="F101" s="1">
        <v>26</v>
      </c>
      <c r="G101" s="6">
        <v>0.18</v>
      </c>
      <c r="H101" s="1">
        <v>45</v>
      </c>
      <c r="I101" s="1" t="s">
        <v>33</v>
      </c>
      <c r="J101" s="1">
        <v>40</v>
      </c>
      <c r="K101" s="1">
        <f t="shared" si="20"/>
        <v>-15</v>
      </c>
      <c r="L101" s="1">
        <f t="shared" si="14"/>
        <v>25</v>
      </c>
      <c r="M101" s="1"/>
      <c r="N101" s="1">
        <v>100</v>
      </c>
      <c r="O101" s="1">
        <v>100</v>
      </c>
      <c r="P101" s="1">
        <f t="shared" si="15"/>
        <v>5</v>
      </c>
      <c r="Q101" s="5"/>
      <c r="R101" s="5"/>
      <c r="S101" s="1"/>
      <c r="T101" s="1">
        <f t="shared" si="17"/>
        <v>45.2</v>
      </c>
      <c r="U101" s="1">
        <f t="shared" si="18"/>
        <v>45.2</v>
      </c>
      <c r="V101" s="1">
        <v>10</v>
      </c>
      <c r="W101" s="1">
        <v>0</v>
      </c>
      <c r="X101" s="1">
        <v>0</v>
      </c>
      <c r="Y101" s="1">
        <v>0</v>
      </c>
      <c r="Z101" s="1">
        <v>0</v>
      </c>
      <c r="AA101" s="1"/>
      <c r="AB101" s="1">
        <f t="shared" si="16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B101" xr:uid="{1815A695-5294-471C-BFAD-59F9282108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2024-07-16T13:48:24Z</dcterms:created>
  <dcterms:modified xsi:type="dcterms:W3CDTF">2024-07-16T14:41:58Z</dcterms:modified>
</cp:coreProperties>
</file>