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4"/>
  <sheetViews>
    <sheetView tabSelected="1" zoomScale="87" zoomScaleNormal="87" workbookViewId="0">
      <pane ySplit="9" topLeftCell="A130" activePane="bottomLeft" state="frozen"/>
      <selection pane="bottomLeft" activeCell="F159" sqref="F15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45570</v>
      </c>
      <c r="E3" s="7" t="inlineStr">
        <is>
          <t xml:space="preserve">Доставка: </t>
        </is>
      </c>
      <c r="F3" s="101" t="n"/>
      <c r="G3" s="101" t="n">
        <v>45573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RIGHT(D11:D139,4)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RIGHT(D12:D140,4)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RIGHT(D13:D140,4)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RIGHT(D14:D141,4)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RIGHT(D15:D142,4)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RIGHT(D16:D142,4)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RIGHT(D17:D143,4)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120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RIGHT(D18:D144,4)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RIGHT(D19:D145,4)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200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RIGHT(D20:D146,4)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400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RIGHT(D21:D147,4)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RIGHT(D22:D148,4)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40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RIGHT(D23:D149,4)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120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RIGHT(D24:D153,4)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RIGHT(D25:D153,4)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RIGHT(D26:D154,4)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RIGHT(D27:D157,4)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RIGHT(D28:D158,4)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1400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RIGHT(D29:D159,4)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RIGHT(D30:D160,4)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RIGHT(D31:D160,4)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RIGHT(D32:D161,4)</f>
        <v/>
      </c>
      <c r="B32" s="27" t="inlineStr">
        <is>
          <t>ВРЕМЯ ОЛИВЬЕ Папа может вар п/о 0.4кг</t>
        </is>
      </c>
      <c r="C32" s="33" t="inlineStr">
        <is>
          <t>ШТ</t>
        </is>
      </c>
      <c r="D32" s="28" t="n">
        <v>1001014486158</v>
      </c>
      <c r="E32" s="24" t="n"/>
      <c r="F32" s="23" t="n">
        <v>0.4</v>
      </c>
      <c r="G32" s="23">
        <f>E32*0.4</f>
        <v/>
      </c>
      <c r="H32" s="14" t="n"/>
      <c r="I32" s="14" t="n">
        <v>60</v>
      </c>
      <c r="J32" s="39" t="n"/>
    </row>
    <row r="33" ht="16.5" customHeight="1" s="92">
      <c r="A33" s="94">
        <f>RIGHT(D33:D163,4)</f>
        <v/>
      </c>
      <c r="B33" s="96" t="inlineStr">
        <is>
          <t>ДОМАШНИЙ РЕЦЕПТ Коровино 0.5кг 8шт.</t>
        </is>
      </c>
      <c r="C33" s="33" t="inlineStr">
        <is>
          <t>ШТ</t>
        </is>
      </c>
      <c r="D33" s="28" t="n">
        <v>1001012816340</v>
      </c>
      <c r="E33" s="24" t="n">
        <v>600</v>
      </c>
      <c r="F33" s="23" t="n">
        <v>0.5</v>
      </c>
      <c r="G33" s="23">
        <f>E33*0.5</f>
        <v/>
      </c>
      <c r="H33" s="14" t="n"/>
      <c r="I33" s="14" t="n">
        <v>60</v>
      </c>
      <c r="J33" s="39" t="n"/>
    </row>
    <row r="34" ht="16.5" customHeight="1" s="92" thickBot="1">
      <c r="A34" s="94">
        <f>RIGHT(D34:D161,4)</f>
        <v/>
      </c>
      <c r="B34" s="27" t="inlineStr">
        <is>
          <t>ЭКСТРА Папа может вар п/о 0.4кг 8шт.</t>
        </is>
      </c>
      <c r="C34" s="33" t="inlineStr">
        <is>
          <t>ШТ</t>
        </is>
      </c>
      <c r="D34" s="28" t="n">
        <v>1001012506353</v>
      </c>
      <c r="E34" s="24" t="n">
        <v>600</v>
      </c>
      <c r="F34" s="23" t="n">
        <v>0.4</v>
      </c>
      <c r="G34" s="23">
        <f>E34*0.4</f>
        <v/>
      </c>
      <c r="H34" s="14" t="n">
        <v>3.2</v>
      </c>
      <c r="I34" s="14" t="n">
        <v>60</v>
      </c>
      <c r="J34" s="39" t="n"/>
    </row>
    <row r="35" ht="16.5" customHeight="1" s="92" thickBot="1" thickTop="1">
      <c r="A35" s="94">
        <f>RIGHT(D35:D162,4)</f>
        <v/>
      </c>
      <c r="B35" s="74" t="inlineStr">
        <is>
          <t>Сосиски</t>
        </is>
      </c>
      <c r="C35" s="74" t="n"/>
      <c r="D35" s="74" t="n"/>
      <c r="E35" s="74" t="n"/>
      <c r="F35" s="73" t="n"/>
      <c r="G35" s="74" t="n"/>
      <c r="H35" s="74" t="n"/>
      <c r="I35" s="74" t="n"/>
      <c r="J35" s="75" t="n"/>
    </row>
    <row r="36" ht="16.5" customFormat="1" customHeight="1" s="15" thickTop="1">
      <c r="A36" s="94">
        <f>RIGHT(D36:D165,4)</f>
        <v/>
      </c>
      <c r="B36" s="27" t="inlineStr">
        <is>
          <t>С ГОВЯДИНОЙ СН сос п/о мгс 1*6</t>
        </is>
      </c>
      <c r="C36" s="30" t="inlineStr">
        <is>
          <t>КГ</t>
        </is>
      </c>
      <c r="D36" s="28" t="n">
        <v>1001023856870</v>
      </c>
      <c r="E36" s="24" t="n"/>
      <c r="F36" s="23" t="n"/>
      <c r="G36" s="23">
        <f>E36*1</f>
        <v/>
      </c>
      <c r="H36" s="14" t="n"/>
      <c r="I36" s="14" t="n"/>
      <c r="J36" s="39" t="n"/>
      <c r="K36" s="82" t="n"/>
    </row>
    <row r="37" ht="16.5" customFormat="1" customHeight="1" s="15">
      <c r="A37" s="94">
        <f>RIGHT(D37:D166,4)</f>
        <v/>
      </c>
      <c r="B37" s="27" t="inlineStr">
        <is>
          <t>С ГОВЯДИНОЙ СН сос п/о мгс 1кг 6шт.</t>
        </is>
      </c>
      <c r="C37" s="30" t="inlineStr">
        <is>
          <t>КГ</t>
        </is>
      </c>
      <c r="D37" s="28" t="n">
        <v>1001023856869</v>
      </c>
      <c r="E37" s="24" t="n"/>
      <c r="F37" s="23" t="n"/>
      <c r="G37" s="23">
        <f>E37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RIGHT(D38:D166,4)</f>
        <v/>
      </c>
      <c r="B38" s="27" t="inlineStr">
        <is>
          <t>МОЛОЧНЫЕ Коровино сос п/о мгс 1.5*6</t>
        </is>
      </c>
      <c r="C38" s="30" t="inlineStr">
        <is>
          <t>КГ</t>
        </is>
      </c>
      <c r="D38" s="28" t="n">
        <v>1001020836253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RIGHT(D39:D165,4)</f>
        <v/>
      </c>
      <c r="B39" s="27" t="inlineStr">
        <is>
          <t xml:space="preserve">БАВАРСКИЕ ПМ сос ц/о мгс 0,35кг 8шт.  </t>
        </is>
      </c>
      <c r="C39" s="33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RIGHT(D40:D168,4)</f>
        <v/>
      </c>
      <c r="B40" s="27" t="inlineStr">
        <is>
          <t>С СЫРОМ сос ц/о мгс 0.41кг 6шт.</t>
        </is>
      </c>
      <c r="C40" s="33" t="inlineStr">
        <is>
          <t>ШТ</t>
        </is>
      </c>
      <c r="D40" s="28" t="n">
        <v>1001025176768</v>
      </c>
      <c r="E40" s="24" t="n">
        <v>30</v>
      </c>
      <c r="F40" s="23" t="n"/>
      <c r="G40" s="23">
        <f>E40*0.41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RIGHT(D41:D169,4)</f>
        <v/>
      </c>
      <c r="B41" s="27" t="inlineStr">
        <is>
          <t>ИСПАНСКИЕ сос ц/о мгс 0.41кг 6шт.</t>
        </is>
      </c>
      <c r="C41" s="33" t="inlineStr">
        <is>
          <t>ШТ</t>
        </is>
      </c>
      <c r="D41" s="28" t="n">
        <v>1001025486770</v>
      </c>
      <c r="E41" s="24" t="n"/>
      <c r="F41" s="23" t="n"/>
      <c r="G41" s="23">
        <f>E41*0.41</f>
        <v/>
      </c>
      <c r="H41" s="14" t="n"/>
      <c r="I41" s="14" t="n"/>
      <c r="J41" s="39" t="n"/>
      <c r="K41" s="82" t="n"/>
    </row>
    <row r="42" ht="16.5" customHeight="1" s="92">
      <c r="A42" s="94">
        <f>RIGHT(D42:D172,4)</f>
        <v/>
      </c>
      <c r="B42" s="27" t="inlineStr">
        <is>
          <t>МОЛОЧНЫЕ КЛАССИЧЕСКИЕ сос п/о мгс 2*4</t>
        </is>
      </c>
      <c r="C42" s="31" t="inlineStr">
        <is>
          <t>КГ</t>
        </is>
      </c>
      <c r="D42" s="28" t="n">
        <v>1001024976829</v>
      </c>
      <c r="E42" s="24" t="n"/>
      <c r="F42" s="23" t="n"/>
      <c r="G42" s="23">
        <f>E42*1</f>
        <v/>
      </c>
      <c r="H42" s="14" t="n"/>
      <c r="I42" s="14" t="n"/>
      <c r="J42" s="39" t="n"/>
    </row>
    <row r="43" ht="16.5" customHeight="1" s="92">
      <c r="A43" s="94">
        <f>RIGHT(D43:D177,4)</f>
        <v/>
      </c>
      <c r="B43" s="27" t="inlineStr">
        <is>
          <t>МОЛОЧНЫЕ ПРЕМИУМ ПМ сос п/о мгс 0.6кг</t>
        </is>
      </c>
      <c r="C43" s="33" t="inlineStr">
        <is>
          <t>ШТ</t>
        </is>
      </c>
      <c r="D43" s="28" t="n">
        <v>1001022656854</v>
      </c>
      <c r="E43" s="24" t="n"/>
      <c r="F43" s="23" t="n"/>
      <c r="G43" s="23">
        <f>E43*0.6</f>
        <v/>
      </c>
      <c r="H43" s="14" t="n"/>
      <c r="I43" s="14" t="n"/>
      <c r="J43" s="39" t="n"/>
    </row>
    <row r="44" ht="16.5" customHeight="1" s="92">
      <c r="A44" s="94">
        <f>RIGHT(D44:D178,4)</f>
        <v/>
      </c>
      <c r="B44" s="27" t="inlineStr">
        <is>
          <t>МОЛОЧНЫЕ ПРЕМИУМ ПМ сос п/о в/у 1/350</t>
        </is>
      </c>
      <c r="C44" s="33" t="inlineStr">
        <is>
          <t>ШТ</t>
        </is>
      </c>
      <c r="D44" s="28" t="n">
        <v>1001022656852</v>
      </c>
      <c r="E44" s="24" t="n">
        <v>400</v>
      </c>
      <c r="F44" s="23" t="n"/>
      <c r="G44" s="23">
        <f>E44*0.35</f>
        <v/>
      </c>
      <c r="H44" s="14" t="n"/>
      <c r="I44" s="14" t="n"/>
      <c r="J44" s="39" t="n"/>
    </row>
    <row r="45" ht="16.5" customHeight="1" s="92">
      <c r="A45" s="94">
        <f>RIGHT(D45:D178,4)</f>
        <v/>
      </c>
      <c r="B45" s="27" t="inlineStr">
        <is>
          <t>МОЛОЧНЫЕ ПРЕМИУМ ПМ сос п/о мгс 1*6</t>
        </is>
      </c>
      <c r="C45" s="30" t="inlineStr">
        <is>
          <t>КГ</t>
        </is>
      </c>
      <c r="D45" s="28" t="n">
        <v>1001022656853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RIGHT(D46:D179,4)</f>
        <v/>
      </c>
      <c r="B46" s="27" t="inlineStr">
        <is>
          <t>МОЛОЧНЫЕ ГОСТ сос ц/о мгс 0.4кг 7шт.</t>
        </is>
      </c>
      <c r="C46" s="30" t="inlineStr">
        <is>
          <t>ШТ</t>
        </is>
      </c>
      <c r="D46" s="28" t="n">
        <v>1001020836759</v>
      </c>
      <c r="E46" s="24" t="n"/>
      <c r="F46" s="23" t="n"/>
      <c r="G46" s="23">
        <f>E46*0.4</f>
        <v/>
      </c>
      <c r="H46" s="14" t="n"/>
      <c r="I46" s="14" t="n"/>
      <c r="J46" s="39" t="n"/>
    </row>
    <row r="47" ht="16.5" customHeight="1" s="92">
      <c r="A47" s="94">
        <f>RIGHT(D47:D180,4)</f>
        <v/>
      </c>
      <c r="B47" s="27" t="inlineStr">
        <is>
          <t>МЯСНИКС ПМ сос б/о мгс 1/160 14шт.</t>
        </is>
      </c>
      <c r="C47" s="30" t="inlineStr">
        <is>
          <t>шт</t>
        </is>
      </c>
      <c r="D47" s="28" t="n">
        <v>1001025526901</v>
      </c>
      <c r="E47" s="24" t="n"/>
      <c r="F47" s="23" t="n">
        <v>0.16</v>
      </c>
      <c r="G47" s="23">
        <f>E47*F47</f>
        <v/>
      </c>
      <c r="H47" s="14" t="n"/>
      <c r="I47" s="14" t="n"/>
      <c r="J47" s="39" t="n"/>
    </row>
    <row r="48" ht="16.5" customFormat="1" customHeight="1" s="15">
      <c r="A48" s="94">
        <f>RIGHT(D48:D179,4)</f>
        <v/>
      </c>
      <c r="B48" s="70" t="inlineStr">
        <is>
          <t>МЯСНЫЕ Папа может сос п/о мгс 1.5*3</t>
        </is>
      </c>
      <c r="C48" s="30" t="inlineStr">
        <is>
          <t>КГ</t>
        </is>
      </c>
      <c r="D48" s="28" t="n">
        <v>1001022726303</v>
      </c>
      <c r="E48" s="24" t="n"/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39" t="n"/>
      <c r="K48" s="82" t="n"/>
    </row>
    <row r="49" ht="16.5" customFormat="1" customHeight="1" s="15">
      <c r="A49" s="94">
        <f>RIGHT(D49:D180,4)</f>
        <v/>
      </c>
      <c r="B49" s="70" t="inlineStr">
        <is>
          <t>МЯСНЫЕ С ГОВЯДИНОЙ ПМ сос п/о мгс 0.4кг</t>
        </is>
      </c>
      <c r="C49" s="33" t="inlineStr">
        <is>
          <t>ШТ</t>
        </is>
      </c>
      <c r="D49" s="28" t="n">
        <v>1001025506777</v>
      </c>
      <c r="E49" s="24" t="n"/>
      <c r="F49" s="23" t="n"/>
      <c r="G49" s="23">
        <f>E49*0.4</f>
        <v/>
      </c>
      <c r="H49" s="14" t="n"/>
      <c r="I49" s="14" t="n"/>
      <c r="J49" s="39" t="n"/>
      <c r="K49" s="82" t="n"/>
    </row>
    <row r="50" ht="16.5" customHeight="1" s="92">
      <c r="A50" s="94">
        <f>RIGHT(D50:D180,4)</f>
        <v/>
      </c>
      <c r="B50" s="45" t="inlineStr">
        <is>
          <t>СЛИВОЧНЫЕ ПМ сос п/о мгс 0,41кг 10шт.</t>
        </is>
      </c>
      <c r="C50" s="33" t="inlineStr">
        <is>
          <t>ШТ</t>
        </is>
      </c>
      <c r="D50" s="28" t="n">
        <v>1001022466726</v>
      </c>
      <c r="E50" s="24" t="n">
        <v>250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39" t="n"/>
    </row>
    <row r="51" ht="16.5" customHeight="1" s="92">
      <c r="A51" s="94">
        <f>RIGHT(D51:D181,4)</f>
        <v/>
      </c>
      <c r="B51" s="45" t="inlineStr">
        <is>
          <t>СЛИВОЧНЫЕ сос ц/о мгс 0.41кг 8шт.</t>
        </is>
      </c>
      <c r="C51" s="33" t="inlineStr">
        <is>
          <t>ШТ</t>
        </is>
      </c>
      <c r="D51" s="28" t="n">
        <v>1001020846762</v>
      </c>
      <c r="E51" s="24" t="n">
        <v>40</v>
      </c>
      <c r="F51" s="23" t="n">
        <v>0.41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RIGHT(D52:D181,4)</f>
        <v/>
      </c>
      <c r="B52" s="45" t="inlineStr">
        <is>
          <t>СЛИВОЧНЫЕ Папа может сос п/о мгс 2*2_45с</t>
        </is>
      </c>
      <c r="C52" s="30" t="inlineStr">
        <is>
          <t>КГ</t>
        </is>
      </c>
      <c r="D52" s="28" t="n">
        <v>1001022465820</v>
      </c>
      <c r="E52" s="24" t="n">
        <v>50</v>
      </c>
      <c r="F52" s="23" t="n"/>
      <c r="G52" s="23">
        <f>E52*1</f>
        <v/>
      </c>
      <c r="H52" s="14" t="n"/>
      <c r="I52" s="14" t="n">
        <v>45</v>
      </c>
      <c r="J52" s="39" t="n"/>
    </row>
    <row r="53" ht="16.5" customHeight="1" s="92">
      <c r="A53" s="94">
        <f>RIGHT(D53:D183,4)</f>
        <v/>
      </c>
      <c r="B53" s="45" t="inlineStr">
        <is>
          <t>СЛИВОЧНЫЕ сос ц/о мгс 1*4</t>
        </is>
      </c>
      <c r="C53" s="30" t="inlineStr">
        <is>
          <t>КГ</t>
        </is>
      </c>
      <c r="D53" s="28" t="n">
        <v>1001020846764</v>
      </c>
      <c r="E53" s="24" t="n">
        <v>20</v>
      </c>
      <c r="F53" s="23" t="n"/>
      <c r="G53" s="23">
        <f>E53*1</f>
        <v/>
      </c>
      <c r="H53" s="14" t="n"/>
      <c r="I53" s="14" t="n"/>
      <c r="J53" s="39" t="n"/>
    </row>
    <row r="54" ht="16.5" customHeight="1" s="92">
      <c r="A54" s="94">
        <f>RIGHT(D54:D185,4)</f>
        <v/>
      </c>
      <c r="B54" s="45" t="inlineStr">
        <is>
          <t>МОЛОЧНЫЕ ГОСТ сос ц/о мгс 1*4</t>
        </is>
      </c>
      <c r="C54" s="30" t="inlineStr">
        <is>
          <t>КГ</t>
        </is>
      </c>
      <c r="D54" s="28" t="n">
        <v>1001020836761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RIGHT(D55:D186,4)</f>
        <v/>
      </c>
      <c r="B55" s="45" t="inlineStr">
        <is>
          <t>РУБЛЕНЫЕ сос ц/о мгс 1*4</t>
        </is>
      </c>
      <c r="C55" s="30" t="inlineStr">
        <is>
          <t>КГ</t>
        </is>
      </c>
      <c r="D55" s="28" t="n">
        <v>1001023696767</v>
      </c>
      <c r="E55" s="24" t="n">
        <v>20</v>
      </c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RIGHT(D56:D186,4)</f>
        <v/>
      </c>
      <c r="B56" s="45" t="inlineStr">
        <is>
          <t>РУБЛЕНЫЕ сос ц/о мгс 0.36кг 6шт.</t>
        </is>
      </c>
      <c r="C56" s="33" t="inlineStr">
        <is>
          <t>ШТ</t>
        </is>
      </c>
      <c r="D56" s="28" t="n">
        <v>1001023696765</v>
      </c>
      <c r="E56" s="24" t="n">
        <v>60</v>
      </c>
      <c r="F56" s="23" t="n"/>
      <c r="G56" s="23">
        <f>E56*0.36</f>
        <v/>
      </c>
      <c r="H56" s="14" t="n"/>
      <c r="I56" s="14" t="n"/>
      <c r="J56" s="39" t="n"/>
    </row>
    <row r="57" ht="16.5" customHeight="1" s="92">
      <c r="A57" s="94">
        <f>RIGHT(D57:D187,4)</f>
        <v/>
      </c>
      <c r="B57" s="45" t="inlineStr">
        <is>
          <t>ДЛЯ ДЕТЕЙ сос п/о мгс 0.33кг 8шт.</t>
        </is>
      </c>
      <c r="C57" s="33" t="inlineStr">
        <is>
          <t>ШТ</t>
        </is>
      </c>
      <c r="D57" s="28" t="n">
        <v>1001025766909</v>
      </c>
      <c r="E57" s="24" t="n">
        <v>120</v>
      </c>
      <c r="F57" s="23" t="n">
        <v>0.33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RIGHT(D58:D186,4)</f>
        <v/>
      </c>
      <c r="B58" s="45" t="inlineStr">
        <is>
          <t>СОЧНЫЕ ПМ сос п/о мгс 0,41кг 10шт</t>
        </is>
      </c>
      <c r="C58" s="33" t="inlineStr">
        <is>
          <t>ШТ</t>
        </is>
      </c>
      <c r="D58" s="28" t="n">
        <v>1001022376722</v>
      </c>
      <c r="E58" s="24" t="n">
        <v>1200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RIGHT(D59:D187,4)</f>
        <v/>
      </c>
      <c r="B59" s="45" t="inlineStr">
        <is>
          <t>ФИЛЕЙНЫЕ Папа Может сос ц/о мгс 0.4кг</t>
        </is>
      </c>
      <c r="C59" s="33" t="inlineStr">
        <is>
          <t>ШТ</t>
        </is>
      </c>
      <c r="D59" s="28" t="n">
        <v>1001022556837</v>
      </c>
      <c r="E59" s="24" t="n"/>
      <c r="F59" s="23" t="n">
        <v>0.4</v>
      </c>
      <c r="G59" s="23">
        <f>E59*0.4</f>
        <v/>
      </c>
      <c r="H59" s="14" t="n"/>
      <c r="I59" s="14" t="n"/>
      <c r="J59" s="39" t="n"/>
    </row>
    <row r="60" ht="16.5" customHeight="1" s="92">
      <c r="A60" s="94">
        <f>RIGHT(D60:D187,4)</f>
        <v/>
      </c>
      <c r="B60" s="45" t="inlineStr">
        <is>
          <t>СОЧНЫЕ сос п/о мгс 2*2</t>
        </is>
      </c>
      <c r="C60" s="30" t="inlineStr">
        <is>
          <t>КГ</t>
        </is>
      </c>
      <c r="D60" s="28" t="n">
        <v>1001022373812</v>
      </c>
      <c r="E60" s="24" t="n">
        <v>400</v>
      </c>
      <c r="F60" s="23" t="n">
        <v>2.125</v>
      </c>
      <c r="G60" s="23">
        <f>E60*1</f>
        <v/>
      </c>
      <c r="H60" s="14" t="n">
        <v>4.25</v>
      </c>
      <c r="I60" s="14" t="n">
        <v>45</v>
      </c>
      <c r="J60" s="39" t="n"/>
    </row>
    <row r="61" ht="16.5" customFormat="1" customHeight="1" s="15">
      <c r="A61" s="94">
        <f>RIGHT(D61:D188,4)</f>
        <v/>
      </c>
      <c r="B61" s="27" t="inlineStr">
        <is>
          <t>СОЧНЫЕ сос п/о мгс 1*6</t>
        </is>
      </c>
      <c r="C61" s="30" t="inlineStr">
        <is>
          <t>КГ</t>
        </is>
      </c>
      <c r="D61" s="28" t="n">
        <v>1001022376113</v>
      </c>
      <c r="E61" s="24" t="n"/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39" t="n"/>
      <c r="K61" s="82" t="n"/>
    </row>
    <row r="62" ht="16.5" customFormat="1" customHeight="1" s="15">
      <c r="A62" s="94">
        <f>RIGHT(D62:D189,4)</f>
        <v/>
      </c>
      <c r="B62" s="27" t="inlineStr">
        <is>
          <t>СОЧНЫЙ ГРИЛЬ ПМ сос п/о мгс 1.5*4_Маяк</t>
        </is>
      </c>
      <c r="C62" s="30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39" t="n"/>
      <c r="K62" s="82" t="n"/>
    </row>
    <row r="63" ht="16.5" customFormat="1" customHeight="1" s="15" thickBot="1">
      <c r="A63" s="94">
        <f>RIGHT(D63:D190,4)</f>
        <v/>
      </c>
      <c r="B63" s="27" t="inlineStr">
        <is>
          <t>СОЧНЫЙ ГРИЛЬ ПМ сос п/о мгс 0,41кг 8шт.</t>
        </is>
      </c>
      <c r="C63" s="35" t="inlineStr">
        <is>
          <t>ШТ</t>
        </is>
      </c>
      <c r="D63" s="28" t="n">
        <v>1001022246713</v>
      </c>
      <c r="E63" s="24" t="n">
        <v>280</v>
      </c>
      <c r="F63" s="23" t="n"/>
      <c r="G63" s="23">
        <f>E63*0.41</f>
        <v/>
      </c>
      <c r="H63" s="14" t="n"/>
      <c r="I63" s="14" t="n"/>
      <c r="J63" s="39" t="n"/>
      <c r="K63" s="82" t="n"/>
    </row>
    <row r="64" ht="16.5" customHeight="1" s="92" thickBot="1" thickTop="1">
      <c r="A64" s="94">
        <f>RIGHT(D64:D186,4)</f>
        <v/>
      </c>
      <c r="B64" s="74" t="inlineStr">
        <is>
          <t>Сардельки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RIGHT(D65:D187,4)</f>
        <v/>
      </c>
      <c r="B65" s="46" t="inlineStr">
        <is>
          <t>СЫТНЫЕ Папа может сар б/о мгс 1*3_Маяк</t>
        </is>
      </c>
      <c r="C65" s="30" t="inlineStr">
        <is>
          <t>КГ</t>
        </is>
      </c>
      <c r="D65" s="28" t="n">
        <v>1001034065698</v>
      </c>
      <c r="E65" s="24" t="n">
        <v>20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39" t="n"/>
    </row>
    <row r="66" ht="16.5" customHeight="1" s="92">
      <c r="A66" s="94">
        <f>RIGHT(D66:D190,4)</f>
        <v/>
      </c>
      <c r="B66" s="46" t="inlineStr">
        <is>
          <t>ШПИКАЧКИ СОЧНЫЕ ПМ сар б/о мгс 0.4кг_45с</t>
        </is>
      </c>
      <c r="C66" s="33" t="inlineStr">
        <is>
          <t>ШТ</t>
        </is>
      </c>
      <c r="D66" s="28" t="n">
        <v>1001031076528</v>
      </c>
      <c r="E66" s="24" t="n"/>
      <c r="F66" s="23" t="n"/>
      <c r="G66" s="23">
        <f>E66*0.4</f>
        <v/>
      </c>
      <c r="H66" s="14" t="n"/>
      <c r="I66" s="14" t="n"/>
      <c r="J66" s="39" t="n"/>
    </row>
    <row r="67" ht="16.5" customHeight="1" s="92" thickBot="1">
      <c r="A67" s="94">
        <f>RIGHT(D67:D192,4)</f>
        <v/>
      </c>
      <c r="B67" s="46" t="inlineStr">
        <is>
          <t>ШПИКАЧКИ СОЧНЫЕ ПМ САР Б/О МГС 1*3 45с</t>
        </is>
      </c>
      <c r="C67" s="30" t="inlineStr">
        <is>
          <t>КГ</t>
        </is>
      </c>
      <c r="D67" s="28" t="n">
        <v>1001031076527</v>
      </c>
      <c r="E67" s="24" t="n">
        <v>50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39" t="n"/>
    </row>
    <row r="68" ht="16.5" customHeight="1" s="92" thickBot="1" thickTop="1">
      <c r="A68" s="94">
        <f>RIGHT(D68:D193,4)</f>
        <v/>
      </c>
      <c r="B68" s="74" t="inlineStr">
        <is>
          <t>Полукопченые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RIGHT(D69:D194,4)</f>
        <v/>
      </c>
      <c r="B69" s="27" t="inlineStr">
        <is>
          <t>БОЯNСКАЯ Папа может п/к в/у 0.28кг 8шт.</t>
        </is>
      </c>
      <c r="C69" s="33" t="inlineStr">
        <is>
          <t>ШТ</t>
        </is>
      </c>
      <c r="D69" s="28" t="n">
        <v>1001302276666</v>
      </c>
      <c r="E69" s="24" t="n">
        <v>200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RIGHT(D70:D195,4)</f>
        <v/>
      </c>
      <c r="B70" s="27" t="inlineStr">
        <is>
          <t>ВЕНСКАЯ САЛЯМИ п/к в/у 0.33кг 8шт.</t>
        </is>
      </c>
      <c r="C70" s="33" t="inlineStr">
        <is>
          <t>ШТ</t>
        </is>
      </c>
      <c r="D70" s="28" t="n">
        <v>1001300516785</v>
      </c>
      <c r="E70" s="24" t="n">
        <v>40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RIGHT(D71:D196,4)</f>
        <v/>
      </c>
      <c r="B71" s="27" t="inlineStr">
        <is>
          <t>БАЛЫКОВАЯ Коровино п/к в/у 0.84кг 6шт.</t>
        </is>
      </c>
      <c r="C71" s="33" t="inlineStr">
        <is>
          <t>ШТ</t>
        </is>
      </c>
      <c r="D71" s="28" t="n">
        <v>1001303636415</v>
      </c>
      <c r="E71" s="24" t="n"/>
      <c r="F71" s="23" t="n">
        <v>0.84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RIGHT(D72:D196,4)</f>
        <v/>
      </c>
      <c r="B72" s="27" t="inlineStr">
        <is>
          <t>ВЕНСКАЯ САЛЯМИ п/к в/у</t>
        </is>
      </c>
      <c r="C72" s="33" t="inlineStr">
        <is>
          <t>КГ</t>
        </is>
      </c>
      <c r="D72" s="28" t="n">
        <v>1001300516786</v>
      </c>
      <c r="E72" s="24" t="n"/>
      <c r="F72" s="23" t="n"/>
      <c r="G72" s="23">
        <f>E72</f>
        <v/>
      </c>
      <c r="H72" s="14" t="n"/>
      <c r="I72" s="14" t="n"/>
      <c r="J72" s="39" t="n"/>
    </row>
    <row r="73" ht="16.5" customHeight="1" s="92">
      <c r="A73" s="94">
        <f>RIGHT(D73:D197,4)</f>
        <v/>
      </c>
      <c r="B73" s="27" t="inlineStr">
        <is>
          <t>КРАКОВСКАЯ п/к н/о мгс_30с</t>
        </is>
      </c>
      <c r="C73" s="33" t="inlineStr">
        <is>
          <t>КГ</t>
        </is>
      </c>
      <c r="D73" s="28" t="n">
        <v>1001040434903</v>
      </c>
      <c r="E73" s="24" t="n">
        <v>10</v>
      </c>
      <c r="F73" s="23" t="n"/>
      <c r="G73" s="23">
        <f>E73</f>
        <v/>
      </c>
      <c r="H73" s="14" t="n"/>
      <c r="I73" s="14" t="n"/>
      <c r="J73" s="39" t="n"/>
      <c r="K73" s="82" t="n"/>
    </row>
    <row r="74" ht="16.5" customHeight="1" s="92">
      <c r="A74" s="94">
        <f>RIGHT(D74:D197,4)</f>
        <v/>
      </c>
      <c r="B74" s="27" t="inlineStr">
        <is>
          <t>БАЛЫКОВАЯ в/к в/у</t>
        </is>
      </c>
      <c r="C74" s="33" t="inlineStr">
        <is>
          <t>КГ</t>
        </is>
      </c>
      <c r="D74" s="28" t="n">
        <v>1001303636794</v>
      </c>
      <c r="E74" s="24" t="n">
        <v>20</v>
      </c>
      <c r="F74" s="23" t="n"/>
      <c r="G74" s="23">
        <f>E74</f>
        <v/>
      </c>
      <c r="H74" s="14" t="n"/>
      <c r="I74" s="14" t="n">
        <v>45</v>
      </c>
      <c r="J74" s="39" t="n"/>
    </row>
    <row r="75" ht="16.5" customHeight="1" s="92" thickBot="1">
      <c r="A75" s="94">
        <f>RIGHT(D75:D195,4)</f>
        <v/>
      </c>
      <c r="B75" s="27" t="inlineStr">
        <is>
          <t>САЛЯМИ Папа может п/к в/у 0.28кг 8шт.</t>
        </is>
      </c>
      <c r="C75" s="33" t="inlineStr">
        <is>
          <t>ШТ</t>
        </is>
      </c>
      <c r="D75" s="28" t="n">
        <v>1001303106773</v>
      </c>
      <c r="E75" s="24" t="n">
        <v>80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39" t="n"/>
    </row>
    <row r="76" ht="16.5" customHeight="1" s="92" thickBot="1" thickTop="1">
      <c r="A76" s="94">
        <f>RIGHT(D76:D198,4)</f>
        <v/>
      </c>
      <c r="B76" s="74" t="inlineStr">
        <is>
          <t>Варенокопченые колбасы</t>
        </is>
      </c>
      <c r="C76" s="74" t="n"/>
      <c r="D76" s="74" t="n"/>
      <c r="E76" s="74" t="n"/>
      <c r="F76" s="73" t="n"/>
      <c r="G76" s="74" t="n"/>
      <c r="H76" s="74" t="n"/>
      <c r="I76" s="74" t="n"/>
      <c r="J76" s="75" t="n"/>
    </row>
    <row r="77" ht="16.5" customHeight="1" s="92" thickTop="1">
      <c r="A77" s="94">
        <f>RIGHT(D77:D199,4)</f>
        <v/>
      </c>
      <c r="B77" s="27" t="inlineStr">
        <is>
          <t>СЕРВЕЛАТ ЗЕРНИСТЫЙ ПМ в/к в/у срез 1/350</t>
        </is>
      </c>
      <c r="C77" s="33" t="inlineStr">
        <is>
          <t>ШТ</t>
        </is>
      </c>
      <c r="D77" s="28" t="n">
        <v>1001300386683</v>
      </c>
      <c r="E77" s="24" t="n">
        <v>400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RIGHT(D78:D201,4)</f>
        <v/>
      </c>
      <c r="B78" s="27" t="inlineStr">
        <is>
          <t>БАЛЫКОВАЯ в/к в/у 0.33кг 8шт.</t>
        </is>
      </c>
      <c r="C78" s="33" t="inlineStr">
        <is>
          <t>ШТ</t>
        </is>
      </c>
      <c r="D78" s="28" t="n">
        <v>1001303636793</v>
      </c>
      <c r="E78" s="24" t="n">
        <v>280</v>
      </c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RIGHT(D79:D202,4)</f>
        <v/>
      </c>
      <c r="B79" s="27" t="inlineStr">
        <is>
          <t>ОСТАНКИНСКАЯ в/к в/у 0.33кг 8шт.</t>
        </is>
      </c>
      <c r="C79" s="33" t="inlineStr">
        <is>
          <t>ШТ</t>
        </is>
      </c>
      <c r="D79" s="28" t="n">
        <v>1001302596795</v>
      </c>
      <c r="E79" s="24" t="n">
        <v>40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RIGHT(D80:D202,4)</f>
        <v/>
      </c>
      <c r="B80" s="27" t="inlineStr">
        <is>
          <t>СЕРВЕЛАТ ЕВРОПЕЙСКИЙ в/к в/у 0,33кг 8шт.</t>
        </is>
      </c>
      <c r="C80" s="33" t="inlineStr">
        <is>
          <t>ШТ</t>
        </is>
      </c>
      <c r="D80" s="28" t="n">
        <v>1001300366807</v>
      </c>
      <c r="E80" s="24" t="n"/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RIGHT(D81:D202,4)</f>
        <v/>
      </c>
      <c r="B81" s="27" t="inlineStr">
        <is>
          <t>СЕРВЕЛАТ КАРЕЛЬСКИЙ ПМ в/к в/у 0.28кг</t>
        </is>
      </c>
      <c r="C81" s="33" t="inlineStr">
        <is>
          <t>ШТ</t>
        </is>
      </c>
      <c r="D81" s="28" t="n">
        <v>1001304506684</v>
      </c>
      <c r="E81" s="24" t="n">
        <v>200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39" t="n"/>
    </row>
    <row r="82" ht="16.5" customHeight="1" s="92">
      <c r="A82" s="94">
        <f>RIGHT(D82:D204,4)</f>
        <v/>
      </c>
      <c r="B82" s="27" t="inlineStr">
        <is>
          <t>СЕРВЕЛАТ КРЕМЛЕВСКИЙ в/к в/у 0.33кг 8шт.</t>
        </is>
      </c>
      <c r="C82" s="33" t="inlineStr">
        <is>
          <t>ШТ</t>
        </is>
      </c>
      <c r="D82" s="28" t="n">
        <v>1001300456787</v>
      </c>
      <c r="E82" s="24" t="n">
        <v>120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RIGHT(D83:D205,4)</f>
        <v/>
      </c>
      <c r="B83" s="27" t="inlineStr">
        <is>
          <t>СЕРВЕЛАТ КРЕМЛЕВСКИЙ в/к в/у</t>
        </is>
      </c>
      <c r="C83" s="33" t="inlineStr">
        <is>
          <t>КГ</t>
        </is>
      </c>
      <c r="D83" s="28" t="n">
        <v>1001300456788</v>
      </c>
      <c r="E83" s="24" t="n"/>
      <c r="F83" s="23" t="n"/>
      <c r="G83" s="23">
        <f>E83*1</f>
        <v/>
      </c>
      <c r="H83" s="14" t="n"/>
      <c r="I83" s="14" t="n"/>
      <c r="J83" s="39" t="n"/>
    </row>
    <row r="84" ht="16.5" customHeight="1" s="92">
      <c r="A84" s="94">
        <f>RIGHT(D84:D206,4)</f>
        <v/>
      </c>
      <c r="B84" s="27" t="inlineStr">
        <is>
          <t>СЕРВЕЛАТ ЕВРОПЕЙСКИЙ в/к в/у</t>
        </is>
      </c>
      <c r="C84" s="33" t="inlineStr">
        <is>
          <t>КГ</t>
        </is>
      </c>
      <c r="D84" s="28" t="n">
        <v>1001300366790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RIGHT(D85:D205,4)</f>
        <v/>
      </c>
      <c r="B85" s="64" t="inlineStr">
        <is>
          <t>СЕРВЕЛАТ ОХОТНИЧИЙ в/к в/у срез 0.35кг</t>
        </is>
      </c>
      <c r="C85" s="33" t="inlineStr">
        <is>
          <t>ШТ</t>
        </is>
      </c>
      <c r="D85" s="28" t="n">
        <v>1001303986689</v>
      </c>
      <c r="E85" s="24" t="n">
        <v>600</v>
      </c>
      <c r="F85" s="23" t="n">
        <v>0.35</v>
      </c>
      <c r="G85" s="23">
        <f>E85*0.35</f>
        <v/>
      </c>
      <c r="H85" s="14" t="n">
        <v>2.8</v>
      </c>
      <c r="I85" s="14" t="n">
        <v>45</v>
      </c>
      <c r="J85" s="39" t="n"/>
    </row>
    <row r="86" ht="16.5" customHeight="1" s="92">
      <c r="A86" s="94">
        <f>RIGHT(D86:D206,4)</f>
        <v/>
      </c>
      <c r="B86" s="64" t="inlineStr">
        <is>
          <t>СЕРВЕЛАТ ПРЕМИУМ в/к в/у 0.33кг 8шт.</t>
        </is>
      </c>
      <c r="C86" s="33" t="inlineStr">
        <is>
          <t>ШТ</t>
        </is>
      </c>
      <c r="D86" s="28" t="n">
        <v>1001304096791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RIGHT(D87:D207,4)</f>
        <v/>
      </c>
      <c r="B87" s="64" t="inlineStr">
        <is>
          <t>СЕРВЕЛАТ ОХОТНИЧИЙ в/к в/у</t>
        </is>
      </c>
      <c r="C87" s="30" t="inlineStr">
        <is>
          <t>КГ</t>
        </is>
      </c>
      <c r="D87" s="28" t="n">
        <v>1001053985341</v>
      </c>
      <c r="E87" s="24" t="n">
        <v>50</v>
      </c>
      <c r="F87" s="23" t="n">
        <v>0.7125</v>
      </c>
      <c r="G87" s="23">
        <f>E87*1</f>
        <v/>
      </c>
      <c r="H87" s="14" t="n">
        <v>5.7</v>
      </c>
      <c r="I87" s="14" t="n">
        <v>45</v>
      </c>
      <c r="J87" s="39" t="n"/>
    </row>
    <row r="88" ht="16.5" customHeight="1" s="92">
      <c r="A88" s="94">
        <f>RIGHT(D88:D208,4)</f>
        <v/>
      </c>
      <c r="B88" s="64" t="inlineStr">
        <is>
          <t>СЕРВЕЛАТ ШВЕЙЦАРСК. в/к с/н в/у 1/100*10</t>
        </is>
      </c>
      <c r="C88" s="33" t="inlineStr">
        <is>
          <t>ШТ</t>
        </is>
      </c>
      <c r="D88" s="28" t="n">
        <v>1001214196459</v>
      </c>
      <c r="E88" s="24" t="n">
        <v>50</v>
      </c>
      <c r="F88" s="23" t="n">
        <v>0.1</v>
      </c>
      <c r="G88" s="23">
        <f>E88*F88</f>
        <v/>
      </c>
      <c r="H88" s="14" t="n"/>
      <c r="I88" s="14" t="n"/>
      <c r="J88" s="39" t="n"/>
    </row>
    <row r="89" ht="16.5" customHeight="1" s="92">
      <c r="A89" s="94">
        <f>RIGHT(D89:D209,4)</f>
        <v/>
      </c>
      <c r="B89" s="64" t="inlineStr">
        <is>
          <t>МРАМОРНАЯ И БАЛЫКОВАЯ в/к с/н мгс 1/90</t>
        </is>
      </c>
      <c r="C89" s="33" t="inlineStr">
        <is>
          <t>ШТ</t>
        </is>
      </c>
      <c r="D89" s="28" t="n">
        <v>1001215576586</v>
      </c>
      <c r="E89" s="24" t="n">
        <v>40</v>
      </c>
      <c r="F89" s="23" t="n"/>
      <c r="G89" s="23">
        <f>E89*0.09</f>
        <v/>
      </c>
      <c r="H89" s="14" t="n"/>
      <c r="I89" s="14" t="n"/>
      <c r="J89" s="39" t="n"/>
    </row>
    <row r="90" ht="16.5" customHeight="1" s="92">
      <c r="A90" s="94">
        <f>RIGHT(D90:D207,4)</f>
        <v/>
      </c>
      <c r="B90" s="64" t="inlineStr">
        <is>
          <t>МЯСНОЕ АССОРТИ к/з с/н мгс 1/90 10шт.</t>
        </is>
      </c>
      <c r="C90" s="33" t="inlineStr">
        <is>
          <t>ШТ</t>
        </is>
      </c>
      <c r="D90" s="28" t="n">
        <v>1001225416228</v>
      </c>
      <c r="E90" s="24" t="n"/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RIGHT(D91:D207,4)</f>
        <v/>
      </c>
      <c r="B91" s="27" t="inlineStr">
        <is>
          <t>СЕРВЕЛАТ ФИНСКИЙ в/к в/у_45с</t>
        </is>
      </c>
      <c r="C91" s="30" t="inlineStr">
        <is>
          <t>КГ</t>
        </is>
      </c>
      <c r="D91" s="28" t="n">
        <v>1001051875544</v>
      </c>
      <c r="E91" s="24" t="n">
        <v>100</v>
      </c>
      <c r="F91" s="23" t="n">
        <v>0.85</v>
      </c>
      <c r="G91" s="23">
        <f>E91*1</f>
        <v/>
      </c>
      <c r="H91" s="14" t="n">
        <v>5.1</v>
      </c>
      <c r="I91" s="14" t="n">
        <v>45</v>
      </c>
      <c r="J91" s="39" t="n"/>
    </row>
    <row r="92" ht="15.75" customHeight="1" s="92" thickBot="1">
      <c r="A92" s="94">
        <f>RIGHT(D92:D209,4)</f>
        <v/>
      </c>
      <c r="B92" s="27" t="inlineStr">
        <is>
          <t>СЕРВЕЛАТ ФИНСКИЙ в/к в/у срез 0.35кг_45c</t>
        </is>
      </c>
      <c r="C92" s="36" t="inlineStr">
        <is>
          <t>ШТ</t>
        </is>
      </c>
      <c r="D92" s="28" t="n">
        <v>1001301876697</v>
      </c>
      <c r="E92" s="24" t="n">
        <v>200</v>
      </c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 thickBot="1" thickTop="1">
      <c r="A93" s="94">
        <f>RIGHT(D93:D210,4)</f>
        <v/>
      </c>
      <c r="B93" s="74" t="inlineStr">
        <is>
          <t>Сырокопченые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RIGHT(D94:D211,4)</f>
        <v/>
      </c>
      <c r="B94" s="27" t="inlineStr">
        <is>
          <t>АРОМАТНАЯ Папа может с/к в/у 1/250 8шт.</t>
        </is>
      </c>
      <c r="C94" s="33" t="inlineStr">
        <is>
          <t>ШТ</t>
        </is>
      </c>
      <c r="D94" s="28" t="n">
        <v>1001061975706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39" t="n"/>
    </row>
    <row r="95" ht="16.5" customHeight="1" s="92">
      <c r="A95" s="94">
        <f>RIGHT(D95:D212,4)</f>
        <v/>
      </c>
      <c r="B95" s="27" t="inlineStr">
        <is>
          <t>АРОМАТНАЯ с/к с/н в/у 1/100*8_60с</t>
        </is>
      </c>
      <c r="C95" s="33" t="inlineStr">
        <is>
          <t>ШТ</t>
        </is>
      </c>
      <c r="D95" s="28" t="n">
        <v>1001201976454</v>
      </c>
      <c r="E95" s="24" t="n"/>
      <c r="F95" s="23" t="n">
        <v>0.1</v>
      </c>
      <c r="G95" s="23">
        <f>E95*0.1</f>
        <v/>
      </c>
      <c r="H95" s="14" t="n">
        <v>0.8</v>
      </c>
      <c r="I95" s="14" t="n">
        <v>60</v>
      </c>
      <c r="J95" s="39" t="n"/>
    </row>
    <row r="96" ht="16.5" customHeight="1" s="92">
      <c r="A96" s="94">
        <f>RIGHT(D96:D213,4)</f>
        <v/>
      </c>
      <c r="B96" s="27" t="inlineStr">
        <is>
          <t xml:space="preserve"> ИТАЛЬЯНСКОЕ АССОРТИ с/в с/н мгс 1/90</t>
        </is>
      </c>
      <c r="C96" s="33" t="inlineStr">
        <is>
          <t>ШТ</t>
        </is>
      </c>
      <c r="D96" s="28" t="n">
        <v>1001205386222</v>
      </c>
      <c r="E96" s="24" t="n"/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RIGHT(D97:D214,4)</f>
        <v/>
      </c>
      <c r="B97" s="27" t="inlineStr">
        <is>
          <t>ОХОТНИЧЬЯ Папа может с/к в/у 1/220 8шт.</t>
        </is>
      </c>
      <c r="C97" s="33" t="inlineStr">
        <is>
          <t>ШТ</t>
        </is>
      </c>
      <c r="D97" s="28" t="n">
        <v>1001060755931</v>
      </c>
      <c r="E97" s="24" t="n">
        <v>200</v>
      </c>
      <c r="F97" s="23" t="n">
        <v>0.22</v>
      </c>
      <c r="G97" s="23">
        <f>E97*0.22</f>
        <v/>
      </c>
      <c r="H97" s="14" t="n">
        <v>1.76</v>
      </c>
      <c r="I97" s="14" t="n">
        <v>120</v>
      </c>
      <c r="J97" s="39" t="n"/>
    </row>
    <row r="98" ht="16.5" customHeight="1" s="92">
      <c r="A98" s="94">
        <f>RIGHT(D98:D216,4)</f>
        <v/>
      </c>
      <c r="B98" s="27" t="inlineStr">
        <is>
          <t>ПОСОЛЬСКАЯ Папа может с/к в/у</t>
        </is>
      </c>
      <c r="C98" s="30" t="inlineStr">
        <is>
          <t>КГ</t>
        </is>
      </c>
      <c r="D98" s="28" t="n">
        <v>1001063145708</v>
      </c>
      <c r="E98" s="24" t="n"/>
      <c r="F98" s="23" t="n">
        <v>0.5125</v>
      </c>
      <c r="G98" s="23">
        <f>E98*1</f>
        <v/>
      </c>
      <c r="H98" s="14" t="n">
        <v>4.1</v>
      </c>
      <c r="I98" s="14" t="n">
        <v>120</v>
      </c>
      <c r="J98" s="39" t="n"/>
    </row>
    <row r="99" ht="16.5" customHeight="1" s="92">
      <c r="A99" s="94">
        <f>RIGHT(D99:D217,4)</f>
        <v/>
      </c>
      <c r="B99" s="27" t="inlineStr">
        <is>
          <t>ПОСОЛЬСКАЯ ПМ с/к с/н в/у 1/100 10шт</t>
        </is>
      </c>
      <c r="C99" s="33" t="inlineStr">
        <is>
          <t>ШТ</t>
        </is>
      </c>
      <c r="D99" s="28" t="n">
        <v>1001203146834</v>
      </c>
      <c r="E99" s="24" t="n">
        <v>50</v>
      </c>
      <c r="F99" s="23" t="n"/>
      <c r="G99" s="23">
        <f>E99*0.1</f>
        <v/>
      </c>
      <c r="H99" s="14" t="n"/>
      <c r="I99" s="14" t="n"/>
      <c r="J99" s="39" t="n"/>
    </row>
    <row r="100" ht="16.5" customHeight="1" s="92">
      <c r="A100" s="94">
        <f>RIGHT(D100:D218,4)</f>
        <v/>
      </c>
      <c r="B100" s="27" t="inlineStr">
        <is>
          <t>СВИНИНА МАДЕРА с/к с/н в/у 1/100</t>
        </is>
      </c>
      <c r="C100" s="33" t="inlineStr">
        <is>
          <t>ШТ</t>
        </is>
      </c>
      <c r="D100" s="28" t="n">
        <v>1001234146448</v>
      </c>
      <c r="E100" s="24" t="n"/>
      <c r="F100" s="23" t="n">
        <v>0.1</v>
      </c>
      <c r="G100" s="23">
        <f>F100*E100</f>
        <v/>
      </c>
      <c r="H100" s="14" t="n"/>
      <c r="I100" s="14" t="n"/>
      <c r="J100" s="39" t="n"/>
    </row>
    <row r="101" ht="16.5" customHeight="1" s="92">
      <c r="A101" s="94">
        <f>RIGHT(D101:D219,4)</f>
        <v/>
      </c>
      <c r="B101" s="27" t="inlineStr">
        <is>
          <t>НЕАПОЛИТАНСКИЙ ДУЭТ с/к с/н мгс 1/90</t>
        </is>
      </c>
      <c r="C101" s="33" t="inlineStr">
        <is>
          <t>ШТ</t>
        </is>
      </c>
      <c r="D101" s="28" t="n">
        <v>1001205376221</v>
      </c>
      <c r="E101" s="24" t="n"/>
      <c r="F101" s="23" t="n">
        <v>0.09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RIGHT(D102:D219,4)</f>
        <v/>
      </c>
      <c r="B102" s="27" t="inlineStr">
        <is>
          <t>САЛЯМИ ИТАЛЬЯНСКАЯ с/к в/у 1/150_60с</t>
        </is>
      </c>
      <c r="C102" s="33" t="inlineStr">
        <is>
          <t>ШТ</t>
        </is>
      </c>
      <c r="D102" s="28" t="n">
        <v>1001190765679</v>
      </c>
      <c r="E102" s="24" t="n"/>
      <c r="F102" s="23" t="n">
        <v>0.15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RIGHT(D103:D221,4)</f>
        <v/>
      </c>
      <c r="B103" s="27" t="inlineStr">
        <is>
          <t>САЛЯМИ ИТАЛЬЯНСКАЯ с/к в/у 1/250*8_120c</t>
        </is>
      </c>
      <c r="C103" s="33" t="inlineStr">
        <is>
          <t>ШТ</t>
        </is>
      </c>
      <c r="D103" s="28" t="n">
        <v>1001060764993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RIGHT(D104:D222,4)</f>
        <v/>
      </c>
      <c r="B104" s="27" t="inlineStr">
        <is>
          <t>ПРЕСИЖН с/к в/у 1/250 8шт.</t>
        </is>
      </c>
      <c r="C104" s="33" t="inlineStr">
        <is>
          <t>ШТ</t>
        </is>
      </c>
      <c r="D104" s="28" t="n">
        <v>1001062353684</v>
      </c>
      <c r="E104" s="24" t="n">
        <v>40</v>
      </c>
      <c r="F104" s="23" t="n">
        <v>0.25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RIGHT(D105:D222,4)</f>
        <v/>
      </c>
      <c r="B105" s="27" t="inlineStr">
        <is>
          <t>САЛЯМИ МЕЛКОЗЕРНЕНАЯ с/к в/у 1/120_60с</t>
        </is>
      </c>
      <c r="C105" s="33" t="inlineStr">
        <is>
          <t>ШТ</t>
        </is>
      </c>
      <c r="D105" s="28" t="n">
        <v>1001193115682</v>
      </c>
      <c r="E105" s="24" t="n">
        <v>200</v>
      </c>
      <c r="F105" s="23" t="n">
        <v>0.12</v>
      </c>
      <c r="G105" s="23">
        <f>E105*0.12</f>
        <v/>
      </c>
      <c r="H105" s="14" t="n">
        <v>0.96</v>
      </c>
      <c r="I105" s="14" t="n">
        <v>60</v>
      </c>
      <c r="J105" s="39" t="n"/>
    </row>
    <row r="106" ht="16.5" customHeight="1" s="92">
      <c r="A106" s="94">
        <f>RIGHT(D106:D225,4)</f>
        <v/>
      </c>
      <c r="B106" s="27" t="inlineStr">
        <is>
          <t>ЭКСТРА Папа может с/к в/у_Л</t>
        </is>
      </c>
      <c r="C106" s="30" t="inlineStr">
        <is>
          <t>КГ</t>
        </is>
      </c>
      <c r="D106" s="28" t="n">
        <v>1001062504117</v>
      </c>
      <c r="E106" s="24" t="n"/>
      <c r="F106" s="23" t="n">
        <v>0.4875</v>
      </c>
      <c r="G106" s="23">
        <f>E106*1</f>
        <v/>
      </c>
      <c r="H106" s="14" t="n">
        <v>3.9</v>
      </c>
      <c r="I106" s="14" t="n">
        <v>120</v>
      </c>
      <c r="J106" s="39" t="n"/>
    </row>
    <row r="107" ht="16.5" customHeight="1" s="92">
      <c r="A107" s="94">
        <f>RIGHT(D107:D226,4)</f>
        <v/>
      </c>
      <c r="B107" s="27" t="inlineStr">
        <is>
          <t>ЭКСТРА Папа может с/к в/у 1/250 8шт.</t>
        </is>
      </c>
      <c r="C107" s="33" t="inlineStr">
        <is>
          <t>ШТ</t>
        </is>
      </c>
      <c r="D107" s="28" t="n">
        <v>1001062505483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 thickBot="1">
      <c r="A108" s="94">
        <f>RIGHT(D108:D227,4)</f>
        <v/>
      </c>
      <c r="B108" s="27" t="inlineStr">
        <is>
          <t>ЭКСТРА Папа может с/к с/н в/у 1/100_60с</t>
        </is>
      </c>
      <c r="C108" s="33" t="inlineStr">
        <is>
          <t>ШТ</t>
        </is>
      </c>
      <c r="D108" s="28" t="n">
        <v>1001202506453</v>
      </c>
      <c r="E108" s="24" t="n">
        <v>140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 thickBot="1" thickTop="1">
      <c r="A109" s="94">
        <f>RIGHT(D109:D228,4)</f>
        <v/>
      </c>
      <c r="B109" s="74" t="inlineStr">
        <is>
          <t>Ветчины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Top="1">
      <c r="A110" s="94">
        <f>RIGHT(D110:D232,4)</f>
        <v/>
      </c>
      <c r="B110" s="29" t="inlineStr">
        <is>
          <t xml:space="preserve">ВЕТЧ.МРАМОРНАЯ в/у_45с </t>
        </is>
      </c>
      <c r="C110" s="32" t="inlineStr">
        <is>
          <t>КГ</t>
        </is>
      </c>
      <c r="D110" s="80" t="n">
        <v>1001092436470</v>
      </c>
      <c r="E110" s="24" t="n"/>
      <c r="F110" s="23" t="n"/>
      <c r="G110" s="23">
        <f>E110*1</f>
        <v/>
      </c>
      <c r="H110" s="14" t="n"/>
      <c r="I110" s="14" t="n"/>
      <c r="J110" s="39" t="n"/>
    </row>
    <row r="111" ht="16.5" customHeight="1" s="92">
      <c r="A111" s="94">
        <f>RIGHT(D111:D233,4)</f>
        <v/>
      </c>
      <c r="B111" s="29" t="inlineStr">
        <is>
          <t>ВЕТЧ.МРАМОРНАЯ в/у срез 0.3кг 6шт_45с</t>
        </is>
      </c>
      <c r="C111" s="32" t="inlineStr">
        <is>
          <t>ШТ</t>
        </is>
      </c>
      <c r="D111" s="80" t="n">
        <v>1001092436495</v>
      </c>
      <c r="E111" s="24" t="n">
        <v>90</v>
      </c>
      <c r="F111" s="23" t="n">
        <v>0.3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RIGHT(D112:D233,4)</f>
        <v/>
      </c>
      <c r="B112" s="29" t="inlineStr">
        <is>
          <t>ВЕТЧ.НЕЖНАЯ Коровино п/о</t>
        </is>
      </c>
      <c r="C112" s="32" t="inlineStr">
        <is>
          <t>КГ</t>
        </is>
      </c>
      <c r="D112" s="80" t="n">
        <v>1001095716865</v>
      </c>
      <c r="E112" s="24" t="n"/>
      <c r="F112" s="23" t="n"/>
      <c r="G112" s="23">
        <f>E112*1</f>
        <v/>
      </c>
      <c r="H112" s="14" t="n"/>
      <c r="I112" s="14" t="n"/>
      <c r="J112" s="39" t="n"/>
    </row>
    <row r="113" ht="16.5" customHeight="1" s="92" thickBot="1">
      <c r="A113" s="94">
        <f>RIGHT(D113:D230,4)</f>
        <v/>
      </c>
      <c r="B113" s="27" t="inlineStr">
        <is>
          <t>ВЕТЧ.МЯСНАЯ Папа может п/о 0.4кг 8шт.</t>
        </is>
      </c>
      <c r="C113" s="37" t="inlineStr">
        <is>
          <t>ШТ</t>
        </is>
      </c>
      <c r="D113" s="51" t="n">
        <v>1001094053215</v>
      </c>
      <c r="E113" s="24" t="n">
        <v>40</v>
      </c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39" t="n"/>
    </row>
    <row r="114" ht="16.5" customHeight="1" s="92" thickBot="1" thickTop="1">
      <c r="A114" s="94">
        <f>RIGHT(D114:D233,4)</f>
        <v/>
      </c>
      <c r="B114" s="74" t="inlineStr">
        <is>
          <t>Копчености варенокопченые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RIGHT(D115:D236,4)</f>
        <v/>
      </c>
      <c r="B115" s="47" t="inlineStr">
        <is>
          <t>СВИНИНА ПО-ДОМАШНЕМУ к/в мл/к в/у 0.3кг</t>
        </is>
      </c>
      <c r="C115" s="35" t="inlineStr">
        <is>
          <t>ШТ</t>
        </is>
      </c>
      <c r="D115" s="28" t="n">
        <v>1001084216206</v>
      </c>
      <c r="E115" s="24" t="n">
        <v>180</v>
      </c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39" t="n"/>
    </row>
    <row r="116" ht="16.5" customHeight="1" s="92">
      <c r="A116" s="94">
        <f>RIGHT(D116:D237,4)</f>
        <v/>
      </c>
      <c r="B116" s="47" t="inlineStr">
        <is>
          <t>ШЕЙКА КОПЧЕНАЯ к/в мл/к в/у 300*6</t>
        </is>
      </c>
      <c r="C116" s="35" t="inlineStr">
        <is>
          <t>ШТ</t>
        </is>
      </c>
      <c r="D116" s="28" t="n">
        <v>1001083424691</v>
      </c>
      <c r="E116" s="24" t="n">
        <v>30</v>
      </c>
      <c r="F116" s="23" t="n">
        <v>0.3</v>
      </c>
      <c r="G116" s="23">
        <f>F116*E116</f>
        <v/>
      </c>
      <c r="H116" s="14" t="n"/>
      <c r="I116" s="14" t="n"/>
      <c r="J116" s="93" t="n"/>
    </row>
    <row r="117" ht="16.5" customHeight="1" s="92">
      <c r="A117" s="94">
        <f>RIGHT(D117:D238,4)</f>
        <v/>
      </c>
      <c r="B117" s="47" t="inlineStr">
        <is>
          <t>ГРУДИНКА ПРЕМИУМ к/в мл/к в/у 0.3кг</t>
        </is>
      </c>
      <c r="C117" s="35" t="inlineStr">
        <is>
          <t>ШТ</t>
        </is>
      </c>
      <c r="D117" s="28" t="n">
        <v>1001085636200</v>
      </c>
      <c r="E117" s="24" t="n">
        <v>40</v>
      </c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RIGHT(D118:D239,4)</f>
        <v/>
      </c>
      <c r="B118" s="47" t="inlineStr">
        <is>
          <t>ШПИК С ЧЕСНОК.И ПЕРЦЕМ к/в в/у 0.3кг_45c</t>
        </is>
      </c>
      <c r="C118" s="35" t="inlineStr">
        <is>
          <t>ШТ</t>
        </is>
      </c>
      <c r="D118" s="28" t="n">
        <v>1001084226492</v>
      </c>
      <c r="E118" s="24" t="n"/>
      <c r="F118" s="23" t="n">
        <v>0.3</v>
      </c>
      <c r="G118" s="23">
        <f>F118*E118</f>
        <v/>
      </c>
      <c r="H118" s="14" t="n"/>
      <c r="I118" s="14" t="n"/>
      <c r="J118" s="93" t="n"/>
    </row>
    <row r="119" ht="16.5" customHeight="1" s="92">
      <c r="A119" s="94">
        <f>RIGHT(D119:D237,4)</f>
        <v/>
      </c>
      <c r="B119" s="47" t="inlineStr">
        <is>
          <t>КОРЕЙКА ПО-ОСТ.к/в в/с с/н в/у 1/150_45с</t>
        </is>
      </c>
      <c r="C119" s="35" t="inlineStr">
        <is>
          <t>ШТ</t>
        </is>
      </c>
      <c r="D119" s="28" t="n">
        <v>1001220286279</v>
      </c>
      <c r="E119" s="24" t="n"/>
      <c r="F119" s="23" t="n">
        <v>0.15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RIGHT(D120:D238,4)</f>
        <v/>
      </c>
      <c r="B120" s="47" t="inlineStr">
        <is>
          <t>КОЛБ.СНЭКИ Папа может в/к мгс 1/70_5</t>
        </is>
      </c>
      <c r="C120" s="35" t="inlineStr">
        <is>
          <t>ШТ</t>
        </is>
      </c>
      <c r="D120" s="28" t="n">
        <v>1001053944786</v>
      </c>
      <c r="E120" s="24" t="n">
        <v>30</v>
      </c>
      <c r="F120" s="23" t="n">
        <v>0.07000000000000001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27" t="inlineStr">
        <is>
          <t>БЕКОН Папа может с/к с/н в/у 1/140 10шт</t>
        </is>
      </c>
      <c r="C121" s="33" t="inlineStr">
        <is>
          <t>ШТ</t>
        </is>
      </c>
      <c r="D121" s="28" t="n">
        <v>1001223296921</v>
      </c>
      <c r="E121" s="24" t="n">
        <v>80</v>
      </c>
      <c r="F121" s="23" t="n">
        <v>0.14</v>
      </c>
      <c r="G121" s="23">
        <f>F121*E121</f>
        <v/>
      </c>
      <c r="H121" s="14" t="n"/>
      <c r="I121" s="14" t="n"/>
      <c r="J121" s="39" t="n"/>
    </row>
    <row r="122" ht="16.5" customHeight="1" s="92" thickBot="1">
      <c r="A122" s="94">
        <f>RIGHT(D122:D237,4)</f>
        <v/>
      </c>
      <c r="B122" s="47" t="inlineStr">
        <is>
          <t>БЕКОН с/к с/н в/у 1/180 10шт.</t>
        </is>
      </c>
      <c r="C122" s="35" t="inlineStr">
        <is>
          <t>ШТ</t>
        </is>
      </c>
      <c r="D122" s="28" t="n">
        <v>1001223296919</v>
      </c>
      <c r="E122" s="24" t="n">
        <v>120</v>
      </c>
      <c r="F122" s="23" t="n"/>
      <c r="G122" s="23">
        <f>E122*0.18</f>
        <v/>
      </c>
      <c r="H122" s="14" t="n"/>
      <c r="I122" s="14" t="n"/>
      <c r="J122" s="93" t="n"/>
    </row>
    <row r="123" ht="16.5" customHeight="1" s="92" thickBot="1" thickTop="1">
      <c r="A123" s="94">
        <f>RIGHT(D123:D238,4)</f>
        <v/>
      </c>
      <c r="B123" s="74" t="inlineStr">
        <is>
          <t>Паштеты</t>
        </is>
      </c>
      <c r="C123" s="74" t="n"/>
      <c r="D123" s="74" t="n"/>
      <c r="E123" s="74" t="n"/>
      <c r="F123" s="73" t="n"/>
      <c r="G123" s="74" t="n"/>
      <c r="H123" s="74" t="n"/>
      <c r="I123" s="74" t="n"/>
      <c r="J123" s="75" t="n"/>
    </row>
    <row r="124" ht="16.5" customHeight="1" s="92" thickBot="1" thickTop="1">
      <c r="A124" s="94">
        <f>RIGHT(D124:D241,4)</f>
        <v/>
      </c>
      <c r="B124" s="74" t="inlineStr">
        <is>
          <t>Пельмени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Top="1">
      <c r="A125" s="94">
        <f>RIGHT(D125:D242,4)</f>
        <v/>
      </c>
      <c r="B125" s="47" t="inlineStr">
        <is>
          <t>ОСТАН.ТРАДИЦ. пельм кор.0.5кг зам._120с</t>
        </is>
      </c>
      <c r="C125" s="33" t="inlineStr">
        <is>
          <t>ШТ</t>
        </is>
      </c>
      <c r="D125" s="28" t="n">
        <v>1002112606314</v>
      </c>
      <c r="E125" s="24" t="n"/>
      <c r="F125" s="23" t="n">
        <v>0.5</v>
      </c>
      <c r="G125" s="23">
        <f>E125*0.5</f>
        <v/>
      </c>
      <c r="H125" s="14" t="n">
        <v>8</v>
      </c>
      <c r="I125" s="72" t="n">
        <v>120</v>
      </c>
      <c r="J125" s="39" t="n"/>
    </row>
    <row r="126" ht="16.5" customHeight="1" s="92">
      <c r="A126" s="94">
        <f>RIGHT(D126:D243,4)</f>
        <v/>
      </c>
      <c r="B126" s="47" t="inlineStr">
        <is>
          <t xml:space="preserve">ПЕЛЬМ.С АДЖИКОЙ пл.0.45кг зам. </t>
        </is>
      </c>
      <c r="C126" s="33" t="inlineStr">
        <is>
          <t>ШТ</t>
        </is>
      </c>
      <c r="D126" s="28" t="n">
        <v>1002115036155</v>
      </c>
      <c r="E126" s="24" t="n"/>
      <c r="F126" s="23" t="n"/>
      <c r="G126" s="23">
        <f>E126*0.45</f>
        <v/>
      </c>
      <c r="H126" s="14" t="n"/>
      <c r="I126" s="72" t="n"/>
      <c r="J126" s="39" t="n"/>
    </row>
    <row r="127" ht="16.5" customHeight="1" s="92">
      <c r="A127" s="94">
        <f>RIGHT(D127:D244,4)</f>
        <v/>
      </c>
      <c r="B127" s="47" t="inlineStr">
        <is>
          <t xml:space="preserve">ПЕЛЬМ.С БЕЛ.ГРИБАМИ пл.0.45кг зам. </t>
        </is>
      </c>
      <c r="C127" s="33" t="inlineStr">
        <is>
          <t>ШТ</t>
        </is>
      </c>
      <c r="D127" s="28" t="n">
        <v>1002115056157</v>
      </c>
      <c r="E127" s="24" t="n"/>
      <c r="F127" s="23" t="n"/>
      <c r="G127" s="23">
        <f>E127*0.45</f>
        <v/>
      </c>
      <c r="H127" s="14" t="n"/>
      <c r="I127" s="72" t="n"/>
      <c r="J127" s="39" t="n"/>
    </row>
    <row r="128" ht="16.5" customHeight="1" s="92" thickBot="1">
      <c r="A128" s="94">
        <f>RIGHT(D128:D243,4)</f>
        <v/>
      </c>
      <c r="B128" s="47" t="inlineStr">
        <is>
          <t>ОСТАН.ТРАДИЦ.пельм пл.0.9кг зам._120с</t>
        </is>
      </c>
      <c r="C128" s="36" t="inlineStr">
        <is>
          <t>ШТ</t>
        </is>
      </c>
      <c r="D128" s="28" t="n">
        <v>1002112606313</v>
      </c>
      <c r="E128" s="24" t="n"/>
      <c r="F128" s="23" t="n">
        <v>0.9</v>
      </c>
      <c r="G128" s="23">
        <f>E128*0.9</f>
        <v/>
      </c>
      <c r="H128" s="14" t="n">
        <v>9</v>
      </c>
      <c r="I128" s="72" t="n">
        <v>120</v>
      </c>
      <c r="J128" s="39" t="n"/>
    </row>
    <row r="129" ht="16.5" customHeight="1" s="92" thickBot="1" thickTop="1">
      <c r="A129" s="94">
        <f>RIGHT(D129:D244,4)</f>
        <v/>
      </c>
      <c r="B129" s="74" t="inlineStr">
        <is>
          <t>Полуфабрикаты с картофелем</t>
        </is>
      </c>
      <c r="C129" s="74" t="n"/>
      <c r="D129" s="74" t="n"/>
      <c r="E129" s="74" t="n"/>
      <c r="F129" s="73" t="n"/>
      <c r="G129" s="74" t="n"/>
      <c r="H129" s="74" t="n"/>
      <c r="I129" s="74" t="n"/>
      <c r="J129" s="75" t="n"/>
    </row>
    <row r="130" ht="16.5" customHeight="1" s="92" thickBot="1" thickTop="1">
      <c r="A130" s="94">
        <f>RIGHT(D130:D245,4)</f>
        <v/>
      </c>
      <c r="B130" s="47" t="inlineStr">
        <is>
          <t>С КАРТОФЕЛЕМ вареники кор.0.5кг зам_120</t>
        </is>
      </c>
      <c r="C130" s="36" t="inlineStr">
        <is>
          <t>ШТ</t>
        </is>
      </c>
      <c r="D130" s="28" t="n">
        <v>1002151784945</v>
      </c>
      <c r="E130" s="24" t="n"/>
      <c r="F130" s="23" t="n">
        <v>0.5</v>
      </c>
      <c r="G130" s="23">
        <f>E130*0.5</f>
        <v/>
      </c>
      <c r="H130" s="14" t="n">
        <v>8</v>
      </c>
      <c r="I130" s="72" t="n">
        <v>120</v>
      </c>
      <c r="J130" s="39" t="n"/>
    </row>
    <row r="131" ht="16.5" customHeight="1" s="92" thickBot="1" thickTop="1">
      <c r="A131" s="94">
        <f>RIGHT(D131:D246,4)</f>
        <v/>
      </c>
      <c r="B131" s="74" t="inlineStr">
        <is>
          <t>Блины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Format="1" customHeight="1" s="88" thickBot="1" thickTop="1">
      <c r="A132" s="94">
        <f>RIGHT(D132:D247,4)</f>
        <v/>
      </c>
      <c r="B132" s="89" t="inlineStr">
        <is>
          <t>С КУРИЦЕЙ И ГРИБАМИ 1/420 10шт.зам.</t>
        </is>
      </c>
      <c r="C132" s="90" t="inlineStr">
        <is>
          <t>ШТ</t>
        </is>
      </c>
      <c r="D132" s="83" t="n">
        <v>1002133974956</v>
      </c>
      <c r="E132" s="84" t="n"/>
      <c r="F132" s="85" t="n">
        <v>0.42</v>
      </c>
      <c r="G132" s="85">
        <f>E132*0.42</f>
        <v/>
      </c>
      <c r="H132" s="86" t="n">
        <v>4.2</v>
      </c>
      <c r="I132" s="91" t="n">
        <v>120</v>
      </c>
      <c r="J132" s="86" t="n"/>
      <c r="K132" s="87" t="n"/>
    </row>
    <row r="133" ht="16.5" customHeight="1" s="92" thickTop="1">
      <c r="A133" s="94">
        <f>RIGHT(D133:D248,4)</f>
        <v/>
      </c>
      <c r="B133" s="47" t="inlineStr">
        <is>
          <t>БЛИНЧ.С МЯСОМ пл.1/420 10шт.зам.</t>
        </is>
      </c>
      <c r="C133" s="33" t="inlineStr">
        <is>
          <t>ШТ</t>
        </is>
      </c>
      <c r="D133" s="28" t="n">
        <v>1002131151762</v>
      </c>
      <c r="E133" s="24" t="n"/>
      <c r="F133" s="23" t="n">
        <v>0.42</v>
      </c>
      <c r="G133" s="23">
        <f>E133*0.42</f>
        <v/>
      </c>
      <c r="H133" s="14" t="n">
        <v>4.2</v>
      </c>
      <c r="I133" s="72" t="n">
        <v>120</v>
      </c>
      <c r="J133" s="39" t="n"/>
    </row>
    <row r="134" ht="16.5" customHeight="1" s="92" thickBot="1">
      <c r="A134" s="94">
        <f>RIGHT(D134:D249,4)</f>
        <v/>
      </c>
      <c r="B134" s="47" t="inlineStr">
        <is>
          <t>БЛИНЧ. С ТВОРОГОМ 1/420 12шт.зам.</t>
        </is>
      </c>
      <c r="C134" s="36" t="inlineStr">
        <is>
          <t>ШТ</t>
        </is>
      </c>
      <c r="D134" s="28" t="n">
        <v>1002131181764</v>
      </c>
      <c r="E134" s="24" t="n"/>
      <c r="F134" s="23" t="n">
        <v>0.42</v>
      </c>
      <c r="G134" s="23">
        <f>E134*0.42</f>
        <v/>
      </c>
      <c r="H134" s="14" t="n">
        <v>4.2</v>
      </c>
      <c r="I134" s="72" t="n">
        <v>120</v>
      </c>
      <c r="J134" s="39" t="n"/>
    </row>
    <row r="135" ht="16.5" customHeight="1" s="92" thickBot="1" thickTop="1">
      <c r="A135" s="94">
        <f>RIGHT(D135:D250,4)</f>
        <v/>
      </c>
      <c r="B135" s="74" t="inlineStr">
        <is>
          <t>Консервы мясные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Height="1" s="92" thickBot="1" thickTop="1">
      <c r="A136" s="94">
        <f>RIGHT(D136:D251,4)</f>
        <v/>
      </c>
      <c r="B136" s="74" t="inlineStr">
        <is>
          <t>Мясокостные замороженные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47" t="inlineStr">
        <is>
          <t xml:space="preserve"> РАГУ СВИНОЕ 1кг 8шт.зам_120с </t>
        </is>
      </c>
      <c r="C137" s="36" t="inlineStr">
        <is>
          <t>ШТ</t>
        </is>
      </c>
      <c r="D137" s="68" t="inlineStr">
        <is>
          <t>1002162156004</t>
        </is>
      </c>
      <c r="E137" s="24" t="n"/>
      <c r="F137" s="23" t="n">
        <v>1</v>
      </c>
      <c r="G137" s="23">
        <f>E137*1</f>
        <v/>
      </c>
      <c r="H137" s="14" t="n">
        <v>8</v>
      </c>
      <c r="I137" s="72" t="n">
        <v>120</v>
      </c>
      <c r="J137" s="39" t="n"/>
    </row>
    <row r="138" ht="15.75" customHeight="1" s="92" thickTop="1">
      <c r="A138" s="94">
        <f>RIGHT(D138:D253,4)</f>
        <v/>
      </c>
      <c r="B138" s="47" t="inlineStr">
        <is>
          <t>ШАШЛЫК ИЗ СВИНИНЫ зам.</t>
        </is>
      </c>
      <c r="C138" s="30" t="inlineStr">
        <is>
          <t>КГ</t>
        </is>
      </c>
      <c r="D138" s="68" t="inlineStr">
        <is>
          <t>1002162215417</t>
        </is>
      </c>
      <c r="E138" s="24" t="n"/>
      <c r="F138" s="23" t="n">
        <v>2</v>
      </c>
      <c r="G138" s="23">
        <f>E138*1</f>
        <v/>
      </c>
      <c r="H138" s="14" t="n">
        <v>6</v>
      </c>
      <c r="I138" s="72" t="n">
        <v>90</v>
      </c>
      <c r="J138" s="39" t="n"/>
    </row>
    <row r="139" ht="15.75" customHeight="1" s="92" thickBot="1">
      <c r="A139" s="94">
        <f>RIGHT(D139:D254,4)</f>
        <v/>
      </c>
      <c r="B139" s="47" t="inlineStr">
        <is>
          <t>РЕБРЫШКИ ОБЫКНОВЕННЫЕ 1кг 12шт.зам.</t>
        </is>
      </c>
      <c r="C139" s="36" t="inlineStr">
        <is>
          <t>ШТ</t>
        </is>
      </c>
      <c r="D139" s="69" t="inlineStr">
        <is>
          <t>1002162166019</t>
        </is>
      </c>
      <c r="E139" s="24" t="n"/>
      <c r="F139" s="23" t="n">
        <v>1</v>
      </c>
      <c r="G139" s="23">
        <f>E139*1</f>
        <v/>
      </c>
      <c r="H139" s="14" t="n">
        <v>12</v>
      </c>
      <c r="I139" s="72" t="n">
        <v>120</v>
      </c>
      <c r="J139" s="39" t="n"/>
    </row>
    <row r="140" ht="16.5" customHeight="1" s="92" thickBot="1" thickTop="1">
      <c r="A140" s="77" t="n"/>
      <c r="B140" s="77" t="inlineStr">
        <is>
          <t>ВСЕГО:</t>
        </is>
      </c>
      <c r="C140" s="16" t="n"/>
      <c r="D140" s="48" t="n"/>
      <c r="E140" s="17">
        <f>SUM(E5:E139)</f>
        <v/>
      </c>
      <c r="F140" s="17">
        <f>SUM(F10:F139)</f>
        <v/>
      </c>
      <c r="G140" s="17">
        <f>SUM(G11:G139)</f>
        <v/>
      </c>
      <c r="H140" s="17">
        <f>SUM(H10:H136)</f>
        <v/>
      </c>
      <c r="I140" s="17" t="n"/>
      <c r="J140" s="17" t="n"/>
    </row>
    <row r="141" ht="15.75" customHeight="1" s="92" thickTop="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</sheetData>
  <autoFilter ref="A9:J140"/>
  <mergeCells count="2">
    <mergeCell ref="E1:J1"/>
    <mergeCell ref="G3:J3"/>
  </mergeCells>
  <dataValidations disablePrompts="1" count="2">
    <dataValidation sqref="B133" showDropDown="0" showInputMessage="1" showErrorMessage="1" allowBlank="0" type="textLength" operator="lessThanOrEqual">
      <formula1>40</formula1>
    </dataValidation>
    <dataValidation sqref="D137:D13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2024-10-07T11:47:53Z</dcterms:modified>
  <cp:lastModifiedBy>Uaer4</cp:lastModifiedBy>
  <cp:lastPrinted>2023-11-08T08:22:20Z</cp:lastPrinted>
</cp:coreProperties>
</file>