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Ост СЫР филиалы\Мелитополь\"/>
    </mc:Choice>
  </mc:AlternateContent>
  <xr:revisionPtr revIDLastSave="0" documentId="13_ncr:1_{EE0B1AB7-6614-416E-9327-FF8CAF97CC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O31" i="1"/>
  <c r="T31" i="1" s="1"/>
  <c r="AB31" i="1"/>
  <c r="S31" i="1" l="1"/>
  <c r="AB7" i="1"/>
  <c r="AB26" i="1"/>
  <c r="AB28" i="1"/>
  <c r="AB8" i="1"/>
  <c r="AB9" i="1"/>
  <c r="AB30" i="1"/>
  <c r="AB11" i="1"/>
  <c r="AB12" i="1"/>
  <c r="AB13" i="1"/>
  <c r="AB19" i="1"/>
  <c r="AB24" i="1"/>
  <c r="AB27" i="1"/>
  <c r="AB29" i="1"/>
  <c r="AB14" i="1"/>
  <c r="AB16" i="1"/>
  <c r="AB20" i="1"/>
  <c r="AB23" i="1"/>
  <c r="AB32" i="1"/>
  <c r="AB33" i="1"/>
  <c r="AB34" i="1"/>
  <c r="AB35" i="1"/>
  <c r="AB25" i="1"/>
  <c r="AB36" i="1"/>
  <c r="AB39" i="1"/>
  <c r="AB40" i="1"/>
  <c r="AB41" i="1"/>
  <c r="AB43" i="1"/>
  <c r="AB44" i="1"/>
  <c r="O7" i="1"/>
  <c r="O26" i="1"/>
  <c r="O28" i="1"/>
  <c r="O46" i="1"/>
  <c r="O47" i="1"/>
  <c r="O8" i="1"/>
  <c r="O9" i="1"/>
  <c r="O30" i="1"/>
  <c r="O10" i="1"/>
  <c r="P10" i="1" s="1"/>
  <c r="AB10" i="1" s="1"/>
  <c r="O11" i="1"/>
  <c r="O12" i="1"/>
  <c r="O13" i="1"/>
  <c r="O15" i="1"/>
  <c r="O17" i="1"/>
  <c r="P17" i="1" s="1"/>
  <c r="AB17" i="1" s="1"/>
  <c r="O18" i="1"/>
  <c r="P18" i="1" s="1"/>
  <c r="AB18" i="1" s="1"/>
  <c r="O19" i="1"/>
  <c r="O21" i="1"/>
  <c r="P21" i="1" s="1"/>
  <c r="AB21" i="1" s="1"/>
  <c r="O22" i="1"/>
  <c r="P22" i="1" s="1"/>
  <c r="AB22" i="1" s="1"/>
  <c r="O24" i="1"/>
  <c r="O27" i="1"/>
  <c r="O29" i="1"/>
  <c r="O14" i="1"/>
  <c r="O16" i="1"/>
  <c r="O20" i="1"/>
  <c r="O23" i="1"/>
  <c r="O32" i="1"/>
  <c r="O33" i="1"/>
  <c r="O34" i="1"/>
  <c r="O35" i="1"/>
  <c r="O25" i="1"/>
  <c r="O36" i="1"/>
  <c r="O37" i="1"/>
  <c r="P37" i="1" s="1"/>
  <c r="AB37" i="1" s="1"/>
  <c r="O38" i="1"/>
  <c r="P38" i="1" s="1"/>
  <c r="AB38" i="1" s="1"/>
  <c r="O39" i="1"/>
  <c r="O40" i="1"/>
  <c r="O41" i="1"/>
  <c r="O42" i="1"/>
  <c r="P42" i="1" s="1"/>
  <c r="AB42" i="1" s="1"/>
  <c r="O43" i="1"/>
  <c r="O44" i="1"/>
  <c r="O6" i="1"/>
  <c r="P6" i="1" s="1"/>
  <c r="AB6" i="1" s="1"/>
  <c r="K44" i="1"/>
  <c r="K43" i="1"/>
  <c r="K42" i="1"/>
  <c r="K41" i="1"/>
  <c r="K40" i="1"/>
  <c r="K39" i="1"/>
  <c r="K38" i="1"/>
  <c r="K37" i="1"/>
  <c r="K36" i="1"/>
  <c r="K25" i="1"/>
  <c r="K35" i="1"/>
  <c r="K34" i="1"/>
  <c r="K33" i="1"/>
  <c r="K32" i="1"/>
  <c r="K23" i="1"/>
  <c r="K20" i="1"/>
  <c r="K16" i="1"/>
  <c r="K14" i="1"/>
  <c r="K29" i="1"/>
  <c r="K27" i="1"/>
  <c r="K24" i="1"/>
  <c r="K22" i="1"/>
  <c r="K21" i="1"/>
  <c r="K19" i="1"/>
  <c r="K18" i="1"/>
  <c r="K17" i="1"/>
  <c r="K15" i="1"/>
  <c r="K13" i="1"/>
  <c r="K12" i="1"/>
  <c r="K11" i="1"/>
  <c r="K10" i="1"/>
  <c r="K30" i="1"/>
  <c r="K9" i="1"/>
  <c r="K8" i="1"/>
  <c r="K47" i="1"/>
  <c r="K46" i="1"/>
  <c r="K28" i="1"/>
  <c r="K26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6" i="1" l="1"/>
  <c r="S46" i="1"/>
  <c r="P15" i="1"/>
  <c r="T47" i="1"/>
  <c r="S47" i="1"/>
  <c r="T6" i="1"/>
  <c r="S6" i="1"/>
  <c r="T43" i="1"/>
  <c r="S43" i="1"/>
  <c r="T41" i="1"/>
  <c r="S41" i="1"/>
  <c r="T39" i="1"/>
  <c r="S39" i="1"/>
  <c r="T37" i="1"/>
  <c r="S37" i="1"/>
  <c r="T25" i="1"/>
  <c r="S25" i="1"/>
  <c r="T34" i="1"/>
  <c r="S34" i="1"/>
  <c r="T32" i="1"/>
  <c r="S32" i="1"/>
  <c r="T20" i="1"/>
  <c r="S20" i="1"/>
  <c r="T14" i="1"/>
  <c r="S14" i="1"/>
  <c r="T27" i="1"/>
  <c r="S27" i="1"/>
  <c r="T22" i="1"/>
  <c r="S22" i="1"/>
  <c r="T19" i="1"/>
  <c r="S19" i="1"/>
  <c r="T17" i="1"/>
  <c r="S17" i="1"/>
  <c r="T13" i="1"/>
  <c r="S13" i="1"/>
  <c r="T11" i="1"/>
  <c r="S11" i="1"/>
  <c r="T30" i="1"/>
  <c r="S30" i="1"/>
  <c r="T8" i="1"/>
  <c r="S8" i="1"/>
  <c r="T26" i="1"/>
  <c r="S26" i="1"/>
  <c r="T44" i="1"/>
  <c r="S44" i="1"/>
  <c r="T42" i="1"/>
  <c r="S42" i="1"/>
  <c r="T40" i="1"/>
  <c r="S40" i="1"/>
  <c r="T38" i="1"/>
  <c r="S38" i="1"/>
  <c r="T36" i="1"/>
  <c r="S36" i="1"/>
  <c r="T35" i="1"/>
  <c r="S35" i="1"/>
  <c r="T33" i="1"/>
  <c r="S33" i="1"/>
  <c r="T23" i="1"/>
  <c r="S23" i="1"/>
  <c r="T16" i="1"/>
  <c r="S16" i="1"/>
  <c r="T29" i="1"/>
  <c r="S29" i="1"/>
  <c r="T24" i="1"/>
  <c r="S24" i="1"/>
  <c r="T21" i="1"/>
  <c r="S21" i="1"/>
  <c r="T18" i="1"/>
  <c r="S18" i="1"/>
  <c r="T15" i="1"/>
  <c r="S15" i="1"/>
  <c r="T12" i="1"/>
  <c r="S12" i="1"/>
  <c r="T10" i="1"/>
  <c r="S10" i="1"/>
  <c r="T9" i="1"/>
  <c r="S9" i="1"/>
  <c r="T28" i="1"/>
  <c r="S28" i="1"/>
  <c r="T7" i="1"/>
  <c r="S7" i="1"/>
  <c r="O5" i="1"/>
  <c r="K5" i="1"/>
  <c r="AB15" i="1" l="1"/>
  <c r="AB5" i="1" s="1"/>
  <c r="P5" i="1"/>
</calcChain>
</file>

<file path=xl/sharedStrings.xml><?xml version="1.0" encoding="utf-8"?>
<sst xmlns="http://schemas.openxmlformats.org/spreadsheetml/2006/main" count="144" uniqueCount="81">
  <si>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</si>
  <si>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</si>
  <si>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</si>
  <si>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</si>
  <si>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</si>
  <si>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</si>
  <si>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</si>
  <si>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</si>
  <si>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</si>
  <si>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</si>
  <si>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</si>
  <si>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</si>
  <si>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</si>
  <si>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</si>
  <si>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</si>
  <si>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</si>
  <si>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</si>
  <si>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</si>
  <si>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</si>
  <si>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</si>
  <si>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</si>
  <si>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</si>
  <si>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</si>
  <si>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</si>
  <si>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</si>
  <si>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07,10,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</si>
  <si>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</si>
  <si>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</si>
  <si>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</si>
  <si>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</si>
  <si>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</si>
  <si>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</si>
  <si>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</si>
  <si>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Гауда 45% тм Папа Может , брус(2шт)  Останкино</t>
  </si>
  <si>
    <t>кг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</si>
  <si>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</si>
  <si>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</si>
  <si>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</si>
  <si>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</si>
  <si>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</si>
  <si>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</si>
  <si>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</si>
  <si>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</si>
  <si>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</si>
  <si>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</si>
  <si>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</si>
  <si>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</si>
  <si>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</si>
  <si>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</si>
  <si>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</si>
  <si>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</si>
  <si>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</si>
  <si>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</si>
  <si>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</si>
  <si>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</si>
  <si>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</si>
  <si>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</si>
  <si>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</si>
  <si>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</si>
  <si>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</si>
  <si>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</si>
  <si>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</si>
  <si>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</si>
  <si>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</si>
  <si>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</si>
  <si>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</si>
  <si>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</si>
  <si>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</si>
  <si>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</si>
  <si>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</si>
  <si>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</si>
  <si>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</si>
  <si>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</si>
  <si>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</si>
  <si>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</si>
  <si>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</si>
  <si>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30,09,24 завод отгрузил 90шт из 660шт.</t>
  </si>
  <si>
    <t>30,09,24 завод отгрузил 580шт из 1490шт.</t>
  </si>
  <si>
    <t>с 09,09,24 завод не отгружает</t>
  </si>
  <si>
    <r>
      <rPr>
        <b/>
        <sz val="10"/>
        <rFont val="Arial"/>
        <family val="2"/>
        <charset val="204"/>
      </rPr>
      <t>нужно ли заказывать???</t>
    </r>
    <r>
      <rPr>
        <sz val="10"/>
        <rFont val="Arial"/>
        <family val="2"/>
        <charset val="204"/>
      </rPr>
      <t xml:space="preserve"> / завод отгрузил без согласования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</si>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</sst>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5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4.85546875" customWidth="1"/>
    <col min="21" max="26" width="5.7109375" customWidth="1"/>
    <col min="27" max="27" width="60.42578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25</v>
      </c>
      <c r="P4" s="1"/>
      <c r="Q4" s="1"/>
      <c r="R4" s="1"/>
      <c r="S4" s="1"/>
      <c r="T4" s="1"/>
      <c r="U4" s="1" t="s">
        <v>24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10396.35</v>
      </c>
      <c r="F5" s="4">
        <f>SUM(F6:F496)</f>
        <v>35462.387000000002</v>
      </c>
      <c r="G5" s="6"/>
      <c r="H5" s="1"/>
      <c r="I5" s="1"/>
      <c r="J5" s="4">
        <f>SUM(J6:J496)</f>
        <v>10471.5</v>
      </c>
      <c r="K5" s="4">
        <f>SUM(K6:K496)</f>
        <v>-75.150000000000034</v>
      </c>
      <c r="L5" s="4">
        <f>SUM(L6:L496)</f>
        <v>0</v>
      </c>
      <c r="M5" s="4">
        <f>SUM(M6:M496)</f>
        <v>0</v>
      </c>
      <c r="N5" s="4">
        <f>SUM(N6:N496)</f>
        <v>4758.3999999999996</v>
      </c>
      <c r="O5" s="4">
        <f>SUM(O6:O496)</f>
        <v>2079.27</v>
      </c>
      <c r="P5" s="4">
        <f>SUM(P6:P496)</f>
        <v>4008.8</v>
      </c>
      <c r="Q5" s="4">
        <f>SUM(Q6:Q496)</f>
        <v>0</v>
      </c>
      <c r="R5" s="1"/>
      <c r="S5" s="1"/>
      <c r="T5" s="1"/>
      <c r="U5" s="4">
        <f>SUM(U6:U496)</f>
        <v>2073.9872</v>
      </c>
      <c r="V5" s="4">
        <f>SUM(V6:V496)</f>
        <v>2380.6590000000001</v>
      </c>
      <c r="W5" s="4">
        <f>SUM(W6:W496)</f>
        <v>1817.3561999999999</v>
      </c>
      <c r="X5" s="4">
        <f>SUM(X6:X496)</f>
        <v>2232.0686000000001</v>
      </c>
      <c r="Y5" s="4">
        <f>SUM(Y6:Y496)</f>
        <v>2269.1841999999997</v>
      </c>
      <c r="Z5" s="4">
        <f>SUM(Z6:Z496)</f>
        <v>1782.7150000000001</v>
      </c>
      <c r="AA5" s="1"/>
      <c r="AB5" s="4">
        <f>SUM(AB6:AB496)</f>
        <v>744.096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151</v>
      </c>
      <c r="D6" s="1">
        <v>336</v>
      </c>
      <c r="E6" s="1">
        <v>146</v>
      </c>
      <c r="F6" s="1">
        <v>341</v>
      </c>
      <c r="G6" s="6">
        <v>0.14000000000000001</v>
      </c>
      <c r="H6" s="1">
        <v>180</v>
      </c>
      <c r="I6" s="1">
        <v>9988421</v>
      </c>
      <c r="J6" s="1">
        <v>108</v>
      </c>
      <c r="K6" s="1">
        <f t="shared" ref="K6:K44" si="0">E6-J6</f>
        <v>38</v>
      </c>
      <c r="L6" s="1"/>
      <c r="M6" s="1"/>
      <c r="N6" s="1"/>
      <c r="O6" s="1">
        <f t="shared" ref="O6:O44" si="1">E6/5</f>
        <v>29.2</v>
      </c>
      <c r="P6" s="5">
        <f>17*O6-N6-F6</f>
        <v>155.39999999999998</v>
      </c>
      <c r="Q6" s="5"/>
      <c r="R6" s="1"/>
      <c r="S6" s="1">
        <f>(F6+N6+P6)/O6</f>
        <v>17</v>
      </c>
      <c r="T6" s="1">
        <f>(F6+N6)/O6</f>
        <v>11.678082191780822</v>
      </c>
      <c r="U6" s="1">
        <v>16.8</v>
      </c>
      <c r="V6" s="1">
        <v>27.4</v>
      </c>
      <c r="W6" s="1">
        <v>13.2</v>
      </c>
      <c r="X6" s="1">
        <v>22</v>
      </c>
      <c r="Y6" s="1">
        <v>26</v>
      </c>
      <c r="Z6" s="1">
        <v>9.6</v>
      </c>
      <c r="AA6" s="1"/>
      <c r="AB6" s="1">
        <f t="shared" ref="AB6:AB44" si="2">P6*G6</f>
        <v>21.756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>
        <v>248</v>
      </c>
      <c r="D7" s="1">
        <v>302</v>
      </c>
      <c r="E7" s="1">
        <v>134</v>
      </c>
      <c r="F7" s="1">
        <v>416</v>
      </c>
      <c r="G7" s="6">
        <v>0.18</v>
      </c>
      <c r="H7" s="1">
        <v>270</v>
      </c>
      <c r="I7" s="1">
        <v>9988438</v>
      </c>
      <c r="J7" s="1">
        <v>134</v>
      </c>
      <c r="K7" s="1">
        <f t="shared" si="0"/>
        <v>0</v>
      </c>
      <c r="L7" s="1"/>
      <c r="M7" s="1"/>
      <c r="N7" s="1">
        <v>200</v>
      </c>
      <c r="O7" s="1">
        <f t="shared" si="1"/>
        <v>26.8</v>
      </c>
      <c r="P7" s="5"/>
      <c r="Q7" s="5"/>
      <c r="R7" s="1"/>
      <c r="S7" s="1">
        <f t="shared" ref="S7:S44" si="3">(F7+N7+P7)/O7</f>
        <v>22.985074626865671</v>
      </c>
      <c r="T7" s="1">
        <f t="shared" ref="T7:T44" si="4">(F7+N7)/O7</f>
        <v>22.985074626865671</v>
      </c>
      <c r="U7" s="1">
        <v>33</v>
      </c>
      <c r="V7" s="1">
        <v>19.2</v>
      </c>
      <c r="W7" s="1">
        <v>39</v>
      </c>
      <c r="X7" s="1">
        <v>25.6</v>
      </c>
      <c r="Y7" s="1">
        <v>13</v>
      </c>
      <c r="Z7" s="1">
        <v>26.4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31</v>
      </c>
      <c r="C8" s="1">
        <v>88</v>
      </c>
      <c r="D8" s="1">
        <v>418</v>
      </c>
      <c r="E8" s="1">
        <v>43</v>
      </c>
      <c r="F8" s="1">
        <v>463</v>
      </c>
      <c r="G8" s="6">
        <v>0.4</v>
      </c>
      <c r="H8" s="1">
        <v>270</v>
      </c>
      <c r="I8" s="1">
        <v>9988452</v>
      </c>
      <c r="J8" s="1">
        <v>41</v>
      </c>
      <c r="K8" s="1">
        <f t="shared" si="0"/>
        <v>2</v>
      </c>
      <c r="L8" s="1"/>
      <c r="M8" s="1"/>
      <c r="N8" s="1"/>
      <c r="O8" s="1">
        <f t="shared" si="1"/>
        <v>8.6</v>
      </c>
      <c r="P8" s="5"/>
      <c r="Q8" s="5"/>
      <c r="R8" s="1"/>
      <c r="S8" s="1">
        <f t="shared" si="3"/>
        <v>53.837209302325583</v>
      </c>
      <c r="T8" s="1">
        <f t="shared" si="4"/>
        <v>53.837209302325583</v>
      </c>
      <c r="U8" s="1">
        <v>8.1999999999999993</v>
      </c>
      <c r="V8" s="1">
        <v>9.6</v>
      </c>
      <c r="W8" s="1">
        <v>23.6</v>
      </c>
      <c r="X8" s="1">
        <v>9.8000000000000007</v>
      </c>
      <c r="Y8" s="1">
        <v>17.8</v>
      </c>
      <c r="Z8" s="1">
        <v>11.4</v>
      </c>
      <c r="AA8" s="37" t="s">
        <v>80</v>
      </c>
      <c r="AB8" s="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31</v>
      </c>
      <c r="C9" s="1">
        <v>32</v>
      </c>
      <c r="D9" s="1"/>
      <c r="E9" s="1">
        <v>19</v>
      </c>
      <c r="F9" s="1">
        <v>9</v>
      </c>
      <c r="G9" s="6">
        <v>0.4</v>
      </c>
      <c r="H9" s="1">
        <v>270</v>
      </c>
      <c r="I9" s="1">
        <v>9988476</v>
      </c>
      <c r="J9" s="1">
        <v>19</v>
      </c>
      <c r="K9" s="1">
        <f t="shared" si="0"/>
        <v>0</v>
      </c>
      <c r="L9" s="1"/>
      <c r="M9" s="1"/>
      <c r="N9" s="1">
        <v>120</v>
      </c>
      <c r="O9" s="1">
        <f t="shared" si="1"/>
        <v>3.8</v>
      </c>
      <c r="P9" s="5"/>
      <c r="Q9" s="5"/>
      <c r="R9" s="1"/>
      <c r="S9" s="1">
        <f t="shared" si="3"/>
        <v>33.94736842105263</v>
      </c>
      <c r="T9" s="1">
        <f t="shared" si="4"/>
        <v>33.94736842105263</v>
      </c>
      <c r="U9" s="1">
        <v>7.2</v>
      </c>
      <c r="V9" s="1">
        <v>4.4000000000000004</v>
      </c>
      <c r="W9" s="1">
        <v>15.4</v>
      </c>
      <c r="X9" s="1">
        <v>4</v>
      </c>
      <c r="Y9" s="1">
        <v>11.2</v>
      </c>
      <c r="Z9" s="1">
        <v>4.8</v>
      </c>
      <c r="AA9" s="36" t="s">
        <v>80</v>
      </c>
      <c r="AB9" s="1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31</v>
      </c>
      <c r="C10" s="1">
        <v>205</v>
      </c>
      <c r="D10" s="1">
        <v>840</v>
      </c>
      <c r="E10" s="1">
        <v>250</v>
      </c>
      <c r="F10" s="1">
        <v>778</v>
      </c>
      <c r="G10" s="6">
        <v>0.18</v>
      </c>
      <c r="H10" s="1">
        <v>150</v>
      </c>
      <c r="I10" s="1">
        <v>5034819</v>
      </c>
      <c r="J10" s="1">
        <v>224</v>
      </c>
      <c r="K10" s="1">
        <f t="shared" si="0"/>
        <v>26</v>
      </c>
      <c r="L10" s="1"/>
      <c r="M10" s="1"/>
      <c r="N10" s="1"/>
      <c r="O10" s="1">
        <f t="shared" si="1"/>
        <v>50</v>
      </c>
      <c r="P10" s="5">
        <f t="shared" ref="P10" si="5">17*O10-N10-F10</f>
        <v>72</v>
      </c>
      <c r="Q10" s="5"/>
      <c r="R10" s="1"/>
      <c r="S10" s="1">
        <f t="shared" si="3"/>
        <v>17</v>
      </c>
      <c r="T10" s="1">
        <f t="shared" si="4"/>
        <v>15.56</v>
      </c>
      <c r="U10" s="1">
        <v>45</v>
      </c>
      <c r="V10" s="1">
        <v>61.2</v>
      </c>
      <c r="W10" s="1">
        <v>35.4</v>
      </c>
      <c r="X10" s="1">
        <v>46.8</v>
      </c>
      <c r="Y10" s="1">
        <v>53.4</v>
      </c>
      <c r="Z10" s="1">
        <v>32.200000000000003</v>
      </c>
      <c r="AA10" s="1"/>
      <c r="AB10" s="1">
        <f t="shared" si="2"/>
        <v>12.959999999999999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3" t="s">
        <v>43</v>
      </c>
      <c r="B11" s="1" t="s">
        <v>34</v>
      </c>
      <c r="C11" s="1"/>
      <c r="D11" s="1"/>
      <c r="E11" s="1"/>
      <c r="F11" s="1"/>
      <c r="G11" s="6">
        <v>1</v>
      </c>
      <c r="H11" s="1">
        <v>150</v>
      </c>
      <c r="I11" s="1">
        <v>5039845</v>
      </c>
      <c r="J11" s="1"/>
      <c r="K11" s="1">
        <f t="shared" si="0"/>
        <v>0</v>
      </c>
      <c r="L11" s="1"/>
      <c r="M11" s="1"/>
      <c r="N11" s="1">
        <v>100</v>
      </c>
      <c r="O11" s="1">
        <f t="shared" si="1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4.3418000000000001</v>
      </c>
      <c r="V11" s="1">
        <v>4.4996</v>
      </c>
      <c r="W11" s="1">
        <v>10.2728</v>
      </c>
      <c r="X11" s="1">
        <v>4.0423999999999998</v>
      </c>
      <c r="Y11" s="1">
        <v>6.6596000000000002</v>
      </c>
      <c r="Z11" s="1">
        <v>1.4776</v>
      </c>
      <c r="AA11" s="11" t="s">
        <v>78</v>
      </c>
      <c r="AB11" s="1">
        <f t="shared" si="2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.75" thickBot="1" x14ac:dyDescent="0.3">
      <c r="A12" s="1" t="s">
        <v>44</v>
      </c>
      <c r="B12" s="1" t="s">
        <v>31</v>
      </c>
      <c r="C12" s="1">
        <v>514</v>
      </c>
      <c r="D12" s="1">
        <v>360</v>
      </c>
      <c r="E12" s="1">
        <v>120</v>
      </c>
      <c r="F12" s="1">
        <v>745</v>
      </c>
      <c r="G12" s="6">
        <v>0.1</v>
      </c>
      <c r="H12" s="1">
        <v>90</v>
      </c>
      <c r="I12" s="1">
        <v>8444163</v>
      </c>
      <c r="J12" s="1">
        <v>99</v>
      </c>
      <c r="K12" s="1">
        <f t="shared" si="0"/>
        <v>21</v>
      </c>
      <c r="L12" s="1"/>
      <c r="M12" s="1"/>
      <c r="N12" s="1"/>
      <c r="O12" s="1">
        <f t="shared" si="1"/>
        <v>24</v>
      </c>
      <c r="P12" s="5"/>
      <c r="Q12" s="5"/>
      <c r="R12" s="1"/>
      <c r="S12" s="1">
        <f t="shared" si="3"/>
        <v>31.041666666666668</v>
      </c>
      <c r="T12" s="1">
        <f t="shared" si="4"/>
        <v>31.041666666666668</v>
      </c>
      <c r="U12" s="1">
        <v>21.6</v>
      </c>
      <c r="V12" s="1">
        <v>47.2</v>
      </c>
      <c r="W12" s="1">
        <v>34.799999999999997</v>
      </c>
      <c r="X12" s="1">
        <v>37</v>
      </c>
      <c r="Y12" s="1">
        <v>40</v>
      </c>
      <c r="Z12" s="1">
        <v>28.6</v>
      </c>
      <c r="AA12" s="37" t="s">
        <v>80</v>
      </c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7" t="s">
        <v>45</v>
      </c>
      <c r="B13" s="18" t="s">
        <v>31</v>
      </c>
      <c r="C13" s="18"/>
      <c r="D13" s="18">
        <v>1480</v>
      </c>
      <c r="E13" s="18">
        <v>47</v>
      </c>
      <c r="F13" s="19">
        <v>1433</v>
      </c>
      <c r="G13" s="6">
        <v>0.18</v>
      </c>
      <c r="H13" s="1">
        <v>150</v>
      </c>
      <c r="I13" s="1">
        <v>5038411</v>
      </c>
      <c r="J13" s="1">
        <v>67</v>
      </c>
      <c r="K13" s="1">
        <f t="shared" si="0"/>
        <v>-20</v>
      </c>
      <c r="L13" s="1"/>
      <c r="M13" s="1"/>
      <c r="N13" s="1">
        <v>888.40000000000009</v>
      </c>
      <c r="O13" s="1">
        <f t="shared" si="1"/>
        <v>9.4</v>
      </c>
      <c r="P13" s="5"/>
      <c r="Q13" s="5"/>
      <c r="R13" s="1"/>
      <c r="S13" s="1">
        <f t="shared" si="3"/>
        <v>246.95744680851064</v>
      </c>
      <c r="T13" s="1">
        <f t="shared" si="4"/>
        <v>246.95744680851064</v>
      </c>
      <c r="U13" s="1">
        <v>57</v>
      </c>
      <c r="V13" s="1">
        <v>82.8</v>
      </c>
      <c r="W13" s="1">
        <v>2</v>
      </c>
      <c r="X13" s="1">
        <v>0</v>
      </c>
      <c r="Y13" s="1">
        <v>0</v>
      </c>
      <c r="Z13" s="1">
        <v>-0.2</v>
      </c>
      <c r="AA13" s="36" t="s">
        <v>80</v>
      </c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5.75" thickBot="1" x14ac:dyDescent="0.3">
      <c r="A14" s="26" t="s">
        <v>57</v>
      </c>
      <c r="B14" s="27" t="s">
        <v>31</v>
      </c>
      <c r="C14" s="27">
        <v>474</v>
      </c>
      <c r="D14" s="27"/>
      <c r="E14" s="27">
        <v>470</v>
      </c>
      <c r="F14" s="28"/>
      <c r="G14" s="29">
        <v>0</v>
      </c>
      <c r="H14" s="30" t="e">
        <v>#N/A</v>
      </c>
      <c r="I14" s="30" t="s">
        <v>41</v>
      </c>
      <c r="J14" s="30">
        <v>512</v>
      </c>
      <c r="K14" s="30">
        <f>E14-J14</f>
        <v>-42</v>
      </c>
      <c r="L14" s="30"/>
      <c r="M14" s="30"/>
      <c r="N14" s="30"/>
      <c r="O14" s="30">
        <f t="shared" si="1"/>
        <v>94</v>
      </c>
      <c r="P14" s="31"/>
      <c r="Q14" s="31"/>
      <c r="R14" s="30"/>
      <c r="S14" s="30">
        <f t="shared" si="3"/>
        <v>0</v>
      </c>
      <c r="T14" s="30">
        <f t="shared" si="4"/>
        <v>0</v>
      </c>
      <c r="U14" s="30">
        <v>72</v>
      </c>
      <c r="V14" s="30">
        <v>40.799999999999997</v>
      </c>
      <c r="W14" s="30">
        <v>54.4</v>
      </c>
      <c r="X14" s="30">
        <v>91</v>
      </c>
      <c r="Y14" s="30">
        <v>137.4</v>
      </c>
      <c r="Z14" s="30">
        <v>76</v>
      </c>
      <c r="AA14" s="30"/>
      <c r="AB14" s="30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7" t="s">
        <v>46</v>
      </c>
      <c r="B15" s="18" t="s">
        <v>31</v>
      </c>
      <c r="C15" s="18"/>
      <c r="D15" s="18">
        <v>1140</v>
      </c>
      <c r="E15" s="18">
        <v>62</v>
      </c>
      <c r="F15" s="19">
        <v>1077</v>
      </c>
      <c r="G15" s="6">
        <v>0.18</v>
      </c>
      <c r="H15" s="1">
        <v>150</v>
      </c>
      <c r="I15" s="1">
        <v>5038459</v>
      </c>
      <c r="J15" s="1">
        <v>63</v>
      </c>
      <c r="K15" s="1">
        <f t="shared" si="0"/>
        <v>-1</v>
      </c>
      <c r="L15" s="1"/>
      <c r="M15" s="1"/>
      <c r="N15" s="1"/>
      <c r="O15" s="1">
        <f t="shared" si="1"/>
        <v>12.4</v>
      </c>
      <c r="P15" s="5">
        <f>17*(O15+O16)-N15-N16-F15-F16</f>
        <v>527</v>
      </c>
      <c r="Q15" s="5"/>
      <c r="R15" s="1"/>
      <c r="S15" s="1">
        <f t="shared" si="3"/>
        <v>129.35483870967741</v>
      </c>
      <c r="T15" s="1">
        <f t="shared" si="4"/>
        <v>86.854838709677423</v>
      </c>
      <c r="U15" s="1">
        <v>0</v>
      </c>
      <c r="V15" s="1">
        <v>-0.2</v>
      </c>
      <c r="W15" s="1">
        <v>0</v>
      </c>
      <c r="X15" s="1">
        <v>0</v>
      </c>
      <c r="Y15" s="1">
        <v>0</v>
      </c>
      <c r="Z15" s="1">
        <v>-0.2</v>
      </c>
      <c r="AA15" s="1"/>
      <c r="AB15" s="1">
        <f t="shared" si="2"/>
        <v>94.86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26" t="s">
        <v>58</v>
      </c>
      <c r="B16" s="27" t="s">
        <v>31</v>
      </c>
      <c r="C16" s="27">
        <v>928</v>
      </c>
      <c r="D16" s="27"/>
      <c r="E16" s="27">
        <v>498</v>
      </c>
      <c r="F16" s="28">
        <v>300</v>
      </c>
      <c r="G16" s="29">
        <v>0</v>
      </c>
      <c r="H16" s="30" t="e">
        <v>#N/A</v>
      </c>
      <c r="I16" s="30" t="s">
        <v>41</v>
      </c>
      <c r="J16" s="30">
        <v>477</v>
      </c>
      <c r="K16" s="30">
        <f>E16-J16</f>
        <v>21</v>
      </c>
      <c r="L16" s="30"/>
      <c r="M16" s="30"/>
      <c r="N16" s="30"/>
      <c r="O16" s="30">
        <f t="shared" si="1"/>
        <v>99.6</v>
      </c>
      <c r="P16" s="31"/>
      <c r="Q16" s="31"/>
      <c r="R16" s="30"/>
      <c r="S16" s="30">
        <f t="shared" si="3"/>
        <v>3.0120481927710845</v>
      </c>
      <c r="T16" s="30">
        <f t="shared" si="4"/>
        <v>3.0120481927710845</v>
      </c>
      <c r="U16" s="30">
        <v>102</v>
      </c>
      <c r="V16" s="30">
        <v>117</v>
      </c>
      <c r="W16" s="30">
        <v>58.8</v>
      </c>
      <c r="X16" s="30">
        <v>95.8</v>
      </c>
      <c r="Y16" s="30">
        <v>145.6</v>
      </c>
      <c r="Z16" s="30">
        <v>53.8</v>
      </c>
      <c r="AA16" s="30"/>
      <c r="AB16" s="30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31</v>
      </c>
      <c r="C17" s="1">
        <v>923</v>
      </c>
      <c r="D17" s="1">
        <v>90</v>
      </c>
      <c r="E17" s="1">
        <v>449</v>
      </c>
      <c r="F17" s="1">
        <v>361</v>
      </c>
      <c r="G17" s="6">
        <v>0.18</v>
      </c>
      <c r="H17" s="1">
        <v>150</v>
      </c>
      <c r="I17" s="1">
        <v>5038831</v>
      </c>
      <c r="J17" s="1">
        <v>447</v>
      </c>
      <c r="K17" s="1">
        <f t="shared" si="0"/>
        <v>2</v>
      </c>
      <c r="L17" s="1"/>
      <c r="M17" s="1"/>
      <c r="N17" s="1"/>
      <c r="O17" s="1">
        <f t="shared" si="1"/>
        <v>89.8</v>
      </c>
      <c r="P17" s="5">
        <f>15*O17-N17-F17</f>
        <v>986</v>
      </c>
      <c r="Q17" s="5"/>
      <c r="R17" s="1"/>
      <c r="S17" s="1">
        <f t="shared" si="3"/>
        <v>15</v>
      </c>
      <c r="T17" s="1">
        <f t="shared" si="4"/>
        <v>4.0200445434298446</v>
      </c>
      <c r="U17" s="1">
        <v>66.8</v>
      </c>
      <c r="V17" s="1">
        <v>81.8</v>
      </c>
      <c r="W17" s="1">
        <v>38</v>
      </c>
      <c r="X17" s="1">
        <v>53</v>
      </c>
      <c r="Y17" s="1">
        <v>98.2</v>
      </c>
      <c r="Z17" s="1">
        <v>58.6</v>
      </c>
      <c r="AA17" s="11" t="s">
        <v>76</v>
      </c>
      <c r="AB17" s="1">
        <f t="shared" si="2"/>
        <v>177.48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48</v>
      </c>
      <c r="B18" s="1" t="s">
        <v>31</v>
      </c>
      <c r="C18" s="1">
        <v>330</v>
      </c>
      <c r="D18" s="1">
        <v>580</v>
      </c>
      <c r="E18" s="1">
        <v>468</v>
      </c>
      <c r="F18" s="1">
        <v>439</v>
      </c>
      <c r="G18" s="6">
        <v>0.18</v>
      </c>
      <c r="H18" s="1">
        <v>120</v>
      </c>
      <c r="I18" s="1">
        <v>5038855</v>
      </c>
      <c r="J18" s="1">
        <v>462</v>
      </c>
      <c r="K18" s="1">
        <f t="shared" si="0"/>
        <v>6</v>
      </c>
      <c r="L18" s="1"/>
      <c r="M18" s="1"/>
      <c r="N18" s="1"/>
      <c r="O18" s="1">
        <f t="shared" si="1"/>
        <v>93.6</v>
      </c>
      <c r="P18" s="5">
        <f>16*O18-N18-F18</f>
        <v>1058.5999999999999</v>
      </c>
      <c r="Q18" s="5"/>
      <c r="R18" s="1"/>
      <c r="S18" s="1">
        <f t="shared" si="3"/>
        <v>16</v>
      </c>
      <c r="T18" s="1">
        <f t="shared" si="4"/>
        <v>4.6901709401709404</v>
      </c>
      <c r="U18" s="1">
        <v>19.600000000000001</v>
      </c>
      <c r="V18" s="1">
        <v>87.6</v>
      </c>
      <c r="W18" s="1">
        <v>35.200000000000003</v>
      </c>
      <c r="X18" s="1">
        <v>55.8</v>
      </c>
      <c r="Y18" s="1">
        <v>109.6</v>
      </c>
      <c r="Z18" s="1">
        <v>1</v>
      </c>
      <c r="AA18" s="11" t="s">
        <v>77</v>
      </c>
      <c r="AB18" s="1">
        <f t="shared" si="2"/>
        <v>190.54799999999997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7" t="s">
        <v>49</v>
      </c>
      <c r="B19" s="18" t="s">
        <v>31</v>
      </c>
      <c r="C19" s="18"/>
      <c r="D19" s="18">
        <v>2022</v>
      </c>
      <c r="E19" s="18">
        <v>68</v>
      </c>
      <c r="F19" s="19">
        <v>1948</v>
      </c>
      <c r="G19" s="6">
        <v>0.18</v>
      </c>
      <c r="H19" s="1">
        <v>150</v>
      </c>
      <c r="I19" s="1">
        <v>5038435</v>
      </c>
      <c r="J19" s="1">
        <v>67</v>
      </c>
      <c r="K19" s="1">
        <f t="shared" si="0"/>
        <v>1</v>
      </c>
      <c r="L19" s="1"/>
      <c r="M19" s="1"/>
      <c r="N19" s="1">
        <v>1000</v>
      </c>
      <c r="O19" s="1">
        <f t="shared" si="1"/>
        <v>13.6</v>
      </c>
      <c r="P19" s="5"/>
      <c r="Q19" s="5"/>
      <c r="R19" s="1"/>
      <c r="S19" s="1">
        <f t="shared" si="3"/>
        <v>216.76470588235296</v>
      </c>
      <c r="T19" s="1">
        <f t="shared" si="4"/>
        <v>216.76470588235296</v>
      </c>
      <c r="U19" s="1">
        <v>7.6</v>
      </c>
      <c r="V19" s="1">
        <v>56.6</v>
      </c>
      <c r="W19" s="1">
        <v>0</v>
      </c>
      <c r="X19" s="1">
        <v>-1.2</v>
      </c>
      <c r="Y19" s="1">
        <v>0</v>
      </c>
      <c r="Z19" s="1">
        <v>117.4</v>
      </c>
      <c r="AA19" s="37" t="s">
        <v>80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26" t="s">
        <v>59</v>
      </c>
      <c r="B20" s="27" t="s">
        <v>31</v>
      </c>
      <c r="C20" s="27">
        <v>366</v>
      </c>
      <c r="D20" s="27"/>
      <c r="E20" s="27">
        <v>357</v>
      </c>
      <c r="F20" s="28"/>
      <c r="G20" s="29">
        <v>0</v>
      </c>
      <c r="H20" s="30" t="e">
        <v>#N/A</v>
      </c>
      <c r="I20" s="30" t="s">
        <v>41</v>
      </c>
      <c r="J20" s="30">
        <v>455</v>
      </c>
      <c r="K20" s="30">
        <f>E20-J20</f>
        <v>-98</v>
      </c>
      <c r="L20" s="30"/>
      <c r="M20" s="30"/>
      <c r="N20" s="30"/>
      <c r="O20" s="30">
        <f t="shared" si="1"/>
        <v>71.400000000000006</v>
      </c>
      <c r="P20" s="31"/>
      <c r="Q20" s="31"/>
      <c r="R20" s="30"/>
      <c r="S20" s="30">
        <f t="shared" si="3"/>
        <v>0</v>
      </c>
      <c r="T20" s="30">
        <f t="shared" si="4"/>
        <v>0</v>
      </c>
      <c r="U20" s="30">
        <v>142.6</v>
      </c>
      <c r="V20" s="30">
        <v>92.8</v>
      </c>
      <c r="W20" s="30">
        <v>99.4</v>
      </c>
      <c r="X20" s="30">
        <v>150.6</v>
      </c>
      <c r="Y20" s="30">
        <v>183.4</v>
      </c>
      <c r="Z20" s="30">
        <v>8.4</v>
      </c>
      <c r="AA20" s="30"/>
      <c r="AB20" s="30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12" t="s">
        <v>50</v>
      </c>
      <c r="B21" s="12" t="s">
        <v>31</v>
      </c>
      <c r="C21" s="12">
        <v>440</v>
      </c>
      <c r="D21" s="12"/>
      <c r="E21" s="12">
        <v>112</v>
      </c>
      <c r="F21" s="12">
        <v>322</v>
      </c>
      <c r="G21" s="6">
        <v>0.4</v>
      </c>
      <c r="H21" s="1" t="e">
        <v>#N/A</v>
      </c>
      <c r="I21" s="1">
        <v>5039609</v>
      </c>
      <c r="J21" s="1">
        <v>105</v>
      </c>
      <c r="K21" s="1">
        <f t="shared" si="0"/>
        <v>7</v>
      </c>
      <c r="L21" s="1"/>
      <c r="M21" s="1"/>
      <c r="N21" s="1"/>
      <c r="O21" s="1">
        <f t="shared" si="1"/>
        <v>22.4</v>
      </c>
      <c r="P21" s="5">
        <f t="shared" ref="P21" si="6">17*O21-N21-F21</f>
        <v>58.799999999999955</v>
      </c>
      <c r="Q21" s="5"/>
      <c r="R21" s="1"/>
      <c r="S21" s="1">
        <f t="shared" si="3"/>
        <v>17</v>
      </c>
      <c r="T21" s="1">
        <f t="shared" si="4"/>
        <v>14.375000000000002</v>
      </c>
      <c r="U21" s="1">
        <v>21.2</v>
      </c>
      <c r="V21" s="1">
        <v>8.6</v>
      </c>
      <c r="W21" s="1">
        <v>9</v>
      </c>
      <c r="X21" s="1">
        <v>0</v>
      </c>
      <c r="Y21" s="1">
        <v>0</v>
      </c>
      <c r="Z21" s="1">
        <v>0</v>
      </c>
      <c r="AA21" s="35" t="s">
        <v>79</v>
      </c>
      <c r="AB21" s="1">
        <f t="shared" si="2"/>
        <v>23.519999999999982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51</v>
      </c>
      <c r="B22" s="15" t="s">
        <v>31</v>
      </c>
      <c r="C22" s="15"/>
      <c r="D22" s="15"/>
      <c r="E22" s="15"/>
      <c r="F22" s="16"/>
      <c r="G22" s="6">
        <v>0.18</v>
      </c>
      <c r="H22" s="1">
        <v>120</v>
      </c>
      <c r="I22" s="1">
        <v>5038398</v>
      </c>
      <c r="J22" s="1"/>
      <c r="K22" s="1">
        <f t="shared" si="0"/>
        <v>0</v>
      </c>
      <c r="L22" s="1"/>
      <c r="M22" s="1"/>
      <c r="N22" s="1"/>
      <c r="O22" s="1">
        <f t="shared" si="1"/>
        <v>0</v>
      </c>
      <c r="P22" s="5">
        <f>17*(O22+O23)-N22-N23-F22-F23</f>
        <v>313.40000000000009</v>
      </c>
      <c r="Q22" s="5"/>
      <c r="R22" s="1"/>
      <c r="S22" s="1" t="e">
        <f t="shared" si="3"/>
        <v>#DIV/0!</v>
      </c>
      <c r="T22" s="1" t="e">
        <f t="shared" si="4"/>
        <v>#DIV/0!</v>
      </c>
      <c r="U22" s="1">
        <v>-0.2</v>
      </c>
      <c r="V22" s="1">
        <v>-0.2</v>
      </c>
      <c r="W22" s="1">
        <v>0</v>
      </c>
      <c r="X22" s="1">
        <v>-1.6</v>
      </c>
      <c r="Y22" s="1">
        <v>0</v>
      </c>
      <c r="Z22" s="1">
        <v>-1.2</v>
      </c>
      <c r="AA22" s="1"/>
      <c r="AB22" s="1">
        <f t="shared" si="2"/>
        <v>56.412000000000013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6" t="s">
        <v>60</v>
      </c>
      <c r="B23" s="27" t="s">
        <v>31</v>
      </c>
      <c r="C23" s="27">
        <v>610</v>
      </c>
      <c r="D23" s="27">
        <v>1068</v>
      </c>
      <c r="E23" s="27">
        <v>451</v>
      </c>
      <c r="F23" s="28">
        <v>1220</v>
      </c>
      <c r="G23" s="29">
        <v>0</v>
      </c>
      <c r="H23" s="30" t="e">
        <v>#N/A</v>
      </c>
      <c r="I23" s="30" t="s">
        <v>41</v>
      </c>
      <c r="J23" s="30">
        <v>418</v>
      </c>
      <c r="K23" s="30">
        <f>E23-J23</f>
        <v>33</v>
      </c>
      <c r="L23" s="30"/>
      <c r="M23" s="30"/>
      <c r="N23" s="30"/>
      <c r="O23" s="30">
        <f t="shared" si="1"/>
        <v>90.2</v>
      </c>
      <c r="P23" s="31"/>
      <c r="Q23" s="31"/>
      <c r="R23" s="30"/>
      <c r="S23" s="30">
        <f t="shared" si="3"/>
        <v>13.52549889135255</v>
      </c>
      <c r="T23" s="30">
        <f t="shared" si="4"/>
        <v>13.52549889135255</v>
      </c>
      <c r="U23" s="30">
        <v>51.4</v>
      </c>
      <c r="V23" s="30">
        <v>94</v>
      </c>
      <c r="W23" s="30">
        <v>44.4</v>
      </c>
      <c r="X23" s="30">
        <v>60.2</v>
      </c>
      <c r="Y23" s="30">
        <v>109.8</v>
      </c>
      <c r="Z23" s="30">
        <v>43</v>
      </c>
      <c r="AA23" s="30"/>
      <c r="AB23" s="30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4" t="s">
        <v>52</v>
      </c>
      <c r="B24" s="15" t="s">
        <v>34</v>
      </c>
      <c r="C24" s="15">
        <v>130.80000000000001</v>
      </c>
      <c r="D24" s="15"/>
      <c r="E24" s="15">
        <v>109.38</v>
      </c>
      <c r="F24" s="16">
        <v>2.2999999999999998</v>
      </c>
      <c r="G24" s="6">
        <v>1</v>
      </c>
      <c r="H24" s="1">
        <v>150</v>
      </c>
      <c r="I24" s="1">
        <v>5038572</v>
      </c>
      <c r="J24" s="1">
        <v>143</v>
      </c>
      <c r="K24" s="1">
        <f t="shared" si="0"/>
        <v>-33.620000000000005</v>
      </c>
      <c r="L24" s="1"/>
      <c r="M24" s="1"/>
      <c r="N24" s="1">
        <v>600</v>
      </c>
      <c r="O24" s="1">
        <f t="shared" si="1"/>
        <v>21.875999999999998</v>
      </c>
      <c r="P24" s="5"/>
      <c r="Q24" s="5"/>
      <c r="R24" s="1"/>
      <c r="S24" s="1">
        <f t="shared" si="3"/>
        <v>27.532455659169866</v>
      </c>
      <c r="T24" s="1">
        <f t="shared" si="4"/>
        <v>27.532455659169866</v>
      </c>
      <c r="U24" s="1">
        <v>9.718</v>
      </c>
      <c r="V24" s="1">
        <v>34.502000000000002</v>
      </c>
      <c r="W24" s="1">
        <v>65.548599999999993</v>
      </c>
      <c r="X24" s="1">
        <v>62.854999999999997</v>
      </c>
      <c r="Y24" s="1">
        <v>62.575800000000001</v>
      </c>
      <c r="Z24" s="1">
        <v>40.5334</v>
      </c>
      <c r="AA24" s="36" t="s">
        <v>80</v>
      </c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32" t="s">
        <v>65</v>
      </c>
      <c r="B25" s="33" t="s">
        <v>34</v>
      </c>
      <c r="C25" s="33">
        <v>798.83399999999995</v>
      </c>
      <c r="D25" s="33">
        <v>2.7E-2</v>
      </c>
      <c r="E25" s="33">
        <v>160.98599999999999</v>
      </c>
      <c r="F25" s="34">
        <v>630.875</v>
      </c>
      <c r="G25" s="29">
        <v>0</v>
      </c>
      <c r="H25" s="30" t="e">
        <v>#N/A</v>
      </c>
      <c r="I25" s="30" t="s">
        <v>41</v>
      </c>
      <c r="J25" s="30">
        <v>152.5</v>
      </c>
      <c r="K25" s="30">
        <f>E25-J25</f>
        <v>8.48599999999999</v>
      </c>
      <c r="L25" s="30"/>
      <c r="M25" s="30"/>
      <c r="N25" s="30"/>
      <c r="O25" s="30">
        <f t="shared" si="1"/>
        <v>32.197199999999995</v>
      </c>
      <c r="P25" s="31"/>
      <c r="Q25" s="31"/>
      <c r="R25" s="30"/>
      <c r="S25" s="30">
        <f t="shared" si="3"/>
        <v>19.594095138707715</v>
      </c>
      <c r="T25" s="30">
        <f t="shared" si="4"/>
        <v>19.594095138707715</v>
      </c>
      <c r="U25" s="30">
        <v>60.093600000000002</v>
      </c>
      <c r="V25" s="30">
        <v>30.8184</v>
      </c>
      <c r="W25" s="30">
        <v>0</v>
      </c>
      <c r="X25" s="30">
        <v>0</v>
      </c>
      <c r="Y25" s="30">
        <v>0</v>
      </c>
      <c r="Z25" s="30">
        <v>0</v>
      </c>
      <c r="AA25" s="36" t="s">
        <v>80</v>
      </c>
      <c r="AB25" s="30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thickBot="1" x14ac:dyDescent="0.3">
      <c r="A26" s="26" t="s">
        <v>33</v>
      </c>
      <c r="B26" s="27" t="s">
        <v>34</v>
      </c>
      <c r="C26" s="27"/>
      <c r="D26" s="27">
        <v>181.572</v>
      </c>
      <c r="E26" s="27"/>
      <c r="F26" s="28">
        <v>181.5</v>
      </c>
      <c r="G26" s="29">
        <v>0</v>
      </c>
      <c r="H26" s="30" t="e">
        <v>#N/A</v>
      </c>
      <c r="I26" s="30" t="s">
        <v>41</v>
      </c>
      <c r="J26" s="30"/>
      <c r="K26" s="30">
        <f>E26-J26</f>
        <v>0</v>
      </c>
      <c r="L26" s="30"/>
      <c r="M26" s="30"/>
      <c r="N26" s="30"/>
      <c r="O26" s="30">
        <f t="shared" si="1"/>
        <v>0</v>
      </c>
      <c r="P26" s="31"/>
      <c r="Q26" s="31"/>
      <c r="R26" s="30"/>
      <c r="S26" s="30" t="e">
        <f t="shared" si="3"/>
        <v>#DIV/0!</v>
      </c>
      <c r="T26" s="30" t="e">
        <f t="shared" si="4"/>
        <v>#DIV/0!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6" t="s">
        <v>80</v>
      </c>
      <c r="AB26" s="30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53</v>
      </c>
      <c r="B27" s="15" t="s">
        <v>34</v>
      </c>
      <c r="C27" s="15">
        <v>206.22</v>
      </c>
      <c r="D27" s="15"/>
      <c r="E27" s="15">
        <v>124.532</v>
      </c>
      <c r="F27" s="16">
        <v>79</v>
      </c>
      <c r="G27" s="6">
        <v>1</v>
      </c>
      <c r="H27" s="1">
        <v>150</v>
      </c>
      <c r="I27" s="1">
        <v>5038596</v>
      </c>
      <c r="J27" s="1">
        <v>126</v>
      </c>
      <c r="K27" s="1">
        <f t="shared" si="0"/>
        <v>-1.4680000000000035</v>
      </c>
      <c r="L27" s="1"/>
      <c r="M27" s="1"/>
      <c r="N27" s="1">
        <v>250</v>
      </c>
      <c r="O27" s="1">
        <f t="shared" si="1"/>
        <v>24.906399999999998</v>
      </c>
      <c r="P27" s="5"/>
      <c r="Q27" s="5"/>
      <c r="R27" s="1"/>
      <c r="S27" s="1">
        <f t="shared" si="3"/>
        <v>13.209456204027882</v>
      </c>
      <c r="T27" s="1">
        <f t="shared" si="4"/>
        <v>13.209456204027882</v>
      </c>
      <c r="U27" s="1">
        <v>4.2817999999999996</v>
      </c>
      <c r="V27" s="1">
        <v>31.1416</v>
      </c>
      <c r="W27" s="1">
        <v>57.557600000000001</v>
      </c>
      <c r="X27" s="1">
        <v>25.126200000000001</v>
      </c>
      <c r="Y27" s="1">
        <v>9.3873999999999995</v>
      </c>
      <c r="Z27" s="1">
        <v>37.362400000000001</v>
      </c>
      <c r="AA27" s="1"/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6" t="s">
        <v>35</v>
      </c>
      <c r="B28" s="27" t="s">
        <v>34</v>
      </c>
      <c r="C28" s="27"/>
      <c r="D28" s="27">
        <v>125.249</v>
      </c>
      <c r="E28" s="27"/>
      <c r="F28" s="28">
        <v>125.2</v>
      </c>
      <c r="G28" s="29">
        <v>0</v>
      </c>
      <c r="H28" s="30" t="e">
        <v>#N/A</v>
      </c>
      <c r="I28" s="30" t="s">
        <v>41</v>
      </c>
      <c r="J28" s="30"/>
      <c r="K28" s="30">
        <f>E28-J28</f>
        <v>0</v>
      </c>
      <c r="L28" s="30"/>
      <c r="M28" s="30"/>
      <c r="N28" s="30"/>
      <c r="O28" s="30">
        <f t="shared" si="1"/>
        <v>0</v>
      </c>
      <c r="P28" s="31"/>
      <c r="Q28" s="31"/>
      <c r="R28" s="30"/>
      <c r="S28" s="30" t="e">
        <f t="shared" si="3"/>
        <v>#DIV/0!</v>
      </c>
      <c r="T28" s="30" t="e">
        <f t="shared" si="4"/>
        <v>#DIV/0!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/>
      <c r="AB28" s="30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0" t="s">
        <v>54</v>
      </c>
      <c r="B29" s="21" t="s">
        <v>34</v>
      </c>
      <c r="C29" s="21"/>
      <c r="D29" s="21"/>
      <c r="E29" s="21"/>
      <c r="F29" s="22"/>
      <c r="G29" s="23">
        <v>1</v>
      </c>
      <c r="H29" s="24">
        <v>120</v>
      </c>
      <c r="I29" s="24">
        <v>8785204</v>
      </c>
      <c r="J29" s="24"/>
      <c r="K29" s="24">
        <f t="shared" si="0"/>
        <v>0</v>
      </c>
      <c r="L29" s="24"/>
      <c r="M29" s="24"/>
      <c r="N29" s="24"/>
      <c r="O29" s="24">
        <f t="shared" si="1"/>
        <v>0</v>
      </c>
      <c r="P29" s="25"/>
      <c r="Q29" s="25"/>
      <c r="R29" s="24"/>
      <c r="S29" s="24" t="e">
        <f t="shared" si="3"/>
        <v>#DIV/0!</v>
      </c>
      <c r="T29" s="24" t="e">
        <f t="shared" si="4"/>
        <v>#DIV/0!</v>
      </c>
      <c r="U29" s="24">
        <v>0</v>
      </c>
      <c r="V29" s="24">
        <v>0</v>
      </c>
      <c r="W29" s="24">
        <v>-0.24</v>
      </c>
      <c r="X29" s="24">
        <v>0</v>
      </c>
      <c r="Y29" s="24">
        <v>-0.504</v>
      </c>
      <c r="Z29" s="24">
        <v>42.703600000000002</v>
      </c>
      <c r="AA29" s="24" t="s">
        <v>55</v>
      </c>
      <c r="AB29" s="24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6" t="s">
        <v>40</v>
      </c>
      <c r="B30" s="27" t="s">
        <v>34</v>
      </c>
      <c r="C30" s="27">
        <v>516.71900000000005</v>
      </c>
      <c r="D30" s="27">
        <v>0.38400000000000001</v>
      </c>
      <c r="E30" s="27">
        <v>157.43700000000001</v>
      </c>
      <c r="F30" s="28">
        <v>359.666</v>
      </c>
      <c r="G30" s="29">
        <v>0</v>
      </c>
      <c r="H30" s="30" t="e">
        <v>#N/A</v>
      </c>
      <c r="I30" s="30" t="s">
        <v>41</v>
      </c>
      <c r="J30" s="30">
        <v>168.5</v>
      </c>
      <c r="K30" s="30">
        <f>E30-J30</f>
        <v>-11.062999999999988</v>
      </c>
      <c r="L30" s="30"/>
      <c r="M30" s="30"/>
      <c r="N30" s="30"/>
      <c r="O30" s="30">
        <f t="shared" si="1"/>
        <v>31.487400000000001</v>
      </c>
      <c r="P30" s="31"/>
      <c r="Q30" s="31"/>
      <c r="R30" s="30"/>
      <c r="S30" s="30">
        <f t="shared" si="3"/>
        <v>11.422537268875804</v>
      </c>
      <c r="T30" s="30">
        <f t="shared" si="4"/>
        <v>11.422537268875804</v>
      </c>
      <c r="U30" s="30">
        <v>59.091600000000007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/>
      <c r="AB30" s="30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56</v>
      </c>
      <c r="B31" s="1" t="s">
        <v>34</v>
      </c>
      <c r="C31" s="1">
        <v>151.256</v>
      </c>
      <c r="D31" s="1">
        <v>0.36399999999999999</v>
      </c>
      <c r="E31" s="1">
        <v>69.096000000000004</v>
      </c>
      <c r="F31" s="1">
        <v>82.524000000000001</v>
      </c>
      <c r="G31" s="6">
        <v>1</v>
      </c>
      <c r="H31" s="1">
        <v>180</v>
      </c>
      <c r="I31" s="1">
        <v>5038619</v>
      </c>
      <c r="J31" s="1">
        <v>75</v>
      </c>
      <c r="K31" s="1">
        <f t="shared" si="0"/>
        <v>-5.9039999999999964</v>
      </c>
      <c r="L31" s="1"/>
      <c r="M31" s="1"/>
      <c r="N31" s="1">
        <v>250</v>
      </c>
      <c r="O31" s="1">
        <f t="shared" si="1"/>
        <v>13.8192</v>
      </c>
      <c r="P31" s="5"/>
      <c r="Q31" s="5"/>
      <c r="R31" s="1"/>
      <c r="S31" s="1">
        <f t="shared" si="3"/>
        <v>24.06246381845548</v>
      </c>
      <c r="T31" s="1">
        <f t="shared" si="4"/>
        <v>24.06246381845548</v>
      </c>
      <c r="U31" s="1">
        <v>0.9728</v>
      </c>
      <c r="V31" s="1">
        <v>0</v>
      </c>
      <c r="W31" s="1">
        <v>0</v>
      </c>
      <c r="X31" s="1">
        <v>16.942399999999999</v>
      </c>
      <c r="Y31" s="1">
        <v>17.34</v>
      </c>
      <c r="Z31" s="1">
        <v>28.722999999999999</v>
      </c>
      <c r="AA31" s="11"/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61</v>
      </c>
      <c r="B32" s="1" t="s">
        <v>31</v>
      </c>
      <c r="C32" s="1">
        <v>500</v>
      </c>
      <c r="D32" s="1">
        <v>66</v>
      </c>
      <c r="E32" s="1">
        <v>148</v>
      </c>
      <c r="F32" s="1">
        <v>415</v>
      </c>
      <c r="G32" s="6">
        <v>0.1</v>
      </c>
      <c r="H32" s="1">
        <v>60</v>
      </c>
      <c r="I32" s="1">
        <v>8444170</v>
      </c>
      <c r="J32" s="1">
        <v>133</v>
      </c>
      <c r="K32" s="1">
        <f t="shared" si="0"/>
        <v>15</v>
      </c>
      <c r="L32" s="1"/>
      <c r="M32" s="1"/>
      <c r="N32" s="1">
        <v>250</v>
      </c>
      <c r="O32" s="1">
        <f t="shared" si="1"/>
        <v>29.6</v>
      </c>
      <c r="P32" s="5"/>
      <c r="Q32" s="5"/>
      <c r="R32" s="1"/>
      <c r="S32" s="1">
        <f t="shared" si="3"/>
        <v>22.466216216216214</v>
      </c>
      <c r="T32" s="1">
        <f t="shared" si="4"/>
        <v>22.466216216216214</v>
      </c>
      <c r="U32" s="1">
        <v>39</v>
      </c>
      <c r="V32" s="1">
        <v>36.6</v>
      </c>
      <c r="W32" s="1">
        <v>35.200000000000003</v>
      </c>
      <c r="X32" s="1">
        <v>58.4</v>
      </c>
      <c r="Y32" s="1">
        <v>30.6</v>
      </c>
      <c r="Z32" s="1">
        <v>35</v>
      </c>
      <c r="AA32" s="1"/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62</v>
      </c>
      <c r="B33" s="1" t="s">
        <v>34</v>
      </c>
      <c r="C33" s="1">
        <v>823.85199999999998</v>
      </c>
      <c r="D33" s="1">
        <v>844.66600000000005</v>
      </c>
      <c r="E33" s="1">
        <v>362.81099999999998</v>
      </c>
      <c r="F33" s="1">
        <v>1296.75</v>
      </c>
      <c r="G33" s="6">
        <v>1</v>
      </c>
      <c r="H33" s="1">
        <v>120</v>
      </c>
      <c r="I33" s="1">
        <v>5522704</v>
      </c>
      <c r="J33" s="1">
        <v>411.5</v>
      </c>
      <c r="K33" s="1">
        <f t="shared" si="0"/>
        <v>-48.689000000000021</v>
      </c>
      <c r="L33" s="1"/>
      <c r="M33" s="1"/>
      <c r="N33" s="1"/>
      <c r="O33" s="1">
        <f t="shared" si="1"/>
        <v>72.56219999999999</v>
      </c>
      <c r="P33" s="5"/>
      <c r="Q33" s="5"/>
      <c r="R33" s="1"/>
      <c r="S33" s="1">
        <f t="shared" si="3"/>
        <v>17.870874918345919</v>
      </c>
      <c r="T33" s="1">
        <f t="shared" si="4"/>
        <v>17.870874918345919</v>
      </c>
      <c r="U33" s="1">
        <v>83.071600000000004</v>
      </c>
      <c r="V33" s="1">
        <v>100.7136</v>
      </c>
      <c r="W33" s="1">
        <v>48.568600000000004</v>
      </c>
      <c r="X33" s="1">
        <v>98.985399999999998</v>
      </c>
      <c r="Y33" s="1">
        <v>96.848800000000011</v>
      </c>
      <c r="Z33" s="1">
        <v>14.2014</v>
      </c>
      <c r="AA33" s="1"/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63</v>
      </c>
      <c r="B34" s="1" t="s">
        <v>31</v>
      </c>
      <c r="C34" s="1">
        <v>341</v>
      </c>
      <c r="D34" s="1">
        <v>624</v>
      </c>
      <c r="E34" s="1">
        <v>154</v>
      </c>
      <c r="F34" s="1">
        <v>780</v>
      </c>
      <c r="G34" s="6">
        <v>0.14000000000000001</v>
      </c>
      <c r="H34" s="1">
        <v>180</v>
      </c>
      <c r="I34" s="1">
        <v>9988391</v>
      </c>
      <c r="J34" s="1">
        <v>130</v>
      </c>
      <c r="K34" s="1">
        <f t="shared" si="0"/>
        <v>24</v>
      </c>
      <c r="L34" s="1"/>
      <c r="M34" s="1"/>
      <c r="N34" s="1"/>
      <c r="O34" s="1">
        <f t="shared" si="1"/>
        <v>30.8</v>
      </c>
      <c r="P34" s="5"/>
      <c r="Q34" s="5"/>
      <c r="R34" s="1"/>
      <c r="S34" s="1">
        <f t="shared" si="3"/>
        <v>25.324675324675326</v>
      </c>
      <c r="T34" s="1">
        <f t="shared" si="4"/>
        <v>25.324675324675326</v>
      </c>
      <c r="U34" s="1">
        <v>23</v>
      </c>
      <c r="V34" s="1">
        <v>48.4</v>
      </c>
      <c r="W34" s="1">
        <v>23.4</v>
      </c>
      <c r="X34" s="1">
        <v>39</v>
      </c>
      <c r="Y34" s="1">
        <v>47.2</v>
      </c>
      <c r="Z34" s="1">
        <v>21.8</v>
      </c>
      <c r="AA34" s="1"/>
      <c r="AB34" s="1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64</v>
      </c>
      <c r="B35" s="1" t="s">
        <v>31</v>
      </c>
      <c r="C35" s="1">
        <v>1018</v>
      </c>
      <c r="D35" s="1">
        <v>944</v>
      </c>
      <c r="E35" s="1">
        <v>249</v>
      </c>
      <c r="F35" s="1">
        <v>1217</v>
      </c>
      <c r="G35" s="6">
        <v>0.18</v>
      </c>
      <c r="H35" s="1">
        <v>270</v>
      </c>
      <c r="I35" s="1">
        <v>9988681</v>
      </c>
      <c r="J35" s="1">
        <v>241</v>
      </c>
      <c r="K35" s="1">
        <f t="shared" si="0"/>
        <v>8</v>
      </c>
      <c r="L35" s="1"/>
      <c r="M35" s="1"/>
      <c r="N35" s="1"/>
      <c r="O35" s="1">
        <f t="shared" si="1"/>
        <v>49.8</v>
      </c>
      <c r="P35" s="5"/>
      <c r="Q35" s="5"/>
      <c r="R35" s="1"/>
      <c r="S35" s="1">
        <f t="shared" si="3"/>
        <v>24.437751004016064</v>
      </c>
      <c r="T35" s="1">
        <f t="shared" si="4"/>
        <v>24.437751004016064</v>
      </c>
      <c r="U35" s="1">
        <v>54.2</v>
      </c>
      <c r="V35" s="1">
        <v>83</v>
      </c>
      <c r="W35" s="1">
        <v>51.4</v>
      </c>
      <c r="X35" s="1">
        <v>74.400000000000006</v>
      </c>
      <c r="Y35" s="1">
        <v>68</v>
      </c>
      <c r="Z35" s="1">
        <v>51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3" t="s">
        <v>66</v>
      </c>
      <c r="B36" s="1" t="s">
        <v>34</v>
      </c>
      <c r="C36" s="1"/>
      <c r="D36" s="1"/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0"/>
        <v>0</v>
      </c>
      <c r="L36" s="1"/>
      <c r="M36" s="1"/>
      <c r="N36" s="1"/>
      <c r="O36" s="1">
        <f t="shared" si="1"/>
        <v>0</v>
      </c>
      <c r="P36" s="5">
        <v>80</v>
      </c>
      <c r="Q36" s="5"/>
      <c r="R36" s="1"/>
      <c r="S36" s="1" t="e">
        <f t="shared" si="3"/>
        <v>#DIV/0!</v>
      </c>
      <c r="T36" s="1" t="e">
        <f t="shared" si="4"/>
        <v>#DIV/0!</v>
      </c>
      <c r="U36" s="1">
        <v>1.8268</v>
      </c>
      <c r="V36" s="1">
        <v>23.078199999999999</v>
      </c>
      <c r="W36" s="1">
        <v>4.9268000000000001</v>
      </c>
      <c r="X36" s="1">
        <v>16.486599999999999</v>
      </c>
      <c r="Y36" s="1">
        <v>14.371600000000001</v>
      </c>
      <c r="Z36" s="1">
        <v>5.4588000000000001</v>
      </c>
      <c r="AA36" s="11" t="s">
        <v>78</v>
      </c>
      <c r="AB36" s="1">
        <f t="shared" si="2"/>
        <v>80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31</v>
      </c>
      <c r="C37" s="1">
        <v>1062</v>
      </c>
      <c r="D37" s="1"/>
      <c r="E37" s="1">
        <v>317</v>
      </c>
      <c r="F37" s="1">
        <v>743</v>
      </c>
      <c r="G37" s="6">
        <v>0.1</v>
      </c>
      <c r="H37" s="1">
        <v>60</v>
      </c>
      <c r="I37" s="1">
        <v>8444187</v>
      </c>
      <c r="J37" s="1">
        <v>312</v>
      </c>
      <c r="K37" s="1">
        <f t="shared" si="0"/>
        <v>5</v>
      </c>
      <c r="L37" s="1"/>
      <c r="M37" s="1"/>
      <c r="N37" s="1"/>
      <c r="O37" s="1">
        <f t="shared" si="1"/>
        <v>63.4</v>
      </c>
      <c r="P37" s="5">
        <f t="shared" ref="P37:P38" si="7">17*O37-N37-F37</f>
        <v>334.79999999999995</v>
      </c>
      <c r="Q37" s="5"/>
      <c r="R37" s="1"/>
      <c r="S37" s="1">
        <f t="shared" si="3"/>
        <v>17</v>
      </c>
      <c r="T37" s="1">
        <f t="shared" si="4"/>
        <v>11.719242902208203</v>
      </c>
      <c r="U37" s="1">
        <v>46.8</v>
      </c>
      <c r="V37" s="1">
        <v>46.8</v>
      </c>
      <c r="W37" s="1">
        <v>62</v>
      </c>
      <c r="X37" s="1">
        <v>69.599999999999994</v>
      </c>
      <c r="Y37" s="1">
        <v>31</v>
      </c>
      <c r="Z37" s="1">
        <v>59.6</v>
      </c>
      <c r="AA37" s="1"/>
      <c r="AB37" s="1">
        <f t="shared" si="2"/>
        <v>33.479999999999997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31</v>
      </c>
      <c r="C38" s="1">
        <v>1013</v>
      </c>
      <c r="D38" s="1">
        <v>1</v>
      </c>
      <c r="E38" s="1">
        <v>302</v>
      </c>
      <c r="F38" s="1">
        <v>712</v>
      </c>
      <c r="G38" s="6">
        <v>0.1</v>
      </c>
      <c r="H38" s="1">
        <v>90</v>
      </c>
      <c r="I38" s="1">
        <v>8444194</v>
      </c>
      <c r="J38" s="1">
        <v>295</v>
      </c>
      <c r="K38" s="1">
        <f t="shared" si="0"/>
        <v>7</v>
      </c>
      <c r="L38" s="1"/>
      <c r="M38" s="1"/>
      <c r="N38" s="1"/>
      <c r="O38" s="1">
        <f t="shared" si="1"/>
        <v>60.4</v>
      </c>
      <c r="P38" s="5">
        <f t="shared" si="7"/>
        <v>314.79999999999995</v>
      </c>
      <c r="Q38" s="5"/>
      <c r="R38" s="1"/>
      <c r="S38" s="1">
        <f t="shared" si="3"/>
        <v>17</v>
      </c>
      <c r="T38" s="1">
        <f t="shared" si="4"/>
        <v>11.788079470198676</v>
      </c>
      <c r="U38" s="1">
        <v>66.8</v>
      </c>
      <c r="V38" s="1">
        <v>85.8</v>
      </c>
      <c r="W38" s="1">
        <v>71.2</v>
      </c>
      <c r="X38" s="1">
        <v>78.400000000000006</v>
      </c>
      <c r="Y38" s="1">
        <v>45</v>
      </c>
      <c r="Z38" s="1">
        <v>62.8</v>
      </c>
      <c r="AA38" s="1" t="s">
        <v>71</v>
      </c>
      <c r="AB38" s="1">
        <f t="shared" si="2"/>
        <v>31.479999999999997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" t="s">
        <v>69</v>
      </c>
      <c r="B39" s="1" t="s">
        <v>31</v>
      </c>
      <c r="C39" s="1">
        <v>470</v>
      </c>
      <c r="D39" s="1">
        <v>1530</v>
      </c>
      <c r="E39" s="1">
        <v>447</v>
      </c>
      <c r="F39" s="1">
        <v>1548</v>
      </c>
      <c r="G39" s="6">
        <v>0.2</v>
      </c>
      <c r="H39" s="1">
        <v>120</v>
      </c>
      <c r="I39" s="1">
        <v>783798</v>
      </c>
      <c r="J39" s="1">
        <v>435</v>
      </c>
      <c r="K39" s="1">
        <f t="shared" si="0"/>
        <v>12</v>
      </c>
      <c r="L39" s="1"/>
      <c r="M39" s="1"/>
      <c r="N39" s="1"/>
      <c r="O39" s="1">
        <f t="shared" si="1"/>
        <v>89.4</v>
      </c>
      <c r="P39" s="5"/>
      <c r="Q39" s="5"/>
      <c r="R39" s="1"/>
      <c r="S39" s="1">
        <f t="shared" si="3"/>
        <v>17.315436241610737</v>
      </c>
      <c r="T39" s="1">
        <f t="shared" si="4"/>
        <v>17.315436241610737</v>
      </c>
      <c r="U39" s="1">
        <v>94.8</v>
      </c>
      <c r="V39" s="1">
        <v>117</v>
      </c>
      <c r="W39" s="1">
        <v>43.2</v>
      </c>
      <c r="X39" s="1">
        <v>80</v>
      </c>
      <c r="Y39" s="1">
        <v>119.4</v>
      </c>
      <c r="Z39" s="1">
        <v>54.6</v>
      </c>
      <c r="AA39" s="1"/>
      <c r="AB39" s="1">
        <f t="shared" si="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7" t="s">
        <v>70</v>
      </c>
      <c r="B40" s="18" t="s">
        <v>34</v>
      </c>
      <c r="C40" s="18">
        <v>759</v>
      </c>
      <c r="D40" s="18">
        <v>0.224</v>
      </c>
      <c r="E40" s="18">
        <v>206.45</v>
      </c>
      <c r="F40" s="19">
        <v>550</v>
      </c>
      <c r="G40" s="6">
        <v>1</v>
      </c>
      <c r="H40" s="1">
        <v>120</v>
      </c>
      <c r="I40" s="1">
        <v>783811</v>
      </c>
      <c r="J40" s="1">
        <v>214.5</v>
      </c>
      <c r="K40" s="1">
        <f t="shared" si="0"/>
        <v>-8.0500000000000114</v>
      </c>
      <c r="L40" s="1"/>
      <c r="M40" s="1"/>
      <c r="N40" s="1">
        <v>300</v>
      </c>
      <c r="O40" s="1">
        <f t="shared" si="1"/>
        <v>41.29</v>
      </c>
      <c r="P40" s="5"/>
      <c r="Q40" s="5"/>
      <c r="R40" s="1"/>
      <c r="S40" s="1">
        <f t="shared" si="3"/>
        <v>20.586098328893193</v>
      </c>
      <c r="T40" s="1">
        <f t="shared" si="4"/>
        <v>20.586098328893193</v>
      </c>
      <c r="U40" s="1">
        <v>19.4876</v>
      </c>
      <c r="V40" s="1">
        <v>0</v>
      </c>
      <c r="W40" s="1">
        <v>1.2629999999999999</v>
      </c>
      <c r="X40" s="1">
        <v>58.1736</v>
      </c>
      <c r="Y40" s="1">
        <v>44.121400000000001</v>
      </c>
      <c r="Z40" s="1">
        <v>22.287199999999999</v>
      </c>
      <c r="AA40" s="1" t="s">
        <v>71</v>
      </c>
      <c r="AB40" s="1">
        <f t="shared" si="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26" t="s">
        <v>72</v>
      </c>
      <c r="B41" s="27" t="s">
        <v>34</v>
      </c>
      <c r="C41" s="27"/>
      <c r="D41" s="27">
        <v>2.774</v>
      </c>
      <c r="E41" s="27">
        <v>2.774</v>
      </c>
      <c r="F41" s="28"/>
      <c r="G41" s="29">
        <v>0</v>
      </c>
      <c r="H41" s="30" t="e">
        <v>#N/A</v>
      </c>
      <c r="I41" s="30" t="s">
        <v>41</v>
      </c>
      <c r="J41" s="30">
        <v>3.5</v>
      </c>
      <c r="K41" s="30">
        <f t="shared" si="0"/>
        <v>-0.72599999999999998</v>
      </c>
      <c r="L41" s="30"/>
      <c r="M41" s="30"/>
      <c r="N41" s="30"/>
      <c r="O41" s="30">
        <f t="shared" si="1"/>
        <v>0.55479999999999996</v>
      </c>
      <c r="P41" s="31"/>
      <c r="Q41" s="31"/>
      <c r="R41" s="30"/>
      <c r="S41" s="30">
        <f t="shared" si="3"/>
        <v>0</v>
      </c>
      <c r="T41" s="30">
        <f t="shared" si="4"/>
        <v>0</v>
      </c>
      <c r="U41" s="30">
        <v>23.0336</v>
      </c>
      <c r="V41" s="30">
        <v>124.9806</v>
      </c>
      <c r="W41" s="30">
        <v>67.189400000000006</v>
      </c>
      <c r="X41" s="30">
        <v>41.354199999999999</v>
      </c>
      <c r="Y41" s="30">
        <v>30.295400000000001</v>
      </c>
      <c r="Z41" s="30">
        <v>0</v>
      </c>
      <c r="AA41" s="30"/>
      <c r="AB41" s="30">
        <f t="shared" si="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" t="s">
        <v>73</v>
      </c>
      <c r="B42" s="1" t="s">
        <v>31</v>
      </c>
      <c r="C42" s="1">
        <v>732</v>
      </c>
      <c r="D42" s="1">
        <v>991</v>
      </c>
      <c r="E42" s="1">
        <v>415</v>
      </c>
      <c r="F42" s="1">
        <v>1303</v>
      </c>
      <c r="G42" s="6">
        <v>0.2</v>
      </c>
      <c r="H42" s="1">
        <v>120</v>
      </c>
      <c r="I42" s="1">
        <v>783804</v>
      </c>
      <c r="J42" s="1">
        <v>399</v>
      </c>
      <c r="K42" s="1">
        <f t="shared" si="0"/>
        <v>16</v>
      </c>
      <c r="L42" s="1"/>
      <c r="M42" s="1"/>
      <c r="N42" s="1"/>
      <c r="O42" s="1">
        <f t="shared" si="1"/>
        <v>83</v>
      </c>
      <c r="P42" s="5">
        <f t="shared" ref="P42" si="8">17*O42-N42-F42</f>
        <v>108</v>
      </c>
      <c r="Q42" s="5"/>
      <c r="R42" s="1"/>
      <c r="S42" s="1">
        <f t="shared" si="3"/>
        <v>17</v>
      </c>
      <c r="T42" s="1">
        <f t="shared" si="4"/>
        <v>15.698795180722891</v>
      </c>
      <c r="U42" s="1">
        <v>90.6</v>
      </c>
      <c r="V42" s="1">
        <v>99.2</v>
      </c>
      <c r="W42" s="1">
        <v>29.6</v>
      </c>
      <c r="X42" s="1">
        <v>93.8</v>
      </c>
      <c r="Y42" s="1">
        <v>104.8</v>
      </c>
      <c r="Z42" s="1">
        <v>30.6</v>
      </c>
      <c r="AA42" s="1"/>
      <c r="AB42" s="1">
        <f t="shared" si="2"/>
        <v>21.6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7" t="s">
        <v>74</v>
      </c>
      <c r="B43" s="18" t="s">
        <v>34</v>
      </c>
      <c r="C43" s="18">
        <v>1876.874</v>
      </c>
      <c r="D43" s="18">
        <v>8.7999999999999995E-2</v>
      </c>
      <c r="E43" s="18">
        <v>485.12</v>
      </c>
      <c r="F43" s="19">
        <v>1313.5719999999999</v>
      </c>
      <c r="G43" s="6">
        <v>1</v>
      </c>
      <c r="H43" s="1">
        <v>120</v>
      </c>
      <c r="I43" s="1">
        <v>783828</v>
      </c>
      <c r="J43" s="1">
        <v>483.5</v>
      </c>
      <c r="K43" s="1">
        <f t="shared" si="0"/>
        <v>1.6200000000000045</v>
      </c>
      <c r="L43" s="1"/>
      <c r="M43" s="1"/>
      <c r="N43" s="1">
        <v>800</v>
      </c>
      <c r="O43" s="1">
        <f t="shared" si="1"/>
        <v>97.024000000000001</v>
      </c>
      <c r="P43" s="5"/>
      <c r="Q43" s="5"/>
      <c r="R43" s="1"/>
      <c r="S43" s="1">
        <f t="shared" si="3"/>
        <v>21.784012203166228</v>
      </c>
      <c r="T43" s="1">
        <f t="shared" si="4"/>
        <v>21.784012203166228</v>
      </c>
      <c r="U43" s="1">
        <v>98.977999999999994</v>
      </c>
      <c r="V43" s="1">
        <v>0</v>
      </c>
      <c r="W43" s="1">
        <v>0</v>
      </c>
      <c r="X43" s="1">
        <v>30.299800000000001</v>
      </c>
      <c r="Y43" s="1">
        <v>0</v>
      </c>
      <c r="Z43" s="1">
        <v>103.8584</v>
      </c>
      <c r="AA43" s="1"/>
      <c r="AB43" s="1">
        <f t="shared" si="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5.75" thickBot="1" x14ac:dyDescent="0.3">
      <c r="A44" s="26" t="s">
        <v>75</v>
      </c>
      <c r="B44" s="27" t="s">
        <v>34</v>
      </c>
      <c r="C44" s="27"/>
      <c r="D44" s="27">
        <v>39.764000000000003</v>
      </c>
      <c r="E44" s="27">
        <v>39.764000000000003</v>
      </c>
      <c r="F44" s="28"/>
      <c r="G44" s="29">
        <v>0</v>
      </c>
      <c r="H44" s="30" t="e">
        <v>#N/A</v>
      </c>
      <c r="I44" s="30" t="s">
        <v>41</v>
      </c>
      <c r="J44" s="30">
        <v>35.5</v>
      </c>
      <c r="K44" s="30">
        <f t="shared" si="0"/>
        <v>4.2640000000000029</v>
      </c>
      <c r="L44" s="30"/>
      <c r="M44" s="30"/>
      <c r="N44" s="30"/>
      <c r="O44" s="30">
        <f t="shared" si="1"/>
        <v>7.9528000000000008</v>
      </c>
      <c r="P44" s="31"/>
      <c r="Q44" s="31"/>
      <c r="R44" s="30"/>
      <c r="S44" s="30">
        <f t="shared" si="3"/>
        <v>0</v>
      </c>
      <c r="T44" s="30">
        <f t="shared" si="4"/>
        <v>0</v>
      </c>
      <c r="U44" s="30">
        <v>0.69000000000000006</v>
      </c>
      <c r="V44" s="30">
        <v>7.5250000000000004</v>
      </c>
      <c r="W44" s="30">
        <v>136.86940000000001</v>
      </c>
      <c r="X44" s="30">
        <v>12.603</v>
      </c>
      <c r="Y44" s="30">
        <v>26.688199999999998</v>
      </c>
      <c r="Z44" s="30">
        <v>12.1092</v>
      </c>
      <c r="AA44" s="30"/>
      <c r="AB44" s="30">
        <f t="shared" si="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36</v>
      </c>
      <c r="B46" s="1" t="s">
        <v>31</v>
      </c>
      <c r="C46" s="1">
        <v>115</v>
      </c>
      <c r="D46" s="1">
        <v>3840</v>
      </c>
      <c r="E46" s="1">
        <v>484</v>
      </c>
      <c r="F46" s="1">
        <v>3461</v>
      </c>
      <c r="G46" s="6">
        <v>0.18</v>
      </c>
      <c r="H46" s="1">
        <v>120</v>
      </c>
      <c r="I46" s="1"/>
      <c r="J46" s="1">
        <v>633</v>
      </c>
      <c r="K46" s="1">
        <f>E46-J46</f>
        <v>-149</v>
      </c>
      <c r="L46" s="1"/>
      <c r="M46" s="1"/>
      <c r="N46" s="1"/>
      <c r="O46" s="1">
        <f>E46/5</f>
        <v>96.8</v>
      </c>
      <c r="P46" s="5"/>
      <c r="Q46" s="5"/>
      <c r="R46" s="1"/>
      <c r="S46" s="1">
        <f t="shared" ref="S46:S47" si="9">(F46+N46+P46)/O46</f>
        <v>35.754132231404959</v>
      </c>
      <c r="T46" s="1">
        <f t="shared" ref="T46:T47" si="10">(F46+N46)/O46</f>
        <v>35.754132231404959</v>
      </c>
      <c r="U46" s="1">
        <v>129.80000000000001</v>
      </c>
      <c r="V46" s="1">
        <v>155</v>
      </c>
      <c r="W46" s="1">
        <v>134.80000000000001</v>
      </c>
      <c r="X46" s="1">
        <v>194.4</v>
      </c>
      <c r="Y46" s="1">
        <v>95</v>
      </c>
      <c r="Z46" s="1">
        <v>152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37</v>
      </c>
      <c r="B47" s="1" t="s">
        <v>31</v>
      </c>
      <c r="C47" s="1">
        <v>10267</v>
      </c>
      <c r="D47" s="1">
        <v>3175</v>
      </c>
      <c r="E47" s="1">
        <v>2468</v>
      </c>
      <c r="F47" s="1">
        <v>10810</v>
      </c>
      <c r="G47" s="6">
        <v>0.18</v>
      </c>
      <c r="H47" s="1">
        <v>120</v>
      </c>
      <c r="I47" s="1"/>
      <c r="J47" s="1">
        <v>2382</v>
      </c>
      <c r="K47" s="1">
        <f>E47-J47</f>
        <v>86</v>
      </c>
      <c r="L47" s="1"/>
      <c r="M47" s="1"/>
      <c r="N47" s="1"/>
      <c r="O47" s="1">
        <f>E47/5</f>
        <v>493.6</v>
      </c>
      <c r="P47" s="5"/>
      <c r="Q47" s="5"/>
      <c r="R47" s="1"/>
      <c r="S47" s="1">
        <f t="shared" si="9"/>
        <v>21.900324149108588</v>
      </c>
      <c r="T47" s="1">
        <f t="shared" si="10"/>
        <v>21.900324149108588</v>
      </c>
      <c r="U47" s="1">
        <v>491.6</v>
      </c>
      <c r="V47" s="1">
        <v>521</v>
      </c>
      <c r="W47" s="1">
        <v>472</v>
      </c>
      <c r="X47" s="1">
        <v>528.4</v>
      </c>
      <c r="Y47" s="1">
        <v>475</v>
      </c>
      <c r="Z47" s="1">
        <v>537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4" xr:uid="{F5083735-F24F-4B8A-B7EF-A3FDD6C169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2024-10-07T13:32:18Z</dcterms:created>
  <dcterms:modified xsi:type="dcterms:W3CDTF">2024-10-14T12:32:18Z</dcterms:modified>
</cp:coreProperties>
</file>