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7" i="1" l="1"/>
  <c r="AF9" i="1" l="1"/>
  <c r="U11" i="1"/>
  <c r="AF12" i="1"/>
  <c r="AF13" i="1"/>
  <c r="AF14" i="1"/>
  <c r="U15" i="1"/>
  <c r="AF16" i="1"/>
  <c r="U19" i="1"/>
  <c r="U20" i="1"/>
  <c r="AF21" i="1"/>
  <c r="AF22" i="1"/>
  <c r="U23" i="1"/>
  <c r="AF24" i="1"/>
  <c r="U25" i="1"/>
  <c r="AF26" i="1"/>
  <c r="U27" i="1"/>
  <c r="AF28" i="1"/>
  <c r="AF29" i="1"/>
  <c r="AF30" i="1"/>
  <c r="U31" i="1"/>
  <c r="AF34" i="1"/>
  <c r="AF35" i="1"/>
  <c r="AF37" i="1"/>
  <c r="AF39" i="1"/>
  <c r="AF40" i="1"/>
  <c r="AF43" i="1"/>
  <c r="AF45" i="1"/>
  <c r="AF47" i="1"/>
  <c r="AF48" i="1"/>
  <c r="AF50" i="1"/>
  <c r="AF51" i="1"/>
  <c r="U52" i="1"/>
  <c r="AF53" i="1"/>
  <c r="AF55" i="1"/>
  <c r="AF56" i="1"/>
  <c r="U57" i="1"/>
  <c r="AF59" i="1"/>
  <c r="AF61" i="1"/>
  <c r="AF63" i="1"/>
  <c r="AF64" i="1"/>
  <c r="AF65" i="1"/>
  <c r="AF66" i="1"/>
  <c r="AF67" i="1"/>
  <c r="U68" i="1"/>
  <c r="U70" i="1"/>
  <c r="AF71" i="1"/>
  <c r="AF72" i="1"/>
  <c r="AF73" i="1"/>
  <c r="AF74" i="1"/>
  <c r="AF75" i="1"/>
  <c r="U76" i="1"/>
  <c r="AF79" i="1"/>
  <c r="AF80" i="1"/>
  <c r="U83" i="1"/>
  <c r="AF7" i="1"/>
  <c r="AE15" i="1"/>
  <c r="AE19" i="1"/>
  <c r="AE23" i="1"/>
  <c r="AE31" i="1"/>
  <c r="AE35" i="1"/>
  <c r="AE39" i="1"/>
  <c r="AE43" i="1"/>
  <c r="AE47" i="1"/>
  <c r="AE51" i="1"/>
  <c r="AE55" i="1"/>
  <c r="AE59" i="1"/>
  <c r="AE63" i="1"/>
  <c r="AE67" i="1"/>
  <c r="AE71" i="1"/>
  <c r="U79" i="1"/>
  <c r="AE7" i="1"/>
  <c r="R6" i="1"/>
  <c r="AE27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F8" i="1"/>
  <c r="AF10" i="1"/>
  <c r="AF17" i="1"/>
  <c r="AF18" i="1"/>
  <c r="AF20" i="1"/>
  <c r="AF25" i="1"/>
  <c r="AF32" i="1"/>
  <c r="AF33" i="1"/>
  <c r="AF36" i="1"/>
  <c r="AF38" i="1"/>
  <c r="AF41" i="1"/>
  <c r="AF42" i="1"/>
  <c r="AF44" i="1"/>
  <c r="AF46" i="1"/>
  <c r="AF49" i="1"/>
  <c r="AF54" i="1"/>
  <c r="AF58" i="1"/>
  <c r="AF60" i="1"/>
  <c r="AF62" i="1"/>
  <c r="AF68" i="1"/>
  <c r="AF69" i="1"/>
  <c r="AF70" i="1"/>
  <c r="AF76" i="1"/>
  <c r="AF77" i="1"/>
  <c r="AF78" i="1"/>
  <c r="AF81" i="1"/>
  <c r="AF82" i="1"/>
  <c r="AF84" i="1"/>
  <c r="AF85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3" i="1"/>
  <c r="AE34" i="1"/>
  <c r="AE37" i="1"/>
  <c r="AE38" i="1"/>
  <c r="AE41" i="1"/>
  <c r="AE42" i="1"/>
  <c r="AE45" i="1"/>
  <c r="AE46" i="1"/>
  <c r="AE49" i="1"/>
  <c r="AE50" i="1"/>
  <c r="AE53" i="1"/>
  <c r="AE54" i="1"/>
  <c r="AE57" i="1"/>
  <c r="AE58" i="1"/>
  <c r="AE61" i="1"/>
  <c r="AE62" i="1"/>
  <c r="AE65" i="1"/>
  <c r="AE66" i="1"/>
  <c r="AE69" i="1"/>
  <c r="AE70" i="1"/>
  <c r="AE73" i="1"/>
  <c r="AE74" i="1"/>
  <c r="AE77" i="1"/>
  <c r="AE78" i="1"/>
  <c r="AE81" i="1"/>
  <c r="AE82" i="1"/>
  <c r="AE8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7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2" i="1"/>
  <c r="AC83" i="1"/>
  <c r="AC84" i="1"/>
  <c r="AC85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2" i="1"/>
  <c r="V83" i="1"/>
  <c r="V84" i="1"/>
  <c r="V85" i="1"/>
  <c r="V7" i="1"/>
  <c r="U8" i="1"/>
  <c r="U10" i="1"/>
  <c r="U12" i="1"/>
  <c r="U13" i="1"/>
  <c r="U14" i="1"/>
  <c r="U16" i="1"/>
  <c r="U17" i="1"/>
  <c r="U18" i="1"/>
  <c r="U21" i="1"/>
  <c r="U24" i="1"/>
  <c r="U26" i="1"/>
  <c r="U28" i="1"/>
  <c r="U32" i="1"/>
  <c r="U33" i="1"/>
  <c r="U34" i="1"/>
  <c r="U36" i="1"/>
  <c r="U37" i="1"/>
  <c r="U38" i="1"/>
  <c r="U41" i="1"/>
  <c r="U42" i="1"/>
  <c r="U44" i="1"/>
  <c r="U45" i="1"/>
  <c r="U46" i="1"/>
  <c r="U48" i="1"/>
  <c r="U49" i="1"/>
  <c r="U50" i="1"/>
  <c r="U53" i="1"/>
  <c r="U54" i="1"/>
  <c r="U56" i="1"/>
  <c r="U58" i="1"/>
  <c r="U60" i="1"/>
  <c r="U62" i="1"/>
  <c r="U64" i="1"/>
  <c r="U65" i="1"/>
  <c r="U66" i="1"/>
  <c r="U69" i="1"/>
  <c r="U77" i="1"/>
  <c r="U78" i="1"/>
  <c r="U80" i="1"/>
  <c r="U81" i="1"/>
  <c r="U82" i="1"/>
  <c r="U84" i="1"/>
  <c r="U85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U73" i="1" s="1"/>
  <c r="S74" i="1"/>
  <c r="U74" i="1" s="1"/>
  <c r="S75" i="1"/>
  <c r="S76" i="1"/>
  <c r="S77" i="1"/>
  <c r="S78" i="1"/>
  <c r="S79" i="1"/>
  <c r="S80" i="1"/>
  <c r="S81" i="1"/>
  <c r="S82" i="1"/>
  <c r="S83" i="1"/>
  <c r="S84" i="1"/>
  <c r="S85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7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" i="1"/>
  <c r="X6" i="1"/>
  <c r="W6" i="1"/>
  <c r="M6" i="1"/>
  <c r="N6" i="1"/>
  <c r="O6" i="1"/>
  <c r="P6" i="1"/>
  <c r="Q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7" i="1"/>
  <c r="E6" i="1"/>
  <c r="F6" i="1"/>
  <c r="AF52" i="1" l="1"/>
  <c r="U40" i="1"/>
  <c r="U30" i="1"/>
  <c r="U22" i="1"/>
  <c r="U72" i="1"/>
  <c r="U61" i="1"/>
  <c r="AF57" i="1"/>
  <c r="U29" i="1"/>
  <c r="U9" i="1"/>
  <c r="AF83" i="1"/>
  <c r="AF31" i="1"/>
  <c r="AF27" i="1"/>
  <c r="AF23" i="1"/>
  <c r="AF19" i="1"/>
  <c r="AF15" i="1"/>
  <c r="AF11" i="1"/>
  <c r="T6" i="1"/>
  <c r="U75" i="1"/>
  <c r="U35" i="1"/>
  <c r="U7" i="1"/>
  <c r="U71" i="1"/>
  <c r="U67" i="1"/>
  <c r="U63" i="1"/>
  <c r="U59" i="1"/>
  <c r="U55" i="1"/>
  <c r="U51" i="1"/>
  <c r="U47" i="1"/>
  <c r="U43" i="1"/>
  <c r="U39" i="1"/>
  <c r="AE83" i="1"/>
  <c r="AE79" i="1"/>
  <c r="AE75" i="1"/>
  <c r="AE11" i="1"/>
  <c r="V74" i="1"/>
  <c r="AB6" i="1"/>
  <c r="AA6" i="1"/>
  <c r="Z6" i="1"/>
  <c r="Y6" i="1"/>
  <c r="L6" i="1"/>
  <c r="K6" i="1"/>
  <c r="S6" i="1"/>
  <c r="AE6" i="1" l="1"/>
  <c r="AF6" i="1"/>
</calcChain>
</file>

<file path=xl/sharedStrings.xml><?xml version="1.0" encoding="utf-8"?>
<sst xmlns="http://schemas.openxmlformats.org/spreadsheetml/2006/main" count="210" uniqueCount="117">
  <si>
    <t>Период: 09.04.2024 - 16.04.2024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</si>
  <si>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</si>
  <si>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</si>
  <si>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</si>
  <si>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</si>
  <si>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</si>
  <si>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</si>
  <si>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</si>
  <si>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</si>
  <si>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</si>
  <si>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</si>
  <si>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</si>
  <si>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</si>
  <si>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</si>
  <si>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</si>
  <si>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</si>
  <si>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</si>
  <si>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</si>
  <si>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</si>
  <si>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</si>
  <si>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</si>
  <si>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</si>
  <si>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</si>
  <si>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</si>
  <si>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</si>
  <si>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</si>
  <si>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</si>
  <si>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</si>
  <si>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</si>
  <si>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</si>
  <si>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</si>
  <si>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</si>
  <si>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</si>
  <si>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</si>
  <si>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</si>
  <si>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</si>
  <si>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</si>
  <si>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</si>
  <si>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</si>
  <si>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</si>
  <si>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</si>
  <si>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</si>
  <si>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</si>
  <si>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</si>
  <si>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</si>
  <si>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</si>
  <si>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</si>
  <si>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</si>
  <si>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</si>
  <si>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</si>
  <si>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</si>
  <si>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</si>
  <si>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</si>
  <si>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</si>
  <si>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</si>
  <si>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</si>
  <si>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</si>
  <si>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</si>
  <si>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</si>
  <si>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</si>
  <si>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</si>
  <si>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</si>
  <si>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</si>
  <si>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</si>
  <si>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</si>
  <si>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</si>
  <si>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</si>
  <si>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</si>
  <si>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</si>
  <si>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</si>
  <si>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</si>
  <si>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</si>
  <si>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</si>
  <si>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</si>
  <si>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</si>
  <si>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</si>
  <si>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</si>
  <si>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</si>
  <si>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</si>
  <si>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</si>
  <si>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</si>
  <si>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</si>
  <si>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</si>
  <si>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</si>
  <si>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</si>
  <si>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</si>
  <si>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</si>
  <si>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</si>
  <si>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</si>
  <si>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</si>
  <si>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</si>
  <si>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</si>
  <si>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</si>
  <si>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</si>
  <si>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</si>
  <si>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</si>
  <si>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</si>
  <si>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</si>
  <si>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</si>
  <si>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</si>
  <si>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</si>
  <si>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</si>
  <si>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17,04,</t>
  </si>
  <si>
    <t>18,04,</t>
  </si>
  <si>
    <t>19,04,</t>
  </si>
  <si>
    <t>21,04,</t>
  </si>
  <si>
    <t>22,04,</t>
  </si>
  <si>
    <t>29,03,</t>
  </si>
  <si>
    <t>05,04,</t>
  </si>
  <si>
    <t>12,04,</t>
  </si>
  <si>
    <t>16,04,</t>
  </si>
  <si>
    <t>?</t>
  </si>
  <si>
    <t>6д</t>
  </si>
  <si>
    <t>7д</t>
  </si>
  <si>
    <t>увел</t>
  </si>
  <si>
    <t>3,6т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</si>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</sst>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4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05.04.2024 - 12.04.2024</v>
          </cell>
        </row>
        <row r="3">
          <cell r="P3" t="str">
            <v>6д</v>
          </cell>
          <cell r="Q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12,04,</v>
          </cell>
          <cell r="L5" t="str">
            <v>14,04,</v>
          </cell>
          <cell r="M5" t="str">
            <v>16,04,</v>
          </cell>
          <cell r="N5" t="str">
            <v>кор</v>
          </cell>
          <cell r="P5" t="str">
            <v>17,04,</v>
          </cell>
          <cell r="Q5" t="str">
            <v>18,04,</v>
          </cell>
          <cell r="R5" t="str">
            <v>нов</v>
          </cell>
          <cell r="T5" t="str">
            <v>19,04,</v>
          </cell>
          <cell r="Y5" t="str">
            <v>22,03,</v>
          </cell>
          <cell r="Z5" t="str">
            <v>29,03,</v>
          </cell>
          <cell r="AA5" t="str">
            <v>05,04,</v>
          </cell>
          <cell r="AB5" t="str">
            <v>13,04,</v>
          </cell>
        </row>
        <row r="6">
          <cell r="E6">
            <v>75788.709000000003</v>
          </cell>
          <cell r="F6">
            <v>55371.128000000012</v>
          </cell>
          <cell r="I6">
            <v>76270.097999999998</v>
          </cell>
          <cell r="J6">
            <v>-481.3889999999995</v>
          </cell>
          <cell r="K6">
            <v>21030</v>
          </cell>
          <cell r="L6">
            <v>8890</v>
          </cell>
          <cell r="M6">
            <v>4250</v>
          </cell>
          <cell r="N6">
            <v>-11700</v>
          </cell>
          <cell r="O6">
            <v>0</v>
          </cell>
          <cell r="P6">
            <v>10890</v>
          </cell>
          <cell r="Q6">
            <v>13260</v>
          </cell>
          <cell r="R6">
            <v>6170</v>
          </cell>
          <cell r="S6">
            <v>15157.741800000005</v>
          </cell>
          <cell r="T6">
            <v>17870</v>
          </cell>
          <cell r="W6">
            <v>0</v>
          </cell>
          <cell r="X6">
            <v>0</v>
          </cell>
          <cell r="Y6">
            <v>14225.095200000003</v>
          </cell>
          <cell r="Z6">
            <v>14877.1428</v>
          </cell>
          <cell r="AA6">
            <v>15196.2084</v>
          </cell>
          <cell r="AB6">
            <v>11802.513000000001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183</v>
          </cell>
          <cell r="D7">
            <v>208</v>
          </cell>
          <cell r="E7">
            <v>274</v>
          </cell>
          <cell r="F7">
            <v>114</v>
          </cell>
          <cell r="G7">
            <v>0.4</v>
          </cell>
          <cell r="H7">
            <v>60</v>
          </cell>
          <cell r="I7">
            <v>277</v>
          </cell>
          <cell r="J7">
            <v>-3</v>
          </cell>
          <cell r="K7">
            <v>80</v>
          </cell>
          <cell r="L7">
            <v>40</v>
          </cell>
          <cell r="M7">
            <v>40</v>
          </cell>
          <cell r="N7">
            <v>-80</v>
          </cell>
          <cell r="P7">
            <v>40</v>
          </cell>
          <cell r="Q7">
            <v>80</v>
          </cell>
          <cell r="R7">
            <v>0</v>
          </cell>
          <cell r="S7">
            <v>54.8</v>
          </cell>
          <cell r="T7">
            <v>80</v>
          </cell>
          <cell r="U7">
            <v>7.1897810218978107</v>
          </cell>
          <cell r="V7">
            <v>2.0802919708029197</v>
          </cell>
          <cell r="Y7">
            <v>39</v>
          </cell>
          <cell r="Z7">
            <v>53.6</v>
          </cell>
          <cell r="AA7">
            <v>48.4</v>
          </cell>
          <cell r="AB7">
            <v>37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136.66200000000001</v>
          </cell>
          <cell r="D8">
            <v>178.53200000000001</v>
          </cell>
          <cell r="E8">
            <v>223.88200000000001</v>
          </cell>
          <cell r="F8">
            <v>88.352000000000004</v>
          </cell>
          <cell r="G8">
            <v>1</v>
          </cell>
          <cell r="H8">
            <v>45</v>
          </cell>
          <cell r="I8">
            <v>230.1</v>
          </cell>
          <cell r="J8">
            <v>-6.2179999999999893</v>
          </cell>
          <cell r="K8">
            <v>50</v>
          </cell>
          <cell r="L8">
            <v>70</v>
          </cell>
          <cell r="M8">
            <v>0</v>
          </cell>
          <cell r="N8">
            <v>-50</v>
          </cell>
          <cell r="P8">
            <v>60</v>
          </cell>
          <cell r="Q8">
            <v>60</v>
          </cell>
          <cell r="R8">
            <v>0</v>
          </cell>
          <cell r="S8">
            <v>44.776400000000002</v>
          </cell>
          <cell r="T8">
            <v>50</v>
          </cell>
          <cell r="U8">
            <v>7.333148712268069</v>
          </cell>
          <cell r="V8">
            <v>1.9731823013909113</v>
          </cell>
          <cell r="Y8">
            <v>25.933600000000002</v>
          </cell>
          <cell r="Z8">
            <v>41.702199999999998</v>
          </cell>
          <cell r="AA8">
            <v>38.431599999999996</v>
          </cell>
          <cell r="AB8">
            <v>33.69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869.84199999999998</v>
          </cell>
          <cell r="D9">
            <v>1710.615</v>
          </cell>
          <cell r="E9">
            <v>1532.5340000000001</v>
          </cell>
          <cell r="F9">
            <v>1033.6010000000001</v>
          </cell>
          <cell r="G9">
            <v>1</v>
          </cell>
          <cell r="H9">
            <v>45</v>
          </cell>
          <cell r="I9">
            <v>1631.3</v>
          </cell>
          <cell r="J9">
            <v>-98.765999999999849</v>
          </cell>
          <cell r="K9">
            <v>400</v>
          </cell>
          <cell r="L9">
            <v>0</v>
          </cell>
          <cell r="M9">
            <v>0</v>
          </cell>
          <cell r="N9">
            <v>-600</v>
          </cell>
          <cell r="P9">
            <v>400</v>
          </cell>
          <cell r="Q9">
            <v>450</v>
          </cell>
          <cell r="R9">
            <v>0</v>
          </cell>
          <cell r="S9">
            <v>306.5068</v>
          </cell>
          <cell r="T9">
            <v>600</v>
          </cell>
          <cell r="U9">
            <v>7.4504089305685879</v>
          </cell>
          <cell r="V9">
            <v>3.3721959839063933</v>
          </cell>
          <cell r="Y9">
            <v>297.87739999999997</v>
          </cell>
          <cell r="Z9">
            <v>298.45799999999997</v>
          </cell>
          <cell r="AA9">
            <v>301.32440000000003</v>
          </cell>
          <cell r="AB9">
            <v>324.27499999999998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1404.23</v>
          </cell>
          <cell r="D10">
            <v>2377.9879999999998</v>
          </cell>
          <cell r="E10">
            <v>1942.06</v>
          </cell>
          <cell r="F10">
            <v>1811.7729999999999</v>
          </cell>
          <cell r="G10">
            <v>1</v>
          </cell>
          <cell r="H10">
            <v>60</v>
          </cell>
          <cell r="I10">
            <v>1964.65</v>
          </cell>
          <cell r="J10">
            <v>-22.590000000000146</v>
          </cell>
          <cell r="K10">
            <v>400</v>
          </cell>
          <cell r="L10">
            <v>0</v>
          </cell>
          <cell r="M10">
            <v>0</v>
          </cell>
          <cell r="N10">
            <v>-900</v>
          </cell>
          <cell r="P10">
            <v>200</v>
          </cell>
          <cell r="Q10">
            <v>450</v>
          </cell>
          <cell r="R10">
            <v>100</v>
          </cell>
          <cell r="S10">
            <v>388.41199999999998</v>
          </cell>
          <cell r="T10">
            <v>1000</v>
          </cell>
          <cell r="U10">
            <v>7.625338558026014</v>
          </cell>
          <cell r="V10">
            <v>4.664564946500108</v>
          </cell>
          <cell r="Y10">
            <v>345.05840000000001</v>
          </cell>
          <cell r="Z10">
            <v>400.61279999999999</v>
          </cell>
          <cell r="AA10">
            <v>349.3784</v>
          </cell>
          <cell r="AB10">
            <v>390.88600000000002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42.86</v>
          </cell>
          <cell r="D11">
            <v>91.444000000000003</v>
          </cell>
          <cell r="E11">
            <v>49.720999999999997</v>
          </cell>
          <cell r="F11">
            <v>65.697000000000003</v>
          </cell>
          <cell r="G11">
            <v>1</v>
          </cell>
          <cell r="H11">
            <v>120</v>
          </cell>
          <cell r="I11">
            <v>60.6</v>
          </cell>
          <cell r="J11">
            <v>-10.879000000000005</v>
          </cell>
          <cell r="K11">
            <v>30</v>
          </cell>
          <cell r="L11">
            <v>0</v>
          </cell>
          <cell r="M11">
            <v>0</v>
          </cell>
          <cell r="R11">
            <v>0</v>
          </cell>
          <cell r="S11">
            <v>9.9441999999999986</v>
          </cell>
          <cell r="U11">
            <v>9.623398563987049</v>
          </cell>
          <cell r="V11">
            <v>6.6065646306389665</v>
          </cell>
          <cell r="Y11">
            <v>9.8412000000000006</v>
          </cell>
          <cell r="Z11">
            <v>6.9657999999999998</v>
          </cell>
          <cell r="AA11">
            <v>8.9554000000000009</v>
          </cell>
          <cell r="AB11">
            <v>18.795999999999999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75.777000000000001</v>
          </cell>
          <cell r="D12">
            <v>135.87</v>
          </cell>
          <cell r="E12">
            <v>95.968999999999994</v>
          </cell>
          <cell r="F12">
            <v>104.92700000000001</v>
          </cell>
          <cell r="G12">
            <v>1</v>
          </cell>
          <cell r="H12">
            <v>60</v>
          </cell>
          <cell r="I12">
            <v>105.35</v>
          </cell>
          <cell r="J12">
            <v>-9.3810000000000002</v>
          </cell>
          <cell r="K12">
            <v>0</v>
          </cell>
          <cell r="L12">
            <v>0</v>
          </cell>
          <cell r="M12">
            <v>20</v>
          </cell>
          <cell r="N12">
            <v>-20</v>
          </cell>
          <cell r="Q12">
            <v>20</v>
          </cell>
          <cell r="R12">
            <v>0</v>
          </cell>
          <cell r="S12">
            <v>19.1938</v>
          </cell>
          <cell r="T12">
            <v>20</v>
          </cell>
          <cell r="U12">
            <v>7.5507195031729006</v>
          </cell>
          <cell r="V12">
            <v>5.4667132094738928</v>
          </cell>
          <cell r="Y12">
            <v>17.571999999999999</v>
          </cell>
          <cell r="Z12">
            <v>22.502000000000002</v>
          </cell>
          <cell r="AA12">
            <v>21.0932</v>
          </cell>
          <cell r="AB12">
            <v>8.0969999999999995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229.75399999999999</v>
          </cell>
          <cell r="D13">
            <v>466.048</v>
          </cell>
          <cell r="E13">
            <v>468.51600000000002</v>
          </cell>
          <cell r="F13">
            <v>220.499</v>
          </cell>
          <cell r="G13">
            <v>1</v>
          </cell>
          <cell r="H13">
            <v>60</v>
          </cell>
          <cell r="I13">
            <v>452.1</v>
          </cell>
          <cell r="J13">
            <v>16.415999999999997</v>
          </cell>
          <cell r="K13">
            <v>200</v>
          </cell>
          <cell r="L13">
            <v>100</v>
          </cell>
          <cell r="M13">
            <v>0</v>
          </cell>
          <cell r="N13">
            <v>-80</v>
          </cell>
          <cell r="P13">
            <v>100</v>
          </cell>
          <cell r="Q13">
            <v>100</v>
          </cell>
          <cell r="R13">
            <v>0</v>
          </cell>
          <cell r="S13">
            <v>93.70320000000001</v>
          </cell>
          <cell r="T13">
            <v>80</v>
          </cell>
          <cell r="U13">
            <v>7.6891610958857326</v>
          </cell>
          <cell r="V13">
            <v>2.3531640328185159</v>
          </cell>
          <cell r="Y13">
            <v>87.017399999999995</v>
          </cell>
          <cell r="Z13">
            <v>69.856999999999999</v>
          </cell>
          <cell r="AA13">
            <v>78.565399999999997</v>
          </cell>
          <cell r="AB13">
            <v>49.253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513</v>
          </cell>
          <cell r="D14">
            <v>434</v>
          </cell>
          <cell r="E14">
            <v>510</v>
          </cell>
          <cell r="F14">
            <v>299</v>
          </cell>
          <cell r="G14">
            <v>0.25</v>
          </cell>
          <cell r="H14">
            <v>120</v>
          </cell>
          <cell r="I14">
            <v>525</v>
          </cell>
          <cell r="J14">
            <v>-15</v>
          </cell>
          <cell r="K14">
            <v>400</v>
          </cell>
          <cell r="L14">
            <v>0</v>
          </cell>
          <cell r="M14">
            <v>0</v>
          </cell>
          <cell r="Q14">
            <v>200</v>
          </cell>
          <cell r="R14">
            <v>0</v>
          </cell>
          <cell r="S14">
            <v>102</v>
          </cell>
          <cell r="U14">
            <v>8.8137254901960791</v>
          </cell>
          <cell r="V14">
            <v>2.9313725490196076</v>
          </cell>
          <cell r="Y14">
            <v>82.6</v>
          </cell>
          <cell r="Z14">
            <v>92.2</v>
          </cell>
          <cell r="AA14">
            <v>91</v>
          </cell>
          <cell r="AB14">
            <v>59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11.901</v>
          </cell>
          <cell r="D15">
            <v>48.744999999999997</v>
          </cell>
          <cell r="E15">
            <v>22.163</v>
          </cell>
          <cell r="F15">
            <v>34.048999999999999</v>
          </cell>
          <cell r="G15">
            <v>1</v>
          </cell>
          <cell r="H15">
            <v>30</v>
          </cell>
          <cell r="I15">
            <v>24.9</v>
          </cell>
          <cell r="J15">
            <v>-2.7369999999999983</v>
          </cell>
          <cell r="K15">
            <v>10</v>
          </cell>
          <cell r="L15">
            <v>0</v>
          </cell>
          <cell r="M15">
            <v>0</v>
          </cell>
          <cell r="R15">
            <v>0</v>
          </cell>
          <cell r="S15">
            <v>4.4325999999999999</v>
          </cell>
          <cell r="U15">
            <v>9.937508460046022</v>
          </cell>
          <cell r="V15">
            <v>7.6814961873392589</v>
          </cell>
          <cell r="Y15">
            <v>7.117</v>
          </cell>
          <cell r="Z15">
            <v>2.9582000000000002</v>
          </cell>
          <cell r="AA15">
            <v>6.5385999999999997</v>
          </cell>
          <cell r="AB15">
            <v>1.4530000000000001</v>
          </cell>
          <cell r="AC15" t="str">
            <v>?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11.79</v>
          </cell>
          <cell r="E16">
            <v>11.79</v>
          </cell>
          <cell r="G16">
            <v>1</v>
          </cell>
          <cell r="H16">
            <v>30</v>
          </cell>
          <cell r="I16">
            <v>19.5</v>
          </cell>
          <cell r="J16">
            <v>-7.7100000000000009</v>
          </cell>
          <cell r="K16">
            <v>0</v>
          </cell>
          <cell r="L16">
            <v>20</v>
          </cell>
          <cell r="M16">
            <v>0</v>
          </cell>
          <cell r="R16">
            <v>0</v>
          </cell>
          <cell r="S16">
            <v>2.3579999999999997</v>
          </cell>
          <cell r="U16">
            <v>8.4817642069550487</v>
          </cell>
          <cell r="V16">
            <v>0</v>
          </cell>
          <cell r="Y16">
            <v>7.0936000000000003</v>
          </cell>
          <cell r="Z16">
            <v>7.7477999999999998</v>
          </cell>
          <cell r="AA16">
            <v>10.320600000000001</v>
          </cell>
          <cell r="AB16">
            <v>0</v>
          </cell>
          <cell r="AC16" t="str">
            <v>вывод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186.577</v>
          </cell>
          <cell r="D17">
            <v>526.83900000000006</v>
          </cell>
          <cell r="E17">
            <v>435</v>
          </cell>
          <cell r="F17">
            <v>322</v>
          </cell>
          <cell r="G17">
            <v>1</v>
          </cell>
          <cell r="H17">
            <v>60</v>
          </cell>
          <cell r="I17">
            <v>418.048</v>
          </cell>
          <cell r="J17">
            <v>16.951999999999998</v>
          </cell>
          <cell r="K17">
            <v>100</v>
          </cell>
          <cell r="L17">
            <v>200</v>
          </cell>
          <cell r="M17">
            <v>0</v>
          </cell>
          <cell r="N17">
            <v>-50</v>
          </cell>
          <cell r="R17">
            <v>50</v>
          </cell>
          <cell r="S17">
            <v>87</v>
          </cell>
          <cell r="T17">
            <v>100</v>
          </cell>
          <cell r="U17">
            <v>7.7241379310344831</v>
          </cell>
          <cell r="V17">
            <v>3.7011494252873565</v>
          </cell>
          <cell r="Y17">
            <v>110.4</v>
          </cell>
          <cell r="Z17">
            <v>93.4</v>
          </cell>
          <cell r="AA17">
            <v>106.2</v>
          </cell>
          <cell r="AB17">
            <v>70.588999999999999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77.980999999999995</v>
          </cell>
          <cell r="D18">
            <v>74.77</v>
          </cell>
          <cell r="E18">
            <v>79.837999999999994</v>
          </cell>
          <cell r="F18">
            <v>70.91</v>
          </cell>
          <cell r="G18">
            <v>1</v>
          </cell>
          <cell r="H18">
            <v>60</v>
          </cell>
          <cell r="I18">
            <v>85.3</v>
          </cell>
          <cell r="J18">
            <v>-5.4620000000000033</v>
          </cell>
          <cell r="K18">
            <v>20</v>
          </cell>
          <cell r="L18">
            <v>20</v>
          </cell>
          <cell r="M18">
            <v>0</v>
          </cell>
          <cell r="R18">
            <v>20</v>
          </cell>
          <cell r="S18">
            <v>15.967599999999999</v>
          </cell>
          <cell r="T18">
            <v>20</v>
          </cell>
          <cell r="U18">
            <v>8.1984769157544033</v>
          </cell>
          <cell r="V18">
            <v>4.4408677572083466</v>
          </cell>
          <cell r="Y18">
            <v>16.4298</v>
          </cell>
          <cell r="Z18">
            <v>19.586199999999998</v>
          </cell>
          <cell r="AA18">
            <v>17.969000000000001</v>
          </cell>
          <cell r="AB18">
            <v>23.64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191.18199999999999</v>
          </cell>
          <cell r="D19">
            <v>527.97900000000004</v>
          </cell>
          <cell r="E19">
            <v>370.38600000000002</v>
          </cell>
          <cell r="F19">
            <v>317.42099999999999</v>
          </cell>
          <cell r="G19">
            <v>1</v>
          </cell>
          <cell r="H19">
            <v>45</v>
          </cell>
          <cell r="I19">
            <v>369.9</v>
          </cell>
          <cell r="J19">
            <v>0.48600000000004684</v>
          </cell>
          <cell r="K19">
            <v>120</v>
          </cell>
          <cell r="L19">
            <v>0</v>
          </cell>
          <cell r="M19">
            <v>0</v>
          </cell>
          <cell r="N19">
            <v>-70</v>
          </cell>
          <cell r="P19">
            <v>50</v>
          </cell>
          <cell r="Q19">
            <v>70</v>
          </cell>
          <cell r="R19">
            <v>0</v>
          </cell>
          <cell r="S19">
            <v>74.077200000000005</v>
          </cell>
          <cell r="T19">
            <v>70</v>
          </cell>
          <cell r="U19">
            <v>7.5248659506568822</v>
          </cell>
          <cell r="V19">
            <v>4.2850026728872042</v>
          </cell>
          <cell r="Y19">
            <v>67.025599999999997</v>
          </cell>
          <cell r="Z19">
            <v>71.152000000000001</v>
          </cell>
          <cell r="AA19">
            <v>79.197800000000001</v>
          </cell>
          <cell r="AB19">
            <v>46.789000000000001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939</v>
          </cell>
          <cell r="D20">
            <v>462</v>
          </cell>
          <cell r="E20">
            <v>950</v>
          </cell>
          <cell r="F20">
            <v>399</v>
          </cell>
          <cell r="G20">
            <v>0.25</v>
          </cell>
          <cell r="H20">
            <v>120</v>
          </cell>
          <cell r="I20">
            <v>987</v>
          </cell>
          <cell r="J20">
            <v>-37</v>
          </cell>
          <cell r="K20">
            <v>600</v>
          </cell>
          <cell r="L20">
            <v>600</v>
          </cell>
          <cell r="M20">
            <v>0</v>
          </cell>
          <cell r="R20">
            <v>120</v>
          </cell>
          <cell r="S20">
            <v>190</v>
          </cell>
          <cell r="T20">
            <v>120</v>
          </cell>
          <cell r="U20">
            <v>9.0473684210526315</v>
          </cell>
          <cell r="V20">
            <v>2.1</v>
          </cell>
          <cell r="Y20">
            <v>159.4</v>
          </cell>
          <cell r="Z20">
            <v>146.80000000000001</v>
          </cell>
          <cell r="AA20">
            <v>131.19999999999999</v>
          </cell>
          <cell r="AB20">
            <v>123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489.96499999999997</v>
          </cell>
          <cell r="D21">
            <v>969.35199999999998</v>
          </cell>
          <cell r="E21">
            <v>916.68700000000001</v>
          </cell>
          <cell r="F21">
            <v>502.73700000000002</v>
          </cell>
          <cell r="G21">
            <v>1</v>
          </cell>
          <cell r="H21">
            <v>45</v>
          </cell>
          <cell r="I21">
            <v>887.3</v>
          </cell>
          <cell r="J21">
            <v>29.387000000000057</v>
          </cell>
          <cell r="K21">
            <v>220</v>
          </cell>
          <cell r="L21">
            <v>200</v>
          </cell>
          <cell r="M21">
            <v>0</v>
          </cell>
          <cell r="N21">
            <v>-170</v>
          </cell>
          <cell r="P21">
            <v>200</v>
          </cell>
          <cell r="Q21">
            <v>250</v>
          </cell>
          <cell r="R21">
            <v>0</v>
          </cell>
          <cell r="S21">
            <v>183.3374</v>
          </cell>
          <cell r="T21">
            <v>170</v>
          </cell>
          <cell r="U21">
            <v>7.4874902774883907</v>
          </cell>
          <cell r="V21">
            <v>2.7421409925088933</v>
          </cell>
          <cell r="Y21">
            <v>151.70160000000001</v>
          </cell>
          <cell r="Z21">
            <v>164.75979999999998</v>
          </cell>
          <cell r="AA21">
            <v>165.40519999999998</v>
          </cell>
          <cell r="AB21">
            <v>171.99799999999999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1055</v>
          </cell>
          <cell r="D22">
            <v>2631</v>
          </cell>
          <cell r="E22">
            <v>2231</v>
          </cell>
          <cell r="F22">
            <v>1437</v>
          </cell>
          <cell r="G22">
            <v>0.12</v>
          </cell>
          <cell r="H22">
            <v>60</v>
          </cell>
          <cell r="I22">
            <v>2242</v>
          </cell>
          <cell r="J22">
            <v>-11</v>
          </cell>
          <cell r="K22">
            <v>600</v>
          </cell>
          <cell r="L22">
            <v>600</v>
          </cell>
          <cell r="M22">
            <v>0</v>
          </cell>
          <cell r="N22">
            <v>-400</v>
          </cell>
          <cell r="P22">
            <v>200</v>
          </cell>
          <cell r="Q22">
            <v>480</v>
          </cell>
          <cell r="R22">
            <v>0</v>
          </cell>
          <cell r="S22">
            <v>446.2</v>
          </cell>
          <cell r="T22">
            <v>400</v>
          </cell>
          <cell r="U22">
            <v>7.433886149708651</v>
          </cell>
          <cell r="V22">
            <v>3.2205289108023307</v>
          </cell>
          <cell r="Y22">
            <v>392.6</v>
          </cell>
          <cell r="Z22">
            <v>403.2</v>
          </cell>
          <cell r="AA22">
            <v>452.4</v>
          </cell>
          <cell r="AB22">
            <v>341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692</v>
          </cell>
          <cell r="D23">
            <v>1406</v>
          </cell>
          <cell r="E23">
            <v>1002</v>
          </cell>
          <cell r="F23">
            <v>1085</v>
          </cell>
          <cell r="G23">
            <v>0.25</v>
          </cell>
          <cell r="H23">
            <v>120</v>
          </cell>
          <cell r="I23">
            <v>1023</v>
          </cell>
          <cell r="J23">
            <v>-21</v>
          </cell>
          <cell r="K23">
            <v>800</v>
          </cell>
          <cell r="L23">
            <v>0</v>
          </cell>
          <cell r="M23">
            <v>0</v>
          </cell>
          <cell r="R23">
            <v>0</v>
          </cell>
          <cell r="S23">
            <v>200.4</v>
          </cell>
          <cell r="U23">
            <v>9.4061876247504994</v>
          </cell>
          <cell r="V23">
            <v>5.4141716566866265</v>
          </cell>
          <cell r="Y23">
            <v>154.80000000000001</v>
          </cell>
          <cell r="Z23">
            <v>142</v>
          </cell>
          <cell r="AA23">
            <v>204.2</v>
          </cell>
          <cell r="AB23">
            <v>117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108.379</v>
          </cell>
          <cell r="D24">
            <v>4.4020000000000001</v>
          </cell>
          <cell r="E24">
            <v>59.567999999999998</v>
          </cell>
          <cell r="F24">
            <v>48.151000000000003</v>
          </cell>
          <cell r="G24">
            <v>1</v>
          </cell>
          <cell r="H24">
            <v>120</v>
          </cell>
          <cell r="I24">
            <v>57.2</v>
          </cell>
          <cell r="J24">
            <v>2.367999999999995</v>
          </cell>
          <cell r="K24">
            <v>80</v>
          </cell>
          <cell r="L24">
            <v>0</v>
          </cell>
          <cell r="M24">
            <v>0</v>
          </cell>
          <cell r="R24">
            <v>0</v>
          </cell>
          <cell r="S24">
            <v>11.913599999999999</v>
          </cell>
          <cell r="U24">
            <v>10.756698227236102</v>
          </cell>
          <cell r="V24">
            <v>4.0416834542036</v>
          </cell>
          <cell r="Y24">
            <v>10.9526</v>
          </cell>
          <cell r="Z24">
            <v>8.7463999999999995</v>
          </cell>
          <cell r="AA24">
            <v>11.5076</v>
          </cell>
          <cell r="AB24">
            <v>5.22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51.042000000000002</v>
          </cell>
          <cell r="D25">
            <v>207.05500000000001</v>
          </cell>
          <cell r="E25">
            <v>178.04300000000001</v>
          </cell>
          <cell r="F25">
            <v>59.78</v>
          </cell>
          <cell r="G25">
            <v>1</v>
          </cell>
          <cell r="H25">
            <v>45</v>
          </cell>
          <cell r="I25">
            <v>197</v>
          </cell>
          <cell r="J25">
            <v>-18.956999999999994</v>
          </cell>
          <cell r="K25">
            <v>40</v>
          </cell>
          <cell r="L25">
            <v>80</v>
          </cell>
          <cell r="M25">
            <v>0</v>
          </cell>
          <cell r="N25">
            <v>-40</v>
          </cell>
          <cell r="P25">
            <v>40</v>
          </cell>
          <cell r="Q25">
            <v>40</v>
          </cell>
          <cell r="R25">
            <v>0</v>
          </cell>
          <cell r="S25">
            <v>35.608600000000003</v>
          </cell>
          <cell r="T25">
            <v>40</v>
          </cell>
          <cell r="U25">
            <v>7.2954286324090232</v>
          </cell>
          <cell r="V25">
            <v>1.6788079284217856</v>
          </cell>
          <cell r="Y25">
            <v>19.339199999999998</v>
          </cell>
          <cell r="Z25">
            <v>24.787600000000001</v>
          </cell>
          <cell r="AA25">
            <v>29.3642</v>
          </cell>
          <cell r="AB25">
            <v>28.059000000000001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275.846</v>
          </cell>
          <cell r="D26">
            <v>312.31799999999998</v>
          </cell>
          <cell r="E26">
            <v>336.51600000000002</v>
          </cell>
          <cell r="F26">
            <v>244.827</v>
          </cell>
          <cell r="G26">
            <v>1</v>
          </cell>
          <cell r="H26">
            <v>60</v>
          </cell>
          <cell r="I26">
            <v>329.55</v>
          </cell>
          <cell r="J26">
            <v>6.9660000000000082</v>
          </cell>
          <cell r="K26">
            <v>200</v>
          </cell>
          <cell r="L26">
            <v>0</v>
          </cell>
          <cell r="M26">
            <v>0</v>
          </cell>
          <cell r="N26">
            <v>-70</v>
          </cell>
          <cell r="Q26">
            <v>60</v>
          </cell>
          <cell r="R26">
            <v>0</v>
          </cell>
          <cell r="S26">
            <v>67.303200000000004</v>
          </cell>
          <cell r="T26">
            <v>70</v>
          </cell>
          <cell r="U26">
            <v>7.5007874811301685</v>
          </cell>
          <cell r="V26">
            <v>3.6376725029419106</v>
          </cell>
          <cell r="Y26">
            <v>61.696600000000004</v>
          </cell>
          <cell r="Z26">
            <v>77.6982</v>
          </cell>
          <cell r="AA26">
            <v>69.3506</v>
          </cell>
          <cell r="AB26">
            <v>55.201999999999998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271</v>
          </cell>
          <cell r="D27">
            <v>1060</v>
          </cell>
          <cell r="E27">
            <v>914</v>
          </cell>
          <cell r="F27">
            <v>372</v>
          </cell>
          <cell r="G27">
            <v>0.22</v>
          </cell>
          <cell r="H27">
            <v>120</v>
          </cell>
          <cell r="I27">
            <v>938</v>
          </cell>
          <cell r="J27">
            <v>-24</v>
          </cell>
          <cell r="K27">
            <v>200</v>
          </cell>
          <cell r="L27">
            <v>200</v>
          </cell>
          <cell r="M27">
            <v>0</v>
          </cell>
          <cell r="N27">
            <v>-200</v>
          </cell>
          <cell r="P27">
            <v>360</v>
          </cell>
          <cell r="Q27">
            <v>200</v>
          </cell>
          <cell r="R27">
            <v>0</v>
          </cell>
          <cell r="S27">
            <v>182.8</v>
          </cell>
          <cell r="T27">
            <v>200</v>
          </cell>
          <cell r="U27">
            <v>7.2866520787746163</v>
          </cell>
          <cell r="V27">
            <v>2.0350109409190371</v>
          </cell>
          <cell r="Y27">
            <v>149.6</v>
          </cell>
          <cell r="Z27">
            <v>131</v>
          </cell>
          <cell r="AA27">
            <v>149.4</v>
          </cell>
          <cell r="AB27">
            <v>139</v>
          </cell>
          <cell r="AC27" t="str">
            <v>м-200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265</v>
          </cell>
          <cell r="D28">
            <v>1471</v>
          </cell>
          <cell r="E28">
            <v>1295</v>
          </cell>
          <cell r="F28">
            <v>429</v>
          </cell>
          <cell r="G28">
            <v>0.35</v>
          </cell>
          <cell r="H28">
            <v>45</v>
          </cell>
          <cell r="I28">
            <v>1309</v>
          </cell>
          <cell r="J28">
            <v>-14</v>
          </cell>
          <cell r="K28">
            <v>280</v>
          </cell>
          <cell r="L28">
            <v>400</v>
          </cell>
          <cell r="M28">
            <v>0</v>
          </cell>
          <cell r="N28">
            <v>-280</v>
          </cell>
          <cell r="P28">
            <v>480</v>
          </cell>
          <cell r="Q28">
            <v>320</v>
          </cell>
          <cell r="R28">
            <v>0</v>
          </cell>
          <cell r="S28">
            <v>259</v>
          </cell>
          <cell r="T28">
            <v>280</v>
          </cell>
          <cell r="U28">
            <v>7.3706563706563708</v>
          </cell>
          <cell r="V28">
            <v>1.6563706563706564</v>
          </cell>
          <cell r="Y28">
            <v>162</v>
          </cell>
          <cell r="Z28">
            <v>171.6</v>
          </cell>
          <cell r="AA28">
            <v>211.6</v>
          </cell>
          <cell r="AB28">
            <v>136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22.895</v>
          </cell>
          <cell r="D29">
            <v>320.65499999999997</v>
          </cell>
          <cell r="E29">
            <v>217.203</v>
          </cell>
          <cell r="F29">
            <v>123.28</v>
          </cell>
          <cell r="G29">
            <v>1</v>
          </cell>
          <cell r="H29">
            <v>45</v>
          </cell>
          <cell r="I29">
            <v>212</v>
          </cell>
          <cell r="J29">
            <v>5.203000000000003</v>
          </cell>
          <cell r="K29">
            <v>80</v>
          </cell>
          <cell r="L29">
            <v>50</v>
          </cell>
          <cell r="M29">
            <v>0</v>
          </cell>
          <cell r="N29">
            <v>-40</v>
          </cell>
          <cell r="P29">
            <v>20</v>
          </cell>
          <cell r="Q29">
            <v>50</v>
          </cell>
          <cell r="R29">
            <v>0</v>
          </cell>
          <cell r="S29">
            <v>43.440600000000003</v>
          </cell>
          <cell r="T29">
            <v>40</v>
          </cell>
          <cell r="U29">
            <v>7.4418861617933443</v>
          </cell>
          <cell r="V29">
            <v>2.8378981874099343</v>
          </cell>
          <cell r="Y29">
            <v>36.637</v>
          </cell>
          <cell r="Z29">
            <v>28.935600000000001</v>
          </cell>
          <cell r="AA29">
            <v>41.921599999999998</v>
          </cell>
          <cell r="AB29">
            <v>11.199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86</v>
          </cell>
          <cell r="D30">
            <v>377</v>
          </cell>
          <cell r="E30">
            <v>330</v>
          </cell>
          <cell r="F30">
            <v>126</v>
          </cell>
          <cell r="G30">
            <v>0.6</v>
          </cell>
          <cell r="H30">
            <v>45</v>
          </cell>
          <cell r="I30">
            <v>342</v>
          </cell>
          <cell r="J30">
            <v>-12</v>
          </cell>
          <cell r="K30">
            <v>40</v>
          </cell>
          <cell r="L30">
            <v>40</v>
          </cell>
          <cell r="M30">
            <v>120</v>
          </cell>
          <cell r="N30">
            <v>-80</v>
          </cell>
          <cell r="P30">
            <v>40</v>
          </cell>
          <cell r="Q30">
            <v>80</v>
          </cell>
          <cell r="R30">
            <v>0</v>
          </cell>
          <cell r="S30">
            <v>66</v>
          </cell>
          <cell r="T30">
            <v>80</v>
          </cell>
          <cell r="U30">
            <v>6.7575757575757578</v>
          </cell>
          <cell r="V30">
            <v>1.9090909090909092</v>
          </cell>
          <cell r="Y30">
            <v>49.6</v>
          </cell>
          <cell r="Z30">
            <v>66.2</v>
          </cell>
          <cell r="AA30">
            <v>61.6</v>
          </cell>
          <cell r="AB30">
            <v>39</v>
          </cell>
          <cell r="AC30" t="str">
            <v>умень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D31">
            <v>794</v>
          </cell>
          <cell r="E31">
            <v>247</v>
          </cell>
          <cell r="F31">
            <v>545</v>
          </cell>
          <cell r="G31">
            <v>0.4</v>
          </cell>
          <cell r="H31" t="e">
            <v>#N/A</v>
          </cell>
          <cell r="I31">
            <v>268</v>
          </cell>
          <cell r="J31">
            <v>-21</v>
          </cell>
          <cell r="K31">
            <v>0</v>
          </cell>
          <cell r="L31">
            <v>0</v>
          </cell>
          <cell r="M31">
            <v>0</v>
          </cell>
          <cell r="R31">
            <v>0</v>
          </cell>
          <cell r="S31">
            <v>49.4</v>
          </cell>
          <cell r="U31">
            <v>11.032388663967613</v>
          </cell>
          <cell r="V31">
            <v>11.032388663967613</v>
          </cell>
          <cell r="Y31">
            <v>0</v>
          </cell>
          <cell r="Z31">
            <v>0</v>
          </cell>
          <cell r="AA31">
            <v>0</v>
          </cell>
          <cell r="AB31">
            <v>172</v>
          </cell>
          <cell r="AC31" t="e">
            <v>#N/A</v>
          </cell>
          <cell r="AD31" t="e">
            <v>#N/A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12.08</v>
          </cell>
          <cell r="E32">
            <v>9.0449999999999999</v>
          </cell>
          <cell r="F32">
            <v>3.0350000000000001</v>
          </cell>
          <cell r="G32">
            <v>1</v>
          </cell>
          <cell r="H32" t="e">
            <v>#N/A</v>
          </cell>
          <cell r="I32">
            <v>6</v>
          </cell>
          <cell r="J32">
            <v>3.0449999999999999</v>
          </cell>
          <cell r="K32">
            <v>0</v>
          </cell>
          <cell r="L32">
            <v>10</v>
          </cell>
          <cell r="M32">
            <v>0</v>
          </cell>
          <cell r="R32">
            <v>0</v>
          </cell>
          <cell r="S32">
            <v>1.8089999999999999</v>
          </cell>
          <cell r="U32">
            <v>7.2056384742951911</v>
          </cell>
          <cell r="V32">
            <v>1.677722498618021</v>
          </cell>
          <cell r="Y32">
            <v>2</v>
          </cell>
          <cell r="Z32">
            <v>1.2070000000000001</v>
          </cell>
          <cell r="AA32">
            <v>1.2029999999999998</v>
          </cell>
          <cell r="AB32">
            <v>0</v>
          </cell>
          <cell r="AC32">
            <v>0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116.904</v>
          </cell>
          <cell r="D33">
            <v>36.533000000000001</v>
          </cell>
          <cell r="E33">
            <v>84.581999999999994</v>
          </cell>
          <cell r="F33">
            <v>34.427999999999997</v>
          </cell>
          <cell r="G33">
            <v>0</v>
          </cell>
          <cell r="H33">
            <v>45</v>
          </cell>
          <cell r="I33">
            <v>122.6</v>
          </cell>
          <cell r="J33">
            <v>-38.018000000000001</v>
          </cell>
          <cell r="K33">
            <v>0</v>
          </cell>
          <cell r="L33">
            <v>0</v>
          </cell>
          <cell r="M33">
            <v>0</v>
          </cell>
          <cell r="R33">
            <v>0</v>
          </cell>
          <cell r="S33">
            <v>16.916399999999999</v>
          </cell>
          <cell r="U33">
            <v>2.0351847910903027</v>
          </cell>
          <cell r="V33">
            <v>2.0351847910903027</v>
          </cell>
          <cell r="Y33">
            <v>49.545200000000001</v>
          </cell>
          <cell r="Z33">
            <v>57.9876</v>
          </cell>
          <cell r="AA33">
            <v>51.470600000000005</v>
          </cell>
          <cell r="AB33">
            <v>0.69899999999999995</v>
          </cell>
          <cell r="AC33" t="str">
            <v>зав выв</v>
          </cell>
          <cell r="AD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218</v>
          </cell>
          <cell r="D34">
            <v>90</v>
          </cell>
          <cell r="E34">
            <v>216</v>
          </cell>
          <cell r="F34">
            <v>-1</v>
          </cell>
          <cell r="G34">
            <v>0</v>
          </cell>
          <cell r="H34">
            <v>45</v>
          </cell>
          <cell r="I34">
            <v>567</v>
          </cell>
          <cell r="J34">
            <v>-351</v>
          </cell>
          <cell r="K34">
            <v>0</v>
          </cell>
          <cell r="L34">
            <v>0</v>
          </cell>
          <cell r="M34">
            <v>0</v>
          </cell>
          <cell r="R34">
            <v>0</v>
          </cell>
          <cell r="S34">
            <v>43.2</v>
          </cell>
          <cell r="U34">
            <v>-2.3148148148148147E-2</v>
          </cell>
          <cell r="V34">
            <v>-2.3148148148148147E-2</v>
          </cell>
          <cell r="Y34">
            <v>183.6</v>
          </cell>
          <cell r="Z34">
            <v>134.80000000000001</v>
          </cell>
          <cell r="AA34">
            <v>208</v>
          </cell>
          <cell r="AB34">
            <v>-11</v>
          </cell>
          <cell r="AC34" t="str">
            <v>зав выв</v>
          </cell>
          <cell r="AD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1119.0229999999999</v>
          </cell>
          <cell r="D35">
            <v>3087.82</v>
          </cell>
          <cell r="E35">
            <v>2137</v>
          </cell>
          <cell r="F35">
            <v>1966</v>
          </cell>
          <cell r="G35">
            <v>1</v>
          </cell>
          <cell r="H35">
            <v>45</v>
          </cell>
          <cell r="I35">
            <v>1722.1</v>
          </cell>
          <cell r="J35">
            <v>414.90000000000009</v>
          </cell>
          <cell r="K35">
            <v>700</v>
          </cell>
          <cell r="L35">
            <v>0</v>
          </cell>
          <cell r="M35">
            <v>0</v>
          </cell>
          <cell r="N35">
            <v>-800</v>
          </cell>
          <cell r="Q35">
            <v>500</v>
          </cell>
          <cell r="R35">
            <v>0</v>
          </cell>
          <cell r="S35">
            <v>427.4</v>
          </cell>
          <cell r="T35">
            <v>800</v>
          </cell>
          <cell r="U35">
            <v>7.4075807206364068</v>
          </cell>
          <cell r="V35">
            <v>4.5999064108563408</v>
          </cell>
          <cell r="Y35">
            <v>388.4</v>
          </cell>
          <cell r="Z35">
            <v>445.8</v>
          </cell>
          <cell r="AA35">
            <v>490.2</v>
          </cell>
          <cell r="AB35">
            <v>275.16399999999999</v>
          </cell>
          <cell r="AC35">
            <v>0</v>
          </cell>
          <cell r="AD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336.22300000000001</v>
          </cell>
          <cell r="D36">
            <v>676.19600000000003</v>
          </cell>
          <cell r="E36">
            <v>532.52599999999995</v>
          </cell>
          <cell r="F36">
            <v>473.53100000000001</v>
          </cell>
          <cell r="G36">
            <v>1</v>
          </cell>
          <cell r="H36">
            <v>45</v>
          </cell>
          <cell r="I36">
            <v>499.2</v>
          </cell>
          <cell r="J36">
            <v>33.325999999999965</v>
          </cell>
          <cell r="K36">
            <v>200</v>
          </cell>
          <cell r="L36">
            <v>0</v>
          </cell>
          <cell r="M36">
            <v>0</v>
          </cell>
          <cell r="N36">
            <v>-110</v>
          </cell>
          <cell r="Q36">
            <v>110</v>
          </cell>
          <cell r="R36">
            <v>0</v>
          </cell>
          <cell r="S36">
            <v>106.50519999999999</v>
          </cell>
          <cell r="T36">
            <v>110</v>
          </cell>
          <cell r="U36">
            <v>7.3567393892504782</v>
          </cell>
          <cell r="V36">
            <v>4.4460833837221099</v>
          </cell>
          <cell r="Y36">
            <v>118.0598</v>
          </cell>
          <cell r="Z36">
            <v>121.6704</v>
          </cell>
          <cell r="AA36">
            <v>125.13340000000001</v>
          </cell>
          <cell r="AB36">
            <v>140.65700000000001</v>
          </cell>
          <cell r="AC36">
            <v>0</v>
          </cell>
          <cell r="AD36" t="str">
            <v>костик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30</v>
          </cell>
          <cell r="D37">
            <v>1</v>
          </cell>
          <cell r="E37">
            <v>29</v>
          </cell>
          <cell r="F37">
            <v>2</v>
          </cell>
          <cell r="G37">
            <v>0</v>
          </cell>
          <cell r="H37">
            <v>45</v>
          </cell>
          <cell r="I37">
            <v>34</v>
          </cell>
          <cell r="J37">
            <v>-5</v>
          </cell>
          <cell r="K37">
            <v>0</v>
          </cell>
          <cell r="L37">
            <v>0</v>
          </cell>
          <cell r="M37">
            <v>0</v>
          </cell>
          <cell r="R37">
            <v>0</v>
          </cell>
          <cell r="S37">
            <v>5.8</v>
          </cell>
          <cell r="U37">
            <v>0.34482758620689657</v>
          </cell>
          <cell r="V37">
            <v>0.34482758620689657</v>
          </cell>
          <cell r="Y37">
            <v>15</v>
          </cell>
          <cell r="Z37">
            <v>6.2</v>
          </cell>
          <cell r="AA37">
            <v>4.4000000000000004</v>
          </cell>
          <cell r="AB37">
            <v>-9</v>
          </cell>
          <cell r="AC37" t="str">
            <v>не зак</v>
          </cell>
          <cell r="AD37" t="str">
            <v>не зак</v>
          </cell>
        </row>
        <row r="38">
          <cell r="A38" t="str">
            <v>6221 НЕАПОЛИТАНСКИЙ ДУЭТ с/к с/н мгс 1/90  ОСТАНКИНО</v>
          </cell>
          <cell r="B38" t="str">
            <v>шт</v>
          </cell>
          <cell r="C38">
            <v>186</v>
          </cell>
          <cell r="D38">
            <v>206</v>
          </cell>
          <cell r="E38">
            <v>133</v>
          </cell>
          <cell r="F38">
            <v>254</v>
          </cell>
          <cell r="G38">
            <v>0.09</v>
          </cell>
          <cell r="H38">
            <v>45</v>
          </cell>
          <cell r="I38">
            <v>138</v>
          </cell>
          <cell r="J38">
            <v>-5</v>
          </cell>
          <cell r="K38">
            <v>80</v>
          </cell>
          <cell r="L38">
            <v>0</v>
          </cell>
          <cell r="M38">
            <v>0</v>
          </cell>
          <cell r="R38">
            <v>0</v>
          </cell>
          <cell r="S38">
            <v>26.6</v>
          </cell>
          <cell r="U38">
            <v>12.556390977443609</v>
          </cell>
          <cell r="V38">
            <v>9.5488721804511272</v>
          </cell>
          <cell r="Y38">
            <v>55.8</v>
          </cell>
          <cell r="Z38">
            <v>59.2</v>
          </cell>
          <cell r="AA38">
            <v>50.8</v>
          </cell>
          <cell r="AB38">
            <v>10</v>
          </cell>
          <cell r="AC38" t="str">
            <v>увел</v>
          </cell>
          <cell r="AD38" t="e">
            <v>#N/A</v>
          </cell>
        </row>
        <row r="39">
          <cell r="A39" t="str">
            <v>6222 ИТАЛЬЯНСКОЕ АССОРТИ с/в с/н мгс 1/90 ОСТАНКИНО</v>
          </cell>
          <cell r="B39" t="str">
            <v>шт</v>
          </cell>
          <cell r="C39">
            <v>110</v>
          </cell>
          <cell r="D39">
            <v>120</v>
          </cell>
          <cell r="E39">
            <v>32</v>
          </cell>
          <cell r="F39">
            <v>198</v>
          </cell>
          <cell r="G39">
            <v>0.09</v>
          </cell>
          <cell r="H39" t="e">
            <v>#N/A</v>
          </cell>
          <cell r="I39">
            <v>32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R39">
            <v>0</v>
          </cell>
          <cell r="S39">
            <v>6.4</v>
          </cell>
          <cell r="U39">
            <v>30.9375</v>
          </cell>
          <cell r="V39">
            <v>30.9375</v>
          </cell>
          <cell r="Y39">
            <v>0</v>
          </cell>
          <cell r="Z39">
            <v>0</v>
          </cell>
          <cell r="AA39">
            <v>0</v>
          </cell>
          <cell r="AB39">
            <v>13</v>
          </cell>
          <cell r="AC39" t="str">
            <v>увел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353</v>
          </cell>
          <cell r="D40">
            <v>324</v>
          </cell>
          <cell r="E40">
            <v>330</v>
          </cell>
          <cell r="F40">
            <v>346</v>
          </cell>
          <cell r="G40">
            <v>0.09</v>
          </cell>
          <cell r="H40">
            <v>45</v>
          </cell>
          <cell r="I40">
            <v>331</v>
          </cell>
          <cell r="J40">
            <v>-1</v>
          </cell>
          <cell r="K40">
            <v>100</v>
          </cell>
          <cell r="L40">
            <v>0</v>
          </cell>
          <cell r="M40">
            <v>0</v>
          </cell>
          <cell r="N40">
            <v>-50</v>
          </cell>
          <cell r="Q40">
            <v>40</v>
          </cell>
          <cell r="R40">
            <v>0</v>
          </cell>
          <cell r="S40">
            <v>66</v>
          </cell>
          <cell r="T40">
            <v>50</v>
          </cell>
          <cell r="U40">
            <v>7.3636363636363633</v>
          </cell>
          <cell r="V40">
            <v>5.2424242424242422</v>
          </cell>
          <cell r="Y40">
            <v>96.6</v>
          </cell>
          <cell r="Z40">
            <v>102.2</v>
          </cell>
          <cell r="AA40">
            <v>85.2</v>
          </cell>
          <cell r="AB40">
            <v>26</v>
          </cell>
          <cell r="AD40">
            <v>0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161</v>
          </cell>
          <cell r="D41">
            <v>129</v>
          </cell>
          <cell r="E41">
            <v>201</v>
          </cell>
          <cell r="F41">
            <v>87</v>
          </cell>
          <cell r="G41">
            <v>0.4</v>
          </cell>
          <cell r="H41">
            <v>60</v>
          </cell>
          <cell r="I41">
            <v>203</v>
          </cell>
          <cell r="J41">
            <v>-2</v>
          </cell>
          <cell r="K41">
            <v>0</v>
          </cell>
          <cell r="L41">
            <v>120</v>
          </cell>
          <cell r="M41">
            <v>0</v>
          </cell>
          <cell r="P41">
            <v>40</v>
          </cell>
          <cell r="Q41">
            <v>40</v>
          </cell>
          <cell r="R41">
            <v>40</v>
          </cell>
          <cell r="S41">
            <v>40.200000000000003</v>
          </cell>
          <cell r="T41">
            <v>40</v>
          </cell>
          <cell r="U41">
            <v>8.1343283582089541</v>
          </cell>
          <cell r="V41">
            <v>2.1641791044776117</v>
          </cell>
          <cell r="Y41">
            <v>35</v>
          </cell>
          <cell r="Z41">
            <v>35.6</v>
          </cell>
          <cell r="AA41">
            <v>25</v>
          </cell>
          <cell r="AB41">
            <v>22</v>
          </cell>
          <cell r="AC41" t="str">
            <v>увел</v>
          </cell>
          <cell r="AD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165</v>
          </cell>
          <cell r="D42">
            <v>329</v>
          </cell>
          <cell r="E42">
            <v>303</v>
          </cell>
          <cell r="F42">
            <v>190</v>
          </cell>
          <cell r="G42">
            <v>0.4</v>
          </cell>
          <cell r="H42">
            <v>60</v>
          </cell>
          <cell r="I42">
            <v>305</v>
          </cell>
          <cell r="J42">
            <v>-2</v>
          </cell>
          <cell r="K42">
            <v>80</v>
          </cell>
          <cell r="L42">
            <v>0</v>
          </cell>
          <cell r="M42">
            <v>0</v>
          </cell>
          <cell r="P42">
            <v>80</v>
          </cell>
          <cell r="Q42">
            <v>80</v>
          </cell>
          <cell r="R42">
            <v>80</v>
          </cell>
          <cell r="S42">
            <v>60.6</v>
          </cell>
          <cell r="T42">
            <v>80</v>
          </cell>
          <cell r="U42">
            <v>8.4158415841584162</v>
          </cell>
          <cell r="V42">
            <v>3.1353135313531353</v>
          </cell>
          <cell r="Y42">
            <v>51.4</v>
          </cell>
          <cell r="Z42">
            <v>57.2</v>
          </cell>
          <cell r="AA42">
            <v>58.2</v>
          </cell>
          <cell r="AB42">
            <v>43</v>
          </cell>
          <cell r="AC42">
            <v>0</v>
          </cell>
          <cell r="AD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214</v>
          </cell>
          <cell r="D43">
            <v>737</v>
          </cell>
          <cell r="E43">
            <v>540</v>
          </cell>
          <cell r="F43">
            <v>407</v>
          </cell>
          <cell r="G43">
            <v>0.3</v>
          </cell>
          <cell r="H43">
            <v>45</v>
          </cell>
          <cell r="I43">
            <v>547</v>
          </cell>
          <cell r="J43">
            <v>-7</v>
          </cell>
          <cell r="K43">
            <v>240</v>
          </cell>
          <cell r="L43">
            <v>0</v>
          </cell>
          <cell r="M43">
            <v>0</v>
          </cell>
          <cell r="Q43">
            <v>120</v>
          </cell>
          <cell r="R43">
            <v>120</v>
          </cell>
          <cell r="S43">
            <v>108</v>
          </cell>
          <cell r="T43">
            <v>120</v>
          </cell>
          <cell r="U43">
            <v>8.2129629629629637</v>
          </cell>
          <cell r="V43">
            <v>3.7685185185185186</v>
          </cell>
          <cell r="Y43">
            <v>109.4</v>
          </cell>
          <cell r="Z43">
            <v>95.8</v>
          </cell>
          <cell r="AA43">
            <v>116.2</v>
          </cell>
          <cell r="AB43">
            <v>76</v>
          </cell>
          <cell r="AC43">
            <v>0</v>
          </cell>
          <cell r="AD43" t="str">
            <v>кост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1314</v>
          </cell>
          <cell r="D44">
            <v>2085</v>
          </cell>
          <cell r="E44">
            <v>2270</v>
          </cell>
          <cell r="F44">
            <v>1094</v>
          </cell>
          <cell r="G44">
            <v>0.27</v>
          </cell>
          <cell r="H44">
            <v>45</v>
          </cell>
          <cell r="I44">
            <v>2300</v>
          </cell>
          <cell r="J44">
            <v>-30</v>
          </cell>
          <cell r="K44">
            <v>600</v>
          </cell>
          <cell r="L44">
            <v>300</v>
          </cell>
          <cell r="M44">
            <v>1200</v>
          </cell>
          <cell r="Q44">
            <v>900</v>
          </cell>
          <cell r="R44">
            <v>600</v>
          </cell>
          <cell r="S44">
            <v>454</v>
          </cell>
          <cell r="T44">
            <v>600</v>
          </cell>
          <cell r="U44">
            <v>10.33920704845815</v>
          </cell>
          <cell r="V44">
            <v>2.409691629955947</v>
          </cell>
          <cell r="Y44">
            <v>380.4</v>
          </cell>
          <cell r="Z44">
            <v>408.4</v>
          </cell>
          <cell r="AA44">
            <v>398.6</v>
          </cell>
          <cell r="AB44">
            <v>392</v>
          </cell>
          <cell r="AC44" t="str">
            <v>борд</v>
          </cell>
          <cell r="AD44" t="e">
            <v>#N/A</v>
          </cell>
        </row>
        <row r="45">
          <cell r="A45" t="str">
            <v>6303 МЯСНЫЕ Папа может сос п/о мгс 1.5*3  ОСТАНКИНО</v>
          </cell>
          <cell r="B45" t="str">
            <v>кг</v>
          </cell>
          <cell r="C45">
            <v>138.00399999999999</v>
          </cell>
          <cell r="D45">
            <v>367.43599999999998</v>
          </cell>
          <cell r="E45">
            <v>361.57299999999998</v>
          </cell>
          <cell r="F45">
            <v>67.34</v>
          </cell>
          <cell r="G45">
            <v>1</v>
          </cell>
          <cell r="H45">
            <v>45</v>
          </cell>
          <cell r="I45">
            <v>343.7</v>
          </cell>
          <cell r="J45">
            <v>17.87299999999999</v>
          </cell>
          <cell r="K45">
            <v>80</v>
          </cell>
          <cell r="L45">
            <v>120</v>
          </cell>
          <cell r="M45">
            <v>50</v>
          </cell>
          <cell r="N45">
            <v>-50</v>
          </cell>
          <cell r="P45">
            <v>120</v>
          </cell>
          <cell r="Q45">
            <v>80</v>
          </cell>
          <cell r="R45">
            <v>40</v>
          </cell>
          <cell r="S45">
            <v>72.314599999999999</v>
          </cell>
          <cell r="T45">
            <v>90</v>
          </cell>
          <cell r="U45">
            <v>7.7071573375224371</v>
          </cell>
          <cell r="V45">
            <v>0.93120891216988</v>
          </cell>
          <cell r="Y45">
            <v>49.0884</v>
          </cell>
          <cell r="Z45">
            <v>50.313600000000001</v>
          </cell>
          <cell r="AA45">
            <v>52.030600000000007</v>
          </cell>
          <cell r="AB45">
            <v>59.466999999999999</v>
          </cell>
          <cell r="AC45">
            <v>0</v>
          </cell>
          <cell r="AD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285</v>
          </cell>
          <cell r="D46">
            <v>666</v>
          </cell>
          <cell r="E46">
            <v>598</v>
          </cell>
          <cell r="F46">
            <v>341</v>
          </cell>
          <cell r="G46">
            <v>0.4</v>
          </cell>
          <cell r="H46">
            <v>60</v>
          </cell>
          <cell r="I46">
            <v>612</v>
          </cell>
          <cell r="J46">
            <v>-14</v>
          </cell>
          <cell r="K46">
            <v>200</v>
          </cell>
          <cell r="L46">
            <v>0</v>
          </cell>
          <cell r="M46">
            <v>80</v>
          </cell>
          <cell r="N46">
            <v>-80</v>
          </cell>
          <cell r="P46">
            <v>120</v>
          </cell>
          <cell r="Q46">
            <v>120</v>
          </cell>
          <cell r="R46">
            <v>80</v>
          </cell>
          <cell r="S46">
            <v>119.6</v>
          </cell>
          <cell r="T46">
            <v>160</v>
          </cell>
          <cell r="U46">
            <v>7.867892976588629</v>
          </cell>
          <cell r="V46">
            <v>2.8511705685618729</v>
          </cell>
          <cell r="Y46">
            <v>110.4</v>
          </cell>
          <cell r="Z46">
            <v>109.6</v>
          </cell>
          <cell r="AA46">
            <v>115</v>
          </cell>
          <cell r="AB46">
            <v>105</v>
          </cell>
          <cell r="AC46">
            <v>0</v>
          </cell>
          <cell r="AD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4062</v>
          </cell>
          <cell r="D47">
            <v>6729</v>
          </cell>
          <cell r="E47">
            <v>5081</v>
          </cell>
          <cell r="F47">
            <v>5624</v>
          </cell>
          <cell r="G47">
            <v>0.4</v>
          </cell>
          <cell r="H47">
            <v>60</v>
          </cell>
          <cell r="I47">
            <v>5169</v>
          </cell>
          <cell r="J47">
            <v>-88</v>
          </cell>
          <cell r="K47">
            <v>1400</v>
          </cell>
          <cell r="L47">
            <v>0</v>
          </cell>
          <cell r="M47">
            <v>0</v>
          </cell>
          <cell r="N47">
            <v>-1400</v>
          </cell>
          <cell r="Q47">
            <v>600</v>
          </cell>
          <cell r="R47">
            <v>600</v>
          </cell>
          <cell r="S47">
            <v>1016.2</v>
          </cell>
          <cell r="T47">
            <v>2000</v>
          </cell>
          <cell r="U47">
            <v>8.0928950993898834</v>
          </cell>
          <cell r="V47">
            <v>5.5343436331430818</v>
          </cell>
          <cell r="Y47">
            <v>1287.8</v>
          </cell>
          <cell r="Z47">
            <v>1313.2</v>
          </cell>
          <cell r="AA47">
            <v>1189.8</v>
          </cell>
          <cell r="AB47">
            <v>891</v>
          </cell>
          <cell r="AC47">
            <v>0</v>
          </cell>
          <cell r="AD47">
            <v>0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563</v>
          </cell>
          <cell r="D48">
            <v>3169</v>
          </cell>
          <cell r="E48">
            <v>2696</v>
          </cell>
          <cell r="F48">
            <v>1010</v>
          </cell>
          <cell r="G48">
            <v>0.4</v>
          </cell>
          <cell r="H48">
            <v>60</v>
          </cell>
          <cell r="I48">
            <v>2719</v>
          </cell>
          <cell r="J48">
            <v>-23</v>
          </cell>
          <cell r="K48">
            <v>800</v>
          </cell>
          <cell r="L48">
            <v>400</v>
          </cell>
          <cell r="M48">
            <v>1000</v>
          </cell>
          <cell r="P48">
            <v>200</v>
          </cell>
          <cell r="Q48">
            <v>1000</v>
          </cell>
          <cell r="R48">
            <v>1000</v>
          </cell>
          <cell r="S48">
            <v>539.20000000000005</v>
          </cell>
          <cell r="T48">
            <v>1000</v>
          </cell>
          <cell r="U48">
            <v>10.033382789317507</v>
          </cell>
          <cell r="V48">
            <v>1.8731454005934716</v>
          </cell>
          <cell r="Y48">
            <v>338.8</v>
          </cell>
          <cell r="Z48">
            <v>347.4</v>
          </cell>
          <cell r="AA48">
            <v>435.6</v>
          </cell>
          <cell r="AB48">
            <v>533</v>
          </cell>
          <cell r="AC48" t="str">
            <v>борд</v>
          </cell>
          <cell r="AD48" t="e">
            <v>#N/A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2493</v>
          </cell>
          <cell r="D49">
            <v>5472</v>
          </cell>
          <cell r="E49">
            <v>3481</v>
          </cell>
          <cell r="F49">
            <v>4447</v>
          </cell>
          <cell r="G49">
            <v>0.4</v>
          </cell>
          <cell r="H49">
            <v>60</v>
          </cell>
          <cell r="I49">
            <v>3516</v>
          </cell>
          <cell r="J49">
            <v>-35</v>
          </cell>
          <cell r="K49">
            <v>1000</v>
          </cell>
          <cell r="L49">
            <v>0</v>
          </cell>
          <cell r="M49">
            <v>0</v>
          </cell>
          <cell r="N49">
            <v>-800</v>
          </cell>
          <cell r="R49">
            <v>400</v>
          </cell>
          <cell r="S49">
            <v>696.2</v>
          </cell>
          <cell r="T49">
            <v>1200</v>
          </cell>
          <cell r="U49">
            <v>8.3984487216317145</v>
          </cell>
          <cell r="V49">
            <v>6.3875323182993391</v>
          </cell>
          <cell r="Y49">
            <v>803.2</v>
          </cell>
          <cell r="Z49">
            <v>882.8</v>
          </cell>
          <cell r="AA49">
            <v>869.2</v>
          </cell>
          <cell r="AB49">
            <v>526</v>
          </cell>
          <cell r="AC49">
            <v>0</v>
          </cell>
          <cell r="AD49" t="e">
            <v>#N/A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972</v>
          </cell>
          <cell r="D50">
            <v>3477</v>
          </cell>
          <cell r="E50">
            <v>4057</v>
          </cell>
          <cell r="F50">
            <v>332</v>
          </cell>
          <cell r="G50">
            <v>0.35</v>
          </cell>
          <cell r="H50">
            <v>60</v>
          </cell>
          <cell r="I50">
            <v>4226</v>
          </cell>
          <cell r="J50">
            <v>-169</v>
          </cell>
          <cell r="K50">
            <v>600</v>
          </cell>
          <cell r="L50">
            <v>800</v>
          </cell>
          <cell r="M50">
            <v>0</v>
          </cell>
          <cell r="N50">
            <v>-120</v>
          </cell>
          <cell r="P50">
            <v>600</v>
          </cell>
          <cell r="Q50">
            <v>600</v>
          </cell>
          <cell r="R50">
            <v>480</v>
          </cell>
          <cell r="S50">
            <v>811.4</v>
          </cell>
          <cell r="T50">
            <v>600</v>
          </cell>
          <cell r="U50">
            <v>4.2050776435789992</v>
          </cell>
          <cell r="V50">
            <v>0.40916933694848412</v>
          </cell>
          <cell r="Y50">
            <v>206</v>
          </cell>
          <cell r="Z50">
            <v>471.6</v>
          </cell>
          <cell r="AA50">
            <v>662</v>
          </cell>
          <cell r="AB50">
            <v>626</v>
          </cell>
          <cell r="AC50" t="str">
            <v>14борд</v>
          </cell>
          <cell r="AD50" t="e">
            <v>#N/A</v>
          </cell>
        </row>
        <row r="51">
          <cell r="A51" t="str">
            <v>6450 БЕКОН с/к с/н в/у 1/100 10шт.  ОСТАНКИНО</v>
          </cell>
          <cell r="B51" t="str">
            <v>шт</v>
          </cell>
          <cell r="C51">
            <v>157</v>
          </cell>
          <cell r="D51">
            <v>95</v>
          </cell>
          <cell r="E51">
            <v>239</v>
          </cell>
          <cell r="F51">
            <v>2</v>
          </cell>
          <cell r="G51">
            <v>0</v>
          </cell>
          <cell r="H51">
            <v>45</v>
          </cell>
          <cell r="I51">
            <v>314</v>
          </cell>
          <cell r="J51">
            <v>-75</v>
          </cell>
          <cell r="K51">
            <v>0</v>
          </cell>
          <cell r="L51">
            <v>0</v>
          </cell>
          <cell r="M51">
            <v>0</v>
          </cell>
          <cell r="R51">
            <v>0</v>
          </cell>
          <cell r="S51">
            <v>47.8</v>
          </cell>
          <cell r="U51">
            <v>4.1841004184100423E-2</v>
          </cell>
          <cell r="V51">
            <v>4.1841004184100423E-2</v>
          </cell>
          <cell r="Y51">
            <v>88</v>
          </cell>
          <cell r="Z51">
            <v>75</v>
          </cell>
          <cell r="AA51">
            <v>83.8</v>
          </cell>
          <cell r="AB51">
            <v>0</v>
          </cell>
          <cell r="AC51" t="str">
            <v>зав выв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788</v>
          </cell>
          <cell r="D52">
            <v>879</v>
          </cell>
          <cell r="E52">
            <v>1147</v>
          </cell>
          <cell r="F52">
            <v>491</v>
          </cell>
          <cell r="G52">
            <v>0.1</v>
          </cell>
          <cell r="H52">
            <v>60</v>
          </cell>
          <cell r="I52">
            <v>1154</v>
          </cell>
          <cell r="J52">
            <v>-7</v>
          </cell>
          <cell r="K52">
            <v>140</v>
          </cell>
          <cell r="L52">
            <v>420</v>
          </cell>
          <cell r="M52">
            <v>0</v>
          </cell>
          <cell r="N52">
            <v>-280</v>
          </cell>
          <cell r="P52">
            <v>420</v>
          </cell>
          <cell r="Q52">
            <v>280</v>
          </cell>
          <cell r="R52">
            <v>0</v>
          </cell>
          <cell r="S52">
            <v>229.4</v>
          </cell>
          <cell r="T52">
            <v>280</v>
          </cell>
          <cell r="U52">
            <v>7.6329555361813428</v>
          </cell>
          <cell r="V52">
            <v>2.1403661726242369</v>
          </cell>
          <cell r="Y52">
            <v>242.2</v>
          </cell>
          <cell r="Z52">
            <v>218.8</v>
          </cell>
          <cell r="AA52">
            <v>198.2</v>
          </cell>
          <cell r="AB52">
            <v>203</v>
          </cell>
          <cell r="AC52">
            <v>0</v>
          </cell>
          <cell r="AD52" t="e">
            <v>#N/A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275</v>
          </cell>
          <cell r="D53">
            <v>1322</v>
          </cell>
          <cell r="E53">
            <v>1141</v>
          </cell>
          <cell r="F53">
            <v>396</v>
          </cell>
          <cell r="G53">
            <v>0.1</v>
          </cell>
          <cell r="H53">
            <v>60</v>
          </cell>
          <cell r="I53">
            <v>1166</v>
          </cell>
          <cell r="J53">
            <v>-25</v>
          </cell>
          <cell r="K53">
            <v>280</v>
          </cell>
          <cell r="L53">
            <v>280</v>
          </cell>
          <cell r="M53">
            <v>140</v>
          </cell>
          <cell r="N53">
            <v>-140</v>
          </cell>
          <cell r="P53">
            <v>420</v>
          </cell>
          <cell r="Q53">
            <v>280</v>
          </cell>
          <cell r="R53">
            <v>0</v>
          </cell>
          <cell r="S53">
            <v>228.2</v>
          </cell>
          <cell r="T53">
            <v>140</v>
          </cell>
          <cell r="U53">
            <v>7.8702892199824719</v>
          </cell>
          <cell r="V53">
            <v>1.7353198948290973</v>
          </cell>
          <cell r="Y53">
            <v>167.2</v>
          </cell>
          <cell r="Z53">
            <v>161</v>
          </cell>
          <cell r="AA53">
            <v>191.6</v>
          </cell>
          <cell r="AB53">
            <v>150</v>
          </cell>
          <cell r="AC53">
            <v>0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D54">
            <v>38.69</v>
          </cell>
          <cell r="E54">
            <v>10.914999999999999</v>
          </cell>
          <cell r="F54">
            <v>27.774999999999999</v>
          </cell>
          <cell r="G54">
            <v>1</v>
          </cell>
          <cell r="H54" t="e">
            <v>#N/A</v>
          </cell>
          <cell r="I54">
            <v>11.5</v>
          </cell>
          <cell r="J54">
            <v>-0.58500000000000085</v>
          </cell>
          <cell r="K54">
            <v>0</v>
          </cell>
          <cell r="L54">
            <v>20</v>
          </cell>
          <cell r="M54">
            <v>0</v>
          </cell>
          <cell r="R54">
            <v>0</v>
          </cell>
          <cell r="S54">
            <v>2.1829999999999998</v>
          </cell>
          <cell r="U54">
            <v>21.885020613834175</v>
          </cell>
          <cell r="V54">
            <v>12.72331653687586</v>
          </cell>
          <cell r="Y54">
            <v>0</v>
          </cell>
          <cell r="Z54">
            <v>0</v>
          </cell>
          <cell r="AA54">
            <v>0</v>
          </cell>
          <cell r="AB54">
            <v>9.68</v>
          </cell>
          <cell r="AC54" t="e">
            <v>#N/A</v>
          </cell>
          <cell r="AD54" t="e">
            <v>#N/A</v>
          </cell>
        </row>
        <row r="55">
          <cell r="A55" t="str">
            <v>6475 С СЫРОМ Папа может сос ц/о мгс 0.4кг6шт  ОСТАНКИНО</v>
          </cell>
          <cell r="B55" t="str">
            <v>шт</v>
          </cell>
          <cell r="C55">
            <v>213</v>
          </cell>
          <cell r="D55">
            <v>225</v>
          </cell>
          <cell r="E55">
            <v>304</v>
          </cell>
          <cell r="F55">
            <v>120</v>
          </cell>
          <cell r="G55">
            <v>0.4</v>
          </cell>
          <cell r="H55">
            <v>30</v>
          </cell>
          <cell r="I55">
            <v>322</v>
          </cell>
          <cell r="J55">
            <v>-18</v>
          </cell>
          <cell r="K55">
            <v>60</v>
          </cell>
          <cell r="L55">
            <v>0</v>
          </cell>
          <cell r="M55">
            <v>0</v>
          </cell>
          <cell r="N55">
            <v>-60</v>
          </cell>
          <cell r="P55">
            <v>180</v>
          </cell>
          <cell r="Q55">
            <v>120</v>
          </cell>
          <cell r="R55">
            <v>0</v>
          </cell>
          <cell r="S55">
            <v>60.8</v>
          </cell>
          <cell r="T55">
            <v>60</v>
          </cell>
          <cell r="U55">
            <v>7.8947368421052637</v>
          </cell>
          <cell r="V55">
            <v>1.9736842105263159</v>
          </cell>
          <cell r="Y55">
            <v>52.4</v>
          </cell>
          <cell r="Z55">
            <v>62.4</v>
          </cell>
          <cell r="AA55">
            <v>52.8</v>
          </cell>
          <cell r="AB55">
            <v>59</v>
          </cell>
          <cell r="AC55">
            <v>0</v>
          </cell>
          <cell r="AD55" t="e">
            <v>#N/A</v>
          </cell>
        </row>
        <row r="56">
          <cell r="A56" t="str">
            <v>6527 ШПИКАЧКИ СОЧНЫЕ ПМ сар б/о мгс 1*3 45с ОСТАНКИНО</v>
          </cell>
          <cell r="B56" t="str">
            <v>кг</v>
          </cell>
          <cell r="C56">
            <v>266.45</v>
          </cell>
          <cell r="D56">
            <v>460.20400000000001</v>
          </cell>
          <cell r="E56">
            <v>473.88</v>
          </cell>
          <cell r="F56">
            <v>248.828</v>
          </cell>
          <cell r="G56">
            <v>1</v>
          </cell>
          <cell r="H56">
            <v>45</v>
          </cell>
          <cell r="I56">
            <v>482.7</v>
          </cell>
          <cell r="J56">
            <v>-8.8199999999999932</v>
          </cell>
          <cell r="K56">
            <v>100</v>
          </cell>
          <cell r="L56">
            <v>60</v>
          </cell>
          <cell r="M56">
            <v>0</v>
          </cell>
          <cell r="N56">
            <v>-110</v>
          </cell>
          <cell r="P56">
            <v>170</v>
          </cell>
          <cell r="Q56">
            <v>120</v>
          </cell>
          <cell r="R56">
            <v>0</v>
          </cell>
          <cell r="S56">
            <v>94.775999999999996</v>
          </cell>
          <cell r="T56">
            <v>110</v>
          </cell>
          <cell r="U56">
            <v>7.3734700768126951</v>
          </cell>
          <cell r="V56">
            <v>2.6254325989702036</v>
          </cell>
          <cell r="Y56">
            <v>89.034000000000006</v>
          </cell>
          <cell r="Z56">
            <v>88.124600000000001</v>
          </cell>
          <cell r="AA56">
            <v>84.830200000000005</v>
          </cell>
          <cell r="AB56">
            <v>49.68</v>
          </cell>
          <cell r="AC56">
            <v>0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500</v>
          </cell>
          <cell r="D57">
            <v>1147</v>
          </cell>
          <cell r="E57">
            <v>656</v>
          </cell>
          <cell r="F57">
            <v>944.47199999999998</v>
          </cell>
          <cell r="G57">
            <v>0.1</v>
          </cell>
          <cell r="H57" t="e">
            <v>#N/A</v>
          </cell>
          <cell r="I57">
            <v>704</v>
          </cell>
          <cell r="J57">
            <v>-48</v>
          </cell>
          <cell r="K57">
            <v>200</v>
          </cell>
          <cell r="L57">
            <v>0</v>
          </cell>
          <cell r="M57">
            <v>0</v>
          </cell>
          <cell r="R57">
            <v>0</v>
          </cell>
          <cell r="S57">
            <v>131.19999999999999</v>
          </cell>
          <cell r="U57">
            <v>8.7231097560975623</v>
          </cell>
          <cell r="V57">
            <v>7.1987195121951224</v>
          </cell>
          <cell r="Y57">
            <v>0</v>
          </cell>
          <cell r="Z57">
            <v>0</v>
          </cell>
          <cell r="AA57">
            <v>0</v>
          </cell>
          <cell r="AB57">
            <v>93</v>
          </cell>
          <cell r="AC57" t="str">
            <v>костик</v>
          </cell>
          <cell r="AD57" t="e">
            <v>#N/A</v>
          </cell>
        </row>
        <row r="58">
          <cell r="A58" t="str">
            <v>6562 СЕРВЕЛАТ КАРЕЛЬСКИЙ СН в/к в/у 0,28кг  ОСТАНКИНО</v>
          </cell>
          <cell r="B58" t="str">
            <v>шт</v>
          </cell>
          <cell r="C58">
            <v>59</v>
          </cell>
          <cell r="D58">
            <v>201</v>
          </cell>
          <cell r="E58">
            <v>173</v>
          </cell>
          <cell r="F58">
            <v>86</v>
          </cell>
          <cell r="G58">
            <v>0.28000000000000003</v>
          </cell>
          <cell r="H58">
            <v>45</v>
          </cell>
          <cell r="I58">
            <v>174</v>
          </cell>
          <cell r="J58">
            <v>-1</v>
          </cell>
          <cell r="K58">
            <v>40</v>
          </cell>
          <cell r="L58">
            <v>40</v>
          </cell>
          <cell r="M58">
            <v>0</v>
          </cell>
          <cell r="N58">
            <v>-40</v>
          </cell>
          <cell r="P58">
            <v>40</v>
          </cell>
          <cell r="Q58">
            <v>40</v>
          </cell>
          <cell r="R58">
            <v>0</v>
          </cell>
          <cell r="S58">
            <v>34.6</v>
          </cell>
          <cell r="T58">
            <v>40</v>
          </cell>
          <cell r="U58">
            <v>7.1098265895953752</v>
          </cell>
          <cell r="V58">
            <v>2.4855491329479769</v>
          </cell>
          <cell r="Y58">
            <v>49.4</v>
          </cell>
          <cell r="Z58">
            <v>41</v>
          </cell>
          <cell r="AA58">
            <v>44</v>
          </cell>
          <cell r="AB58">
            <v>-21</v>
          </cell>
          <cell r="AC58" t="str">
            <v>мин</v>
          </cell>
          <cell r="AD58" t="e">
            <v>#N/A</v>
          </cell>
        </row>
        <row r="59">
          <cell r="A59" t="str">
            <v>6563 СЛИВОЧНЫЕ СН сос п/о мгс 1*6  ОСТАНКИНО</v>
          </cell>
          <cell r="B59" t="str">
            <v>кг</v>
          </cell>
          <cell r="C59">
            <v>12.752000000000001</v>
          </cell>
          <cell r="D59">
            <v>20.277999999999999</v>
          </cell>
          <cell r="E59">
            <v>12.705</v>
          </cell>
          <cell r="F59">
            <v>19.234999999999999</v>
          </cell>
          <cell r="G59">
            <v>0</v>
          </cell>
          <cell r="H59">
            <v>45</v>
          </cell>
          <cell r="I59">
            <v>22</v>
          </cell>
          <cell r="J59">
            <v>-9.2949999999999999</v>
          </cell>
          <cell r="K59">
            <v>20</v>
          </cell>
          <cell r="L59">
            <v>0</v>
          </cell>
          <cell r="M59">
            <v>0</v>
          </cell>
          <cell r="R59">
            <v>0</v>
          </cell>
          <cell r="S59">
            <v>2.5409999999999999</v>
          </cell>
          <cell r="U59">
            <v>15.44077134986226</v>
          </cell>
          <cell r="V59">
            <v>7.5698543880362061</v>
          </cell>
          <cell r="Y59">
            <v>5.2304000000000004</v>
          </cell>
          <cell r="Z59">
            <v>3.3801999999999999</v>
          </cell>
          <cell r="AA59">
            <v>5.4432</v>
          </cell>
          <cell r="AB59">
            <v>10.723000000000001</v>
          </cell>
          <cell r="AC59" t="str">
            <v>не зак</v>
          </cell>
          <cell r="AD59" t="str">
            <v>не зак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236</v>
          </cell>
          <cell r="D60">
            <v>131</v>
          </cell>
          <cell r="E60">
            <v>201</v>
          </cell>
          <cell r="F60">
            <v>157</v>
          </cell>
          <cell r="G60">
            <v>0.09</v>
          </cell>
          <cell r="H60">
            <v>45</v>
          </cell>
          <cell r="I60">
            <v>210</v>
          </cell>
          <cell r="J60">
            <v>-9</v>
          </cell>
          <cell r="K60">
            <v>40</v>
          </cell>
          <cell r="L60">
            <v>0</v>
          </cell>
          <cell r="M60">
            <v>0</v>
          </cell>
          <cell r="P60">
            <v>40</v>
          </cell>
          <cell r="Q60">
            <v>40</v>
          </cell>
          <cell r="R60">
            <v>80</v>
          </cell>
          <cell r="S60">
            <v>40.200000000000003</v>
          </cell>
          <cell r="T60">
            <v>80</v>
          </cell>
          <cell r="U60">
            <v>8.8805970149253728</v>
          </cell>
          <cell r="V60">
            <v>3.9054726368159201</v>
          </cell>
          <cell r="Y60">
            <v>70.8</v>
          </cell>
          <cell r="Z60">
            <v>45.8</v>
          </cell>
          <cell r="AA60">
            <v>42</v>
          </cell>
          <cell r="AB60">
            <v>8</v>
          </cell>
          <cell r="AC60">
            <v>0</v>
          </cell>
          <cell r="AD60" t="e">
            <v>#N/A</v>
          </cell>
        </row>
        <row r="61">
          <cell r="A61" t="str">
            <v>6601 ГОВЯЖЬИ СН сос п/о мгс 1*6  ОСТАНКИНО</v>
          </cell>
          <cell r="B61" t="str">
            <v>кг</v>
          </cell>
          <cell r="C61">
            <v>129.55799999999999</v>
          </cell>
          <cell r="D61">
            <v>111.53700000000001</v>
          </cell>
          <cell r="E61">
            <v>144.52500000000001</v>
          </cell>
          <cell r="F61">
            <v>92.433000000000007</v>
          </cell>
          <cell r="G61">
            <v>1</v>
          </cell>
          <cell r="H61">
            <v>45</v>
          </cell>
          <cell r="I61">
            <v>142.1</v>
          </cell>
          <cell r="J61">
            <v>2.4250000000000114</v>
          </cell>
          <cell r="K61">
            <v>30</v>
          </cell>
          <cell r="L61">
            <v>40</v>
          </cell>
          <cell r="M61">
            <v>0</v>
          </cell>
          <cell r="N61">
            <v>-30</v>
          </cell>
          <cell r="P61">
            <v>30</v>
          </cell>
          <cell r="Q61">
            <v>30</v>
          </cell>
          <cell r="R61">
            <v>0</v>
          </cell>
          <cell r="S61">
            <v>28.905000000000001</v>
          </cell>
          <cell r="T61">
            <v>30</v>
          </cell>
          <cell r="U61">
            <v>7.6953122297180414</v>
          </cell>
          <cell r="V61">
            <v>3.1978204462895694</v>
          </cell>
          <cell r="Y61">
            <v>27.0322</v>
          </cell>
          <cell r="Z61">
            <v>32.0458</v>
          </cell>
          <cell r="AA61">
            <v>28.4206</v>
          </cell>
          <cell r="AB61">
            <v>16.207000000000001</v>
          </cell>
          <cell r="AC61" t="str">
            <v>?</v>
          </cell>
          <cell r="AD61" t="e">
            <v>#N/A</v>
          </cell>
        </row>
        <row r="62">
          <cell r="A62" t="str">
            <v>6602 БАВАРСКИЕ ПМ сос ц/о мгс 0,35кг 8шт.  ОСТАНКИНО</v>
          </cell>
          <cell r="B62" t="str">
            <v>шт</v>
          </cell>
          <cell r="C62">
            <v>69</v>
          </cell>
          <cell r="D62">
            <v>1432</v>
          </cell>
          <cell r="E62">
            <v>463</v>
          </cell>
          <cell r="F62">
            <v>1027</v>
          </cell>
          <cell r="G62">
            <v>0.35</v>
          </cell>
          <cell r="H62">
            <v>45</v>
          </cell>
          <cell r="I62">
            <v>474</v>
          </cell>
          <cell r="J62">
            <v>-11</v>
          </cell>
          <cell r="K62">
            <v>160</v>
          </cell>
          <cell r="L62">
            <v>120</v>
          </cell>
          <cell r="M62">
            <v>0</v>
          </cell>
          <cell r="R62">
            <v>0</v>
          </cell>
          <cell r="S62">
            <v>92.6</v>
          </cell>
          <cell r="U62">
            <v>14.114470842332615</v>
          </cell>
          <cell r="V62">
            <v>11.090712742980562</v>
          </cell>
          <cell r="Y62">
            <v>183.8</v>
          </cell>
          <cell r="Z62">
            <v>114.8</v>
          </cell>
          <cell r="AA62">
            <v>176.2</v>
          </cell>
          <cell r="AB62">
            <v>13</v>
          </cell>
          <cell r="AC62">
            <v>0</v>
          </cell>
          <cell r="AD62" t="e">
            <v>#N/A</v>
          </cell>
        </row>
        <row r="63">
          <cell r="A63" t="str">
            <v>6616 МОЛОЧНЫЕ КЛАССИЧЕСКИЕ сос п/о в/у 0.3кг  ОСТАНКИНО</v>
          </cell>
          <cell r="B63" t="str">
            <v>шт</v>
          </cell>
          <cell r="C63">
            <v>160</v>
          </cell>
          <cell r="D63">
            <v>162</v>
          </cell>
          <cell r="E63">
            <v>133</v>
          </cell>
          <cell r="F63">
            <v>187</v>
          </cell>
          <cell r="G63">
            <v>0.3</v>
          </cell>
          <cell r="H63" t="e">
            <v>#N/A</v>
          </cell>
          <cell r="I63">
            <v>135</v>
          </cell>
          <cell r="J63">
            <v>-2</v>
          </cell>
          <cell r="K63">
            <v>0</v>
          </cell>
          <cell r="L63">
            <v>0</v>
          </cell>
          <cell r="M63">
            <v>0</v>
          </cell>
          <cell r="R63">
            <v>40</v>
          </cell>
          <cell r="S63">
            <v>26.6</v>
          </cell>
          <cell r="T63">
            <v>40</v>
          </cell>
          <cell r="U63">
            <v>8.5338345864661651</v>
          </cell>
          <cell r="V63">
            <v>7.0300751879699241</v>
          </cell>
          <cell r="Y63">
            <v>0</v>
          </cell>
          <cell r="Z63">
            <v>0</v>
          </cell>
          <cell r="AA63">
            <v>0</v>
          </cell>
          <cell r="AB63">
            <v>20</v>
          </cell>
          <cell r="AC63" t="e">
            <v>#N/A</v>
          </cell>
          <cell r="AD63" t="e">
            <v>#N/A</v>
          </cell>
        </row>
        <row r="64">
          <cell r="A64" t="str">
            <v>6645 ВЕТЧ.КЛАССИЧЕСКАЯ СН п/о 0.8кг 4шт.  ОСТАНКИНО</v>
          </cell>
          <cell r="B64" t="str">
            <v>шт</v>
          </cell>
          <cell r="C64">
            <v>6</v>
          </cell>
          <cell r="E64">
            <v>5</v>
          </cell>
          <cell r="F64">
            <v>1</v>
          </cell>
          <cell r="G64">
            <v>0</v>
          </cell>
          <cell r="H64">
            <v>60</v>
          </cell>
          <cell r="I64">
            <v>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R64">
            <v>0</v>
          </cell>
          <cell r="S64">
            <v>1</v>
          </cell>
          <cell r="U64">
            <v>1</v>
          </cell>
          <cell r="V64">
            <v>1</v>
          </cell>
          <cell r="Y64">
            <v>4.8</v>
          </cell>
          <cell r="Z64">
            <v>6.6</v>
          </cell>
          <cell r="AA64">
            <v>4.4000000000000004</v>
          </cell>
          <cell r="AB64">
            <v>-1</v>
          </cell>
          <cell r="AC64" t="str">
            <v>не зак</v>
          </cell>
          <cell r="AD64" t="str">
            <v>не зак</v>
          </cell>
        </row>
        <row r="65">
          <cell r="A65" t="str">
            <v>6661 СОЧНЫЙ ГРИЛЬ ПМ сос п/о мгс 1.5*4_Маяк  ОСТАНКИНО</v>
          </cell>
          <cell r="B65" t="str">
            <v>кг</v>
          </cell>
          <cell r="C65">
            <v>43.000999999999998</v>
          </cell>
          <cell r="D65">
            <v>57.845999999999997</v>
          </cell>
          <cell r="E65">
            <v>85.263000000000005</v>
          </cell>
          <cell r="F65">
            <v>15.584</v>
          </cell>
          <cell r="G65">
            <v>1</v>
          </cell>
          <cell r="H65">
            <v>45</v>
          </cell>
          <cell r="I65">
            <v>82.5</v>
          </cell>
          <cell r="J65">
            <v>2.7630000000000052</v>
          </cell>
          <cell r="K65">
            <v>20</v>
          </cell>
          <cell r="L65">
            <v>30</v>
          </cell>
          <cell r="M65">
            <v>0</v>
          </cell>
          <cell r="N65">
            <v>-20</v>
          </cell>
          <cell r="P65">
            <v>40</v>
          </cell>
          <cell r="Q65">
            <v>30</v>
          </cell>
          <cell r="R65">
            <v>0</v>
          </cell>
          <cell r="S65">
            <v>17.052600000000002</v>
          </cell>
          <cell r="T65">
            <v>20</v>
          </cell>
          <cell r="U65">
            <v>7.9509283041882171</v>
          </cell>
          <cell r="V65">
            <v>0.91387823557697934</v>
          </cell>
          <cell r="Y65">
            <v>13.108600000000001</v>
          </cell>
          <cell r="Z65">
            <v>14.037799999999999</v>
          </cell>
          <cell r="AA65">
            <v>12.053000000000001</v>
          </cell>
          <cell r="AB65">
            <v>19.971</v>
          </cell>
          <cell r="AC65">
            <v>0</v>
          </cell>
          <cell r="AD65" t="e">
            <v>#N/A</v>
          </cell>
        </row>
        <row r="66">
          <cell r="A66" t="str">
            <v>6666 БОЯНСКАЯ Папа может п/к в/у 0,28кг 8 шт. ОСТАНКИНО</v>
          </cell>
          <cell r="B66" t="str">
            <v>шт</v>
          </cell>
          <cell r="C66">
            <v>865</v>
          </cell>
          <cell r="D66">
            <v>1593</v>
          </cell>
          <cell r="E66">
            <v>1500</v>
          </cell>
          <cell r="F66">
            <v>931</v>
          </cell>
          <cell r="G66">
            <v>0.28000000000000003</v>
          </cell>
          <cell r="H66">
            <v>45</v>
          </cell>
          <cell r="I66">
            <v>1528</v>
          </cell>
          <cell r="J66">
            <v>-28</v>
          </cell>
          <cell r="K66">
            <v>280</v>
          </cell>
          <cell r="L66">
            <v>0</v>
          </cell>
          <cell r="M66">
            <v>200</v>
          </cell>
          <cell r="N66">
            <v>-200</v>
          </cell>
          <cell r="P66">
            <v>600</v>
          </cell>
          <cell r="Q66">
            <v>240</v>
          </cell>
          <cell r="R66">
            <v>120</v>
          </cell>
          <cell r="S66">
            <v>300</v>
          </cell>
          <cell r="T66">
            <v>320</v>
          </cell>
          <cell r="U66">
            <v>7.9033333333333333</v>
          </cell>
          <cell r="V66">
            <v>3.1033333333333335</v>
          </cell>
          <cell r="Y66">
            <v>271.8</v>
          </cell>
          <cell r="Z66">
            <v>290.60000000000002</v>
          </cell>
          <cell r="AA66">
            <v>280.39999999999998</v>
          </cell>
          <cell r="AB66">
            <v>203</v>
          </cell>
          <cell r="AC66">
            <v>0</v>
          </cell>
          <cell r="AD66" t="e">
            <v>#N/A</v>
          </cell>
        </row>
        <row r="67">
          <cell r="A67" t="str">
            <v>6669 ВЕНСКАЯ САЛЯМИ п/к в/у 0.28кг 8шт  ОСТАНКИНО</v>
          </cell>
          <cell r="B67" t="str">
            <v>шт</v>
          </cell>
          <cell r="C67">
            <v>196</v>
          </cell>
          <cell r="D67">
            <v>734</v>
          </cell>
          <cell r="E67">
            <v>578</v>
          </cell>
          <cell r="F67">
            <v>261</v>
          </cell>
          <cell r="G67">
            <v>0.28000000000000003</v>
          </cell>
          <cell r="H67">
            <v>45</v>
          </cell>
          <cell r="I67">
            <v>585</v>
          </cell>
          <cell r="J67">
            <v>-7</v>
          </cell>
          <cell r="K67">
            <v>280</v>
          </cell>
          <cell r="L67">
            <v>120</v>
          </cell>
          <cell r="M67">
            <v>0</v>
          </cell>
          <cell r="N67">
            <v>-80</v>
          </cell>
          <cell r="P67">
            <v>120</v>
          </cell>
          <cell r="Q67">
            <v>80</v>
          </cell>
          <cell r="R67">
            <v>40</v>
          </cell>
          <cell r="S67">
            <v>115.6</v>
          </cell>
          <cell r="T67">
            <v>120</v>
          </cell>
          <cell r="U67">
            <v>7.7941176470588243</v>
          </cell>
          <cell r="V67">
            <v>2.257785467128028</v>
          </cell>
          <cell r="Y67">
            <v>85.8</v>
          </cell>
          <cell r="Z67">
            <v>101.2</v>
          </cell>
          <cell r="AA67">
            <v>115.6</v>
          </cell>
          <cell r="AB67">
            <v>86</v>
          </cell>
          <cell r="AC67">
            <v>0</v>
          </cell>
          <cell r="AD67" t="e">
            <v>#N/A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923</v>
          </cell>
          <cell r="D68">
            <v>3571</v>
          </cell>
          <cell r="E68">
            <v>3365</v>
          </cell>
          <cell r="F68">
            <v>881</v>
          </cell>
          <cell r="G68">
            <v>0.35</v>
          </cell>
          <cell r="H68">
            <v>45</v>
          </cell>
          <cell r="I68">
            <v>3406</v>
          </cell>
          <cell r="J68">
            <v>-41</v>
          </cell>
          <cell r="K68">
            <v>800</v>
          </cell>
          <cell r="L68">
            <v>920</v>
          </cell>
          <cell r="M68">
            <v>600</v>
          </cell>
          <cell r="N68">
            <v>-600</v>
          </cell>
          <cell r="P68">
            <v>1200</v>
          </cell>
          <cell r="Q68">
            <v>600</v>
          </cell>
          <cell r="R68">
            <v>200</v>
          </cell>
          <cell r="S68">
            <v>673</v>
          </cell>
          <cell r="T68">
            <v>800</v>
          </cell>
          <cell r="U68">
            <v>7.7280832095096583</v>
          </cell>
          <cell r="V68">
            <v>1.3090638930163447</v>
          </cell>
          <cell r="Y68">
            <v>450.8</v>
          </cell>
          <cell r="Z68">
            <v>445.6</v>
          </cell>
          <cell r="AA68">
            <v>508.4</v>
          </cell>
          <cell r="AB68">
            <v>551</v>
          </cell>
          <cell r="AC68">
            <v>0</v>
          </cell>
          <cell r="AD68" t="e">
            <v>#N/A</v>
          </cell>
        </row>
        <row r="69">
          <cell r="A69" t="str">
            <v>6684 СЕРВЕЛАТ КАРЕЛЬСКИЙ ПМ в/к в/у 0.28кг  ОСТАНКИНО</v>
          </cell>
          <cell r="B69" t="str">
            <v>шт</v>
          </cell>
          <cell r="C69">
            <v>1103</v>
          </cell>
          <cell r="D69">
            <v>2366</v>
          </cell>
          <cell r="E69">
            <v>2364</v>
          </cell>
          <cell r="F69">
            <v>944</v>
          </cell>
          <cell r="G69">
            <v>0.28000000000000003</v>
          </cell>
          <cell r="H69">
            <v>45</v>
          </cell>
          <cell r="I69">
            <v>2425</v>
          </cell>
          <cell r="J69">
            <v>-61</v>
          </cell>
          <cell r="K69">
            <v>600</v>
          </cell>
          <cell r="L69">
            <v>400</v>
          </cell>
          <cell r="M69">
            <v>0</v>
          </cell>
          <cell r="N69">
            <v>-400</v>
          </cell>
          <cell r="P69">
            <v>1000</v>
          </cell>
          <cell r="Q69">
            <v>600</v>
          </cell>
          <cell r="R69">
            <v>200</v>
          </cell>
          <cell r="S69">
            <v>472.8</v>
          </cell>
          <cell r="T69">
            <v>600</v>
          </cell>
          <cell r="U69">
            <v>7.9187817258883246</v>
          </cell>
          <cell r="V69">
            <v>1.9966159052453467</v>
          </cell>
          <cell r="Y69">
            <v>431.2</v>
          </cell>
          <cell r="Z69">
            <v>389.6</v>
          </cell>
          <cell r="AA69">
            <v>396.4</v>
          </cell>
          <cell r="AB69">
            <v>336</v>
          </cell>
          <cell r="AC69">
            <v>0</v>
          </cell>
          <cell r="AD69" t="e">
            <v>#N/A</v>
          </cell>
        </row>
        <row r="70">
          <cell r="A70" t="str">
            <v>6689 СЕРВЕЛАТ ОХОТНИЧИЙ ПМ в/к в/у 0,35кг 8шт  ОСТАНКИНО</v>
          </cell>
          <cell r="B70" t="str">
            <v>шт</v>
          </cell>
          <cell r="C70">
            <v>3579</v>
          </cell>
          <cell r="D70">
            <v>8550</v>
          </cell>
          <cell r="E70">
            <v>4592</v>
          </cell>
          <cell r="F70">
            <v>5187</v>
          </cell>
          <cell r="G70">
            <v>0.35</v>
          </cell>
          <cell r="H70">
            <v>45</v>
          </cell>
          <cell r="I70">
            <v>4684</v>
          </cell>
          <cell r="J70">
            <v>-92</v>
          </cell>
          <cell r="K70">
            <v>2000</v>
          </cell>
          <cell r="L70">
            <v>0</v>
          </cell>
          <cell r="M70">
            <v>0</v>
          </cell>
          <cell r="N70">
            <v>-400</v>
          </cell>
          <cell r="R70">
            <v>400</v>
          </cell>
          <cell r="S70">
            <v>918.4</v>
          </cell>
          <cell r="T70">
            <v>800</v>
          </cell>
          <cell r="U70">
            <v>8.2611062717770043</v>
          </cell>
          <cell r="V70">
            <v>5.6478658536585371</v>
          </cell>
          <cell r="Y70">
            <v>1192.4000000000001</v>
          </cell>
          <cell r="Z70">
            <v>1227.2</v>
          </cell>
          <cell r="AA70">
            <v>1198</v>
          </cell>
          <cell r="AB70">
            <v>711</v>
          </cell>
          <cell r="AC70">
            <v>0</v>
          </cell>
          <cell r="AD70" t="e">
            <v>#N/A</v>
          </cell>
        </row>
        <row r="71">
          <cell r="A71" t="str">
            <v>6692 СЕРВЕЛАТ ПРИМА в/к в/у 0.28кг 8шт.  ОСТАНКИНО</v>
          </cell>
          <cell r="B71" t="str">
            <v>шт</v>
          </cell>
          <cell r="C71">
            <v>170</v>
          </cell>
          <cell r="D71">
            <v>695</v>
          </cell>
          <cell r="E71">
            <v>536</v>
          </cell>
          <cell r="F71">
            <v>280</v>
          </cell>
          <cell r="G71">
            <v>0.28000000000000003</v>
          </cell>
          <cell r="H71">
            <v>45</v>
          </cell>
          <cell r="I71">
            <v>551</v>
          </cell>
          <cell r="J71">
            <v>-15</v>
          </cell>
          <cell r="K71">
            <v>200</v>
          </cell>
          <cell r="L71">
            <v>120</v>
          </cell>
          <cell r="M71">
            <v>0</v>
          </cell>
          <cell r="N71">
            <v>-40</v>
          </cell>
          <cell r="P71">
            <v>120</v>
          </cell>
          <cell r="Q71">
            <v>80</v>
          </cell>
          <cell r="R71">
            <v>80</v>
          </cell>
          <cell r="S71">
            <v>107.2</v>
          </cell>
          <cell r="T71">
            <v>120</v>
          </cell>
          <cell r="U71">
            <v>8.2089552238805972</v>
          </cell>
          <cell r="V71">
            <v>2.6119402985074625</v>
          </cell>
          <cell r="Y71">
            <v>80.2</v>
          </cell>
          <cell r="Z71">
            <v>87.6</v>
          </cell>
          <cell r="AA71">
            <v>103.8</v>
          </cell>
          <cell r="AB71">
            <v>74</v>
          </cell>
          <cell r="AC71">
            <v>0</v>
          </cell>
          <cell r="AD71" t="e">
            <v>#N/A</v>
          </cell>
        </row>
        <row r="72">
          <cell r="A72" t="str">
            <v>6697 СЕРВЕЛАТ ФИНСКИЙ ПМ в/к в/у 0,35кг 8шт.  ОСТАНКИНО</v>
          </cell>
          <cell r="B72" t="str">
            <v>шт</v>
          </cell>
          <cell r="C72">
            <v>4214</v>
          </cell>
          <cell r="D72">
            <v>7085</v>
          </cell>
          <cell r="E72">
            <v>5560</v>
          </cell>
          <cell r="F72">
            <v>3438</v>
          </cell>
          <cell r="G72">
            <v>0.35</v>
          </cell>
          <cell r="H72">
            <v>45</v>
          </cell>
          <cell r="I72">
            <v>5645</v>
          </cell>
          <cell r="J72">
            <v>-85</v>
          </cell>
          <cell r="K72">
            <v>1600</v>
          </cell>
          <cell r="L72">
            <v>680</v>
          </cell>
          <cell r="M72">
            <v>0</v>
          </cell>
          <cell r="N72">
            <v>-1000</v>
          </cell>
          <cell r="P72">
            <v>1200</v>
          </cell>
          <cell r="Q72">
            <v>1200</v>
          </cell>
          <cell r="R72">
            <v>400</v>
          </cell>
          <cell r="S72">
            <v>1112</v>
          </cell>
          <cell r="T72">
            <v>1400</v>
          </cell>
          <cell r="U72">
            <v>7.6600719424460433</v>
          </cell>
          <cell r="V72">
            <v>3.0917266187050361</v>
          </cell>
          <cell r="Y72">
            <v>1139</v>
          </cell>
          <cell r="Z72">
            <v>1221.8</v>
          </cell>
          <cell r="AA72">
            <v>1068.8</v>
          </cell>
          <cell r="AB72">
            <v>780</v>
          </cell>
          <cell r="AC72">
            <v>0</v>
          </cell>
          <cell r="AD72" t="e">
            <v>#N/A</v>
          </cell>
        </row>
        <row r="73">
          <cell r="A73" t="str">
            <v>6713 СОЧНЫЙ ГРИЛЬ ПМ сос п/о мгс 0.41кг 8шт.  ОСТАНКИНО</v>
          </cell>
          <cell r="B73" t="str">
            <v>шт</v>
          </cell>
          <cell r="C73">
            <v>1030</v>
          </cell>
          <cell r="D73">
            <v>1745</v>
          </cell>
          <cell r="E73">
            <v>1428</v>
          </cell>
          <cell r="F73">
            <v>1295</v>
          </cell>
          <cell r="G73">
            <v>0.41</v>
          </cell>
          <cell r="H73">
            <v>45</v>
          </cell>
          <cell r="I73">
            <v>1488</v>
          </cell>
          <cell r="J73">
            <v>-60</v>
          </cell>
          <cell r="K73">
            <v>360</v>
          </cell>
          <cell r="L73">
            <v>0</v>
          </cell>
          <cell r="M73">
            <v>0</v>
          </cell>
          <cell r="N73">
            <v>-200</v>
          </cell>
          <cell r="P73">
            <v>200</v>
          </cell>
          <cell r="Q73">
            <v>280</v>
          </cell>
          <cell r="R73">
            <v>80</v>
          </cell>
          <cell r="S73">
            <v>285.60000000000002</v>
          </cell>
          <cell r="T73">
            <v>280</v>
          </cell>
          <cell r="U73">
            <v>7.7556022408963576</v>
          </cell>
          <cell r="V73">
            <v>4.534313725490196</v>
          </cell>
          <cell r="Y73">
            <v>288.39999999999998</v>
          </cell>
          <cell r="Z73">
            <v>355.6</v>
          </cell>
          <cell r="AA73">
            <v>337.2</v>
          </cell>
          <cell r="AB73">
            <v>213</v>
          </cell>
          <cell r="AC73">
            <v>0</v>
          </cell>
          <cell r="AD73" t="e">
            <v>#N/A</v>
          </cell>
        </row>
        <row r="74">
          <cell r="A74" t="str">
            <v>6716 ОСОБАЯ Коровино (в сетке) 0.5кг 8шт.  ОСТАНКИНО</v>
          </cell>
          <cell r="B74" t="str">
            <v>шт</v>
          </cell>
          <cell r="C74">
            <v>260</v>
          </cell>
          <cell r="D74">
            <v>752</v>
          </cell>
          <cell r="E74">
            <v>729</v>
          </cell>
          <cell r="F74">
            <v>426</v>
          </cell>
          <cell r="G74">
            <v>0.5</v>
          </cell>
          <cell r="H74">
            <v>0.6</v>
          </cell>
          <cell r="I74">
            <v>720</v>
          </cell>
          <cell r="J74">
            <v>9</v>
          </cell>
          <cell r="K74">
            <v>120</v>
          </cell>
          <cell r="L74">
            <v>160</v>
          </cell>
          <cell r="M74">
            <v>0</v>
          </cell>
          <cell r="N74">
            <v>-120</v>
          </cell>
          <cell r="P74">
            <v>200</v>
          </cell>
          <cell r="Q74">
            <v>200</v>
          </cell>
          <cell r="R74">
            <v>0</v>
          </cell>
          <cell r="S74">
            <v>145.80000000000001</v>
          </cell>
          <cell r="T74">
            <v>120</v>
          </cell>
          <cell r="U74">
            <v>7.5857338820301781</v>
          </cell>
          <cell r="V74">
            <v>2.9218106995884772</v>
          </cell>
          <cell r="Y74">
            <v>144.19999999999999</v>
          </cell>
          <cell r="Z74">
            <v>138.4</v>
          </cell>
          <cell r="AA74">
            <v>141.4</v>
          </cell>
          <cell r="AB74">
            <v>107</v>
          </cell>
          <cell r="AC74">
            <v>0</v>
          </cell>
          <cell r="AD74" t="str">
            <v>кост</v>
          </cell>
        </row>
        <row r="75">
          <cell r="A75" t="str">
            <v>6722 СОЧНЫЕ ПМ сос п/о мгс 0,41кг 10шт.  ОСТАНКИНО</v>
          </cell>
          <cell r="B75" t="str">
            <v>шт</v>
          </cell>
          <cell r="C75">
            <v>4207</v>
          </cell>
          <cell r="D75">
            <v>10906</v>
          </cell>
          <cell r="E75">
            <v>6250</v>
          </cell>
          <cell r="F75">
            <v>7069</v>
          </cell>
          <cell r="G75">
            <v>0.41</v>
          </cell>
          <cell r="H75">
            <v>45</v>
          </cell>
          <cell r="I75">
            <v>5267</v>
          </cell>
          <cell r="J75">
            <v>983</v>
          </cell>
          <cell r="K75">
            <v>1500</v>
          </cell>
          <cell r="L75">
            <v>0</v>
          </cell>
          <cell r="M75">
            <v>0</v>
          </cell>
          <cell r="N75">
            <v>-1000</v>
          </cell>
          <cell r="P75">
            <v>600</v>
          </cell>
          <cell r="Q75">
            <v>700</v>
          </cell>
          <cell r="R75">
            <v>0</v>
          </cell>
          <cell r="S75">
            <v>1250</v>
          </cell>
          <cell r="T75">
            <v>1000</v>
          </cell>
          <cell r="U75">
            <v>7.8952</v>
          </cell>
          <cell r="V75">
            <v>5.6551999999999998</v>
          </cell>
          <cell r="Y75">
            <v>1526.4</v>
          </cell>
          <cell r="Z75">
            <v>1581.6</v>
          </cell>
          <cell r="AA75">
            <v>1559</v>
          </cell>
          <cell r="AB75">
            <v>760</v>
          </cell>
          <cell r="AC75">
            <v>0</v>
          </cell>
          <cell r="AD75" t="e">
            <v>#N/A</v>
          </cell>
        </row>
        <row r="76">
          <cell r="A76" t="str">
            <v>6726 СЛИВОЧНЫЕ ПМ сос п/о мгс 0.41кг 10шт.  ОСТАНКИНО</v>
          </cell>
          <cell r="B76" t="str">
            <v>шт</v>
          </cell>
          <cell r="C76">
            <v>1477</v>
          </cell>
          <cell r="D76">
            <v>4315</v>
          </cell>
          <cell r="E76">
            <v>3227</v>
          </cell>
          <cell r="F76">
            <v>1701</v>
          </cell>
          <cell r="G76">
            <v>0.41</v>
          </cell>
          <cell r="H76">
            <v>45</v>
          </cell>
          <cell r="I76">
            <v>3280</v>
          </cell>
          <cell r="J76">
            <v>-53</v>
          </cell>
          <cell r="K76">
            <v>500</v>
          </cell>
          <cell r="L76">
            <v>1000</v>
          </cell>
          <cell r="M76">
            <v>0</v>
          </cell>
          <cell r="N76">
            <v>-400</v>
          </cell>
          <cell r="P76">
            <v>600</v>
          </cell>
          <cell r="Q76">
            <v>800</v>
          </cell>
          <cell r="R76">
            <v>400</v>
          </cell>
          <cell r="S76">
            <v>645.4</v>
          </cell>
          <cell r="T76">
            <v>800</v>
          </cell>
          <cell r="U76">
            <v>7.7486829872947016</v>
          </cell>
          <cell r="V76">
            <v>2.6355748373101955</v>
          </cell>
          <cell r="Y76">
            <v>535.20000000000005</v>
          </cell>
          <cell r="Z76">
            <v>559.6</v>
          </cell>
          <cell r="AA76">
            <v>598</v>
          </cell>
          <cell r="AB76">
            <v>478</v>
          </cell>
          <cell r="AC76">
            <v>0</v>
          </cell>
          <cell r="AD76" t="e">
            <v>#N/A</v>
          </cell>
        </row>
        <row r="77">
          <cell r="A77" t="str">
            <v>6734 ОСОБАЯ СО ШПИКОМ Коровино (в сетке) 0,5кг ОСТАНКИНО</v>
          </cell>
          <cell r="B77" t="str">
            <v>шт</v>
          </cell>
          <cell r="C77">
            <v>400</v>
          </cell>
          <cell r="D77">
            <v>27</v>
          </cell>
          <cell r="E77">
            <v>205</v>
          </cell>
          <cell r="F77">
            <v>206</v>
          </cell>
          <cell r="G77">
            <v>0.5</v>
          </cell>
          <cell r="H77">
            <v>60</v>
          </cell>
          <cell r="I77">
            <v>223</v>
          </cell>
          <cell r="J77">
            <v>-18</v>
          </cell>
          <cell r="K77">
            <v>0</v>
          </cell>
          <cell r="L77">
            <v>0</v>
          </cell>
          <cell r="M77">
            <v>0</v>
          </cell>
          <cell r="R77">
            <v>0</v>
          </cell>
          <cell r="S77">
            <v>41</v>
          </cell>
          <cell r="U77">
            <v>5.024390243902439</v>
          </cell>
          <cell r="V77">
            <v>5.024390243902439</v>
          </cell>
          <cell r="Y77">
            <v>29.8</v>
          </cell>
          <cell r="Z77">
            <v>27.8</v>
          </cell>
          <cell r="AA77">
            <v>34.799999999999997</v>
          </cell>
          <cell r="AB77">
            <v>48</v>
          </cell>
          <cell r="AC77" t="str">
            <v>костик</v>
          </cell>
          <cell r="AD77" t="str">
            <v>не зак</v>
          </cell>
        </row>
        <row r="78">
          <cell r="A78" t="str">
            <v>6756 ВЕТЧ.ЛЮБИТЕЛЬСКАЯ п/о  ОСТАНКИНО</v>
          </cell>
          <cell r="B78" t="str">
            <v>кг</v>
          </cell>
          <cell r="C78">
            <v>213.32900000000001</v>
          </cell>
          <cell r="D78">
            <v>48.9</v>
          </cell>
          <cell r="E78">
            <v>185.19399999999999</v>
          </cell>
          <cell r="F78">
            <v>77</v>
          </cell>
          <cell r="G78">
            <v>1</v>
          </cell>
          <cell r="H78" t="e">
            <v>#N/A</v>
          </cell>
          <cell r="I78">
            <v>181.9</v>
          </cell>
          <cell r="J78">
            <v>3.2939999999999827</v>
          </cell>
          <cell r="K78">
            <v>20</v>
          </cell>
          <cell r="L78">
            <v>110</v>
          </cell>
          <cell r="M78">
            <v>0</v>
          </cell>
          <cell r="N78">
            <v>-40</v>
          </cell>
          <cell r="P78">
            <v>40</v>
          </cell>
          <cell r="Q78">
            <v>40</v>
          </cell>
          <cell r="R78">
            <v>0</v>
          </cell>
          <cell r="S78">
            <v>37.038799999999995</v>
          </cell>
          <cell r="T78">
            <v>40</v>
          </cell>
          <cell r="U78">
            <v>7.7486311651565396</v>
          </cell>
          <cell r="V78">
            <v>2.0789010443102911</v>
          </cell>
          <cell r="Y78">
            <v>32.077600000000004</v>
          </cell>
          <cell r="Z78">
            <v>44.481000000000002</v>
          </cell>
          <cell r="AA78">
            <v>28.588200000000001</v>
          </cell>
          <cell r="AB78">
            <v>36.573999999999998</v>
          </cell>
          <cell r="AC78">
            <v>0</v>
          </cell>
          <cell r="AD78" t="e">
            <v>#N/A</v>
          </cell>
        </row>
        <row r="79">
          <cell r="A79" t="str">
            <v>6776 ХОТ-ДОГ Папа может сос п/о мгс 0.35кг  ОСТАНКИНО</v>
          </cell>
          <cell r="B79" t="str">
            <v>шт</v>
          </cell>
          <cell r="C79">
            <v>48</v>
          </cell>
          <cell r="D79">
            <v>259</v>
          </cell>
          <cell r="E79">
            <v>271</v>
          </cell>
          <cell r="F79">
            <v>17</v>
          </cell>
          <cell r="G79">
            <v>0.35</v>
          </cell>
          <cell r="H79" t="e">
            <v>#N/A</v>
          </cell>
          <cell r="I79">
            <v>458</v>
          </cell>
          <cell r="J79">
            <v>-187</v>
          </cell>
          <cell r="K79">
            <v>450</v>
          </cell>
          <cell r="L79">
            <v>0</v>
          </cell>
          <cell r="M79">
            <v>120</v>
          </cell>
          <cell r="P79">
            <v>120</v>
          </cell>
          <cell r="Q79">
            <v>80</v>
          </cell>
          <cell r="R79">
            <v>120</v>
          </cell>
          <cell r="S79">
            <v>54.2</v>
          </cell>
          <cell r="T79">
            <v>120</v>
          </cell>
          <cell r="U79">
            <v>16.73431734317343</v>
          </cell>
          <cell r="V79">
            <v>0.31365313653136528</v>
          </cell>
          <cell r="Y79">
            <v>0</v>
          </cell>
          <cell r="Z79">
            <v>0</v>
          </cell>
          <cell r="AA79">
            <v>0</v>
          </cell>
          <cell r="AB79">
            <v>137</v>
          </cell>
          <cell r="AC79" t="str">
            <v>костик</v>
          </cell>
          <cell r="AD79" t="e">
            <v>#N/A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D80">
            <v>1041</v>
          </cell>
          <cell r="E80">
            <v>486</v>
          </cell>
          <cell r="F80">
            <v>552</v>
          </cell>
          <cell r="G80">
            <v>0.4</v>
          </cell>
          <cell r="H80" t="e">
            <v>#N/A</v>
          </cell>
          <cell r="I80">
            <v>487</v>
          </cell>
          <cell r="J80">
            <v>-1</v>
          </cell>
          <cell r="K80">
            <v>200</v>
          </cell>
          <cell r="L80">
            <v>0</v>
          </cell>
          <cell r="M80">
            <v>600</v>
          </cell>
          <cell r="P80">
            <v>120</v>
          </cell>
          <cell r="Q80">
            <v>200</v>
          </cell>
          <cell r="R80">
            <v>200</v>
          </cell>
          <cell r="S80">
            <v>97.2</v>
          </cell>
          <cell r="T80">
            <v>200</v>
          </cell>
          <cell r="U80">
            <v>19.25925925925926</v>
          </cell>
          <cell r="V80">
            <v>5.6790123456790118</v>
          </cell>
          <cell r="Y80">
            <v>0</v>
          </cell>
          <cell r="Z80">
            <v>0</v>
          </cell>
          <cell r="AA80">
            <v>0</v>
          </cell>
          <cell r="AB80">
            <v>291</v>
          </cell>
          <cell r="AC80" t="str">
            <v>костик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D81">
            <v>98</v>
          </cell>
          <cell r="E81">
            <v>96</v>
          </cell>
          <cell r="G81">
            <v>0.36</v>
          </cell>
          <cell r="H81" t="e">
            <v>#N/A</v>
          </cell>
          <cell r="I81">
            <v>141</v>
          </cell>
          <cell r="J81">
            <v>-45</v>
          </cell>
          <cell r="K81">
            <v>0</v>
          </cell>
          <cell r="L81">
            <v>0</v>
          </cell>
          <cell r="M81">
            <v>80</v>
          </cell>
          <cell r="P81">
            <v>80</v>
          </cell>
          <cell r="Q81">
            <v>120</v>
          </cell>
          <cell r="R81">
            <v>80</v>
          </cell>
          <cell r="S81">
            <v>19.2</v>
          </cell>
          <cell r="T81">
            <v>80</v>
          </cell>
          <cell r="U81">
            <v>18.75</v>
          </cell>
          <cell r="V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 t="str">
            <v>костик</v>
          </cell>
          <cell r="AD81" t="e">
            <v>#N/A</v>
          </cell>
        </row>
        <row r="82">
          <cell r="A82" t="str">
            <v>БОНУС Z-ОСОБАЯ Коровино вар п/о (5324)  ОСТАНКИНО</v>
          </cell>
          <cell r="B82" t="str">
            <v>кг</v>
          </cell>
          <cell r="C82">
            <v>51.433</v>
          </cell>
          <cell r="E82">
            <v>23.768000000000001</v>
          </cell>
          <cell r="F82">
            <v>27.664999999999999</v>
          </cell>
          <cell r="G82">
            <v>0</v>
          </cell>
          <cell r="H82" t="e">
            <v>#N/A</v>
          </cell>
          <cell r="I82">
            <v>24</v>
          </cell>
          <cell r="J82">
            <v>-0.23199999999999932</v>
          </cell>
          <cell r="K82">
            <v>0</v>
          </cell>
          <cell r="L82">
            <v>0</v>
          </cell>
          <cell r="M82">
            <v>0</v>
          </cell>
          <cell r="R82">
            <v>0</v>
          </cell>
          <cell r="S82">
            <v>4.7536000000000005</v>
          </cell>
          <cell r="U82">
            <v>5.8197997307303933</v>
          </cell>
          <cell r="V82">
            <v>5.8197997307303933</v>
          </cell>
          <cell r="Y82">
            <v>7.8790000000000004</v>
          </cell>
          <cell r="Z82">
            <v>9.4483999999999995</v>
          </cell>
          <cell r="AA82">
            <v>6.6913999999999998</v>
          </cell>
          <cell r="AB82">
            <v>7.7030000000000003</v>
          </cell>
          <cell r="AC82" t="str">
            <v>акция</v>
          </cell>
          <cell r="AD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C83">
            <v>156</v>
          </cell>
          <cell r="E83">
            <v>28</v>
          </cell>
          <cell r="F83">
            <v>128</v>
          </cell>
          <cell r="G83">
            <v>0</v>
          </cell>
          <cell r="H83" t="e">
            <v>#N/A</v>
          </cell>
          <cell r="I83">
            <v>28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R83">
            <v>0</v>
          </cell>
          <cell r="S83">
            <v>5.6</v>
          </cell>
          <cell r="U83">
            <v>22.857142857142858</v>
          </cell>
          <cell r="V83">
            <v>22.857142857142858</v>
          </cell>
          <cell r="Y83">
            <v>7.2</v>
          </cell>
          <cell r="Z83">
            <v>6.8</v>
          </cell>
          <cell r="AA83">
            <v>5.2</v>
          </cell>
          <cell r="AB83">
            <v>4</v>
          </cell>
          <cell r="AC83" t="str">
            <v>акция</v>
          </cell>
          <cell r="AD83" t="e">
            <v>#N/A</v>
          </cell>
        </row>
        <row r="84">
          <cell r="A84" t="str">
            <v>БОНУС СОЧНЫЕ сос п/о мгс 0.41кг_UZ (6087)  ОСТАНКИНО</v>
          </cell>
          <cell r="B84" t="str">
            <v>шт</v>
          </cell>
          <cell r="C84">
            <v>253</v>
          </cell>
          <cell r="D84">
            <v>1933</v>
          </cell>
          <cell r="E84">
            <v>1033</v>
          </cell>
          <cell r="F84">
            <v>1129</v>
          </cell>
          <cell r="G84">
            <v>0</v>
          </cell>
          <cell r="H84">
            <v>0</v>
          </cell>
          <cell r="I84">
            <v>1059</v>
          </cell>
          <cell r="J84">
            <v>-26</v>
          </cell>
          <cell r="K84">
            <v>0</v>
          </cell>
          <cell r="L84">
            <v>0</v>
          </cell>
          <cell r="M84">
            <v>0</v>
          </cell>
          <cell r="R84">
            <v>0</v>
          </cell>
          <cell r="S84">
            <v>206.6</v>
          </cell>
          <cell r="U84">
            <v>5.4646660212971927</v>
          </cell>
          <cell r="V84">
            <v>5.4646660212971927</v>
          </cell>
          <cell r="Y84">
            <v>203.6</v>
          </cell>
          <cell r="Z84">
            <v>200.8</v>
          </cell>
          <cell r="AA84">
            <v>192.6</v>
          </cell>
          <cell r="AB84">
            <v>171</v>
          </cell>
          <cell r="AC84">
            <v>0</v>
          </cell>
          <cell r="AD84" t="e">
            <v>#N/A</v>
          </cell>
        </row>
        <row r="85">
          <cell r="A85" t="str">
            <v>БОНУС СОЧНЫЕ сос п/о мгс 1*6_UZ (6088)  ОСТАНКИНО</v>
          </cell>
          <cell r="B85" t="str">
            <v>кг</v>
          </cell>
          <cell r="C85">
            <v>39.688000000000002</v>
          </cell>
          <cell r="D85">
            <v>602.10599999999999</v>
          </cell>
          <cell r="E85">
            <v>357.85700000000003</v>
          </cell>
          <cell r="F85">
            <v>276.798</v>
          </cell>
          <cell r="G85">
            <v>0</v>
          </cell>
          <cell r="H85">
            <v>0</v>
          </cell>
          <cell r="I85">
            <v>342</v>
          </cell>
          <cell r="J85">
            <v>15.857000000000028</v>
          </cell>
          <cell r="K85">
            <v>0</v>
          </cell>
          <cell r="L85">
            <v>0</v>
          </cell>
          <cell r="M85">
            <v>0</v>
          </cell>
          <cell r="R85">
            <v>0</v>
          </cell>
          <cell r="S85">
            <v>71.571400000000011</v>
          </cell>
          <cell r="U85">
            <v>3.8674386696361949</v>
          </cell>
          <cell r="V85">
            <v>3.8674386696361949</v>
          </cell>
          <cell r="Y85">
            <v>64.347000000000008</v>
          </cell>
          <cell r="Z85">
            <v>78.576800000000006</v>
          </cell>
          <cell r="AA85">
            <v>74.220600000000005</v>
          </cell>
          <cell r="AB85">
            <v>56.841999999999999</v>
          </cell>
          <cell r="AC85">
            <v>0</v>
          </cell>
          <cell r="AD8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10.04.2024 - 16.04.2024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67.102000000000004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633.25199999999995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11.901</v>
          </cell>
          <cell r="F9">
            <v>735.298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</v>
          </cell>
          <cell r="F10">
            <v>2073.741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1.3009999999999999</v>
          </cell>
          <cell r="F11">
            <v>246.72800000000001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54</v>
          </cell>
          <cell r="F13">
            <v>1941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234</v>
          </cell>
          <cell r="F14">
            <v>2505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147</v>
          </cell>
          <cell r="F15">
            <v>5305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341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146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74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326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303</v>
          </cell>
        </row>
        <row r="22">
          <cell r="A22" t="str">
            <v xml:space="preserve"> 068  Колбаса Особая ТМ Особый рецепт, 0,5 кг, ПОКОМ</v>
          </cell>
          <cell r="F22">
            <v>77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2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079  Колбаса Сервелат Кремлевский,  0.35 кг, ПОКОМ</v>
          </cell>
          <cell r="F25">
            <v>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8</v>
          </cell>
          <cell r="F26">
            <v>1187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381</v>
          </cell>
        </row>
        <row r="28">
          <cell r="A28" t="str">
            <v xml:space="preserve"> 094  Сосиски Баварские,  0.35кг, ТМ Колбасный стандарт ПОКОМ</v>
          </cell>
          <cell r="F28">
            <v>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</v>
          </cell>
          <cell r="F29">
            <v>1210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238</v>
          </cell>
          <cell r="F30">
            <v>434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F31">
            <v>452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6</v>
          </cell>
          <cell r="F32">
            <v>1065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1.65</v>
          </cell>
          <cell r="F33">
            <v>568.78800000000001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10.1</v>
          </cell>
          <cell r="F34">
            <v>8405.5709999999999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409.02300000000002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3.2509999999999999</v>
          </cell>
          <cell r="F36">
            <v>1172.509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5</v>
          </cell>
          <cell r="F37">
            <v>251.42500000000001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45.201000000000001</v>
          </cell>
          <cell r="F38">
            <v>11910.39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2.6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63.009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4.0510000000000002</v>
          </cell>
          <cell r="F41">
            <v>741.53399999999999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17.702000000000002</v>
          </cell>
          <cell r="F42">
            <v>6786.5940000000001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5.0999999999999996</v>
          </cell>
          <cell r="F43">
            <v>6621.6149999999998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373.95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1.601</v>
          </cell>
          <cell r="F45">
            <v>398.19099999999997</v>
          </cell>
        </row>
        <row r="46">
          <cell r="A46" t="str">
            <v xml:space="preserve"> 240  Колбаса Салями охотничья, ВЕС. ПОКОМ</v>
          </cell>
          <cell r="D46">
            <v>0.76</v>
          </cell>
          <cell r="F46">
            <v>33.084000000000003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1.65</v>
          </cell>
          <cell r="F47">
            <v>725.524</v>
          </cell>
        </row>
        <row r="48">
          <cell r="A48" t="str">
            <v xml:space="preserve"> 243  Колбаса Сервелат Зернистый, ВЕС.  ПОКОМ</v>
          </cell>
          <cell r="F48">
            <v>163.624</v>
          </cell>
        </row>
        <row r="49">
          <cell r="A49" t="str">
            <v xml:space="preserve"> 247  Сардельки Нежные, ВЕС.  ПОКОМ</v>
          </cell>
          <cell r="D49">
            <v>1.3</v>
          </cell>
          <cell r="F49">
            <v>245.65600000000001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5.2</v>
          </cell>
          <cell r="F50">
            <v>219.39699999999999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20.800999999999998</v>
          </cell>
          <cell r="F51">
            <v>1660.893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3.9</v>
          </cell>
          <cell r="F52">
            <v>70.341999999999999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2.6</v>
          </cell>
          <cell r="F53">
            <v>213.78200000000001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150.999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2.9020000000000001</v>
          </cell>
          <cell r="F55">
            <v>436.81200000000001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</v>
          </cell>
          <cell r="F56">
            <v>496.80900000000003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2.1</v>
          </cell>
          <cell r="F57">
            <v>390.5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8</v>
          </cell>
          <cell r="F58">
            <v>1869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898</v>
          </cell>
          <cell r="F59">
            <v>5045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2327</v>
          </cell>
          <cell r="F60">
            <v>6130</v>
          </cell>
        </row>
        <row r="61">
          <cell r="A61" t="str">
            <v xml:space="preserve"> 283  Сосиски Сочинки, ВЕС, ТМ Стародворье ПОКОМ</v>
          </cell>
          <cell r="D61">
            <v>3.9</v>
          </cell>
          <cell r="F61">
            <v>817.73599999999999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4</v>
          </cell>
          <cell r="F62">
            <v>580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3</v>
          </cell>
          <cell r="F63">
            <v>91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8</v>
          </cell>
          <cell r="F64">
            <v>1446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221.66499999999999</v>
          </cell>
        </row>
        <row r="66">
          <cell r="A66" t="str">
            <v xml:space="preserve"> 298  Колбаса Сливушка ТМ Вязанка, 0,375кг,  ПОКОМ</v>
          </cell>
          <cell r="F66">
            <v>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11</v>
          </cell>
          <cell r="F67">
            <v>3307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22</v>
          </cell>
          <cell r="F68">
            <v>3554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55.09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188.75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11</v>
          </cell>
          <cell r="F71">
            <v>1583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14</v>
          </cell>
          <cell r="F72">
            <v>2091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12</v>
          </cell>
          <cell r="F73">
            <v>1352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499.30399999999997</v>
          </cell>
        </row>
        <row r="75">
          <cell r="A75" t="str">
            <v xml:space="preserve"> 315  Колбаса вареная Молокуша ТМ Вязанка ВЕС, ПОКОМ</v>
          </cell>
          <cell r="F75">
            <v>903.928</v>
          </cell>
        </row>
        <row r="76">
          <cell r="A76" t="str">
            <v xml:space="preserve"> 316  Колбаса Нежная ТМ Зареченские ВЕС  ПОКОМ</v>
          </cell>
          <cell r="F76">
            <v>93.575999999999993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3320.587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8</v>
          </cell>
          <cell r="F78">
            <v>4316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406</v>
          </cell>
          <cell r="F79">
            <v>4639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5</v>
          </cell>
          <cell r="F80">
            <v>1273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789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637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5.2030000000000003</v>
          </cell>
          <cell r="F83">
            <v>1284.5730000000001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519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192.36799999999999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1088</v>
          </cell>
          <cell r="F86">
            <v>5016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7</v>
          </cell>
          <cell r="F87">
            <v>2830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5</v>
          </cell>
          <cell r="F88">
            <v>645.46299999999997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483.46699999999998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3.2</v>
          </cell>
          <cell r="F90">
            <v>969.471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</v>
          </cell>
          <cell r="F91">
            <v>643.25900000000001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1</v>
          </cell>
          <cell r="F92">
            <v>93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152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218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350.63900000000001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</v>
          </cell>
          <cell r="F96">
            <v>5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28.55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431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465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13</v>
          </cell>
          <cell r="F100">
            <v>2276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5</v>
          </cell>
          <cell r="F101">
            <v>512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5</v>
          </cell>
          <cell r="F102">
            <v>622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7</v>
          </cell>
          <cell r="F103">
            <v>359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420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1295</v>
          </cell>
          <cell r="F105">
            <v>6196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291</v>
          </cell>
          <cell r="F106">
            <v>11640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4</v>
          </cell>
          <cell r="F107">
            <v>190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F108">
            <v>216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1.35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</v>
          </cell>
          <cell r="F110">
            <v>452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180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548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4</v>
          </cell>
        </row>
        <row r="114">
          <cell r="A114" t="str">
            <v xml:space="preserve"> 421  Сосиски Царедворские 0,33 кг ТМ Стародворье  ПОКОМ</v>
          </cell>
          <cell r="F114">
            <v>966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276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501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1.3</v>
          </cell>
          <cell r="F117">
            <v>174.87799999999999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707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7</v>
          </cell>
          <cell r="F119">
            <v>576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D120">
            <v>2.6</v>
          </cell>
          <cell r="F120">
            <v>230.16200000000001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92.552000000000007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1.3</v>
          </cell>
          <cell r="F122">
            <v>30.050999999999998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7</v>
          </cell>
          <cell r="F123">
            <v>612</v>
          </cell>
        </row>
        <row r="124">
          <cell r="A124" t="str">
            <v>3215 ВЕТЧ.МЯСНАЯ Папа может п/о 0.4кг 8шт.    ОСТАНКИНО</v>
          </cell>
          <cell r="D124">
            <v>248</v>
          </cell>
          <cell r="F124">
            <v>248</v>
          </cell>
        </row>
        <row r="125">
          <cell r="A125" t="str">
            <v>3297 СЫТНЫЕ Папа может сар б/о мгс 1*3 СНГ  ОСТАНКИНО</v>
          </cell>
          <cell r="D125">
            <v>223.1</v>
          </cell>
          <cell r="F125">
            <v>223.1</v>
          </cell>
        </row>
        <row r="126">
          <cell r="A126" t="str">
            <v>3812 СОЧНЫЕ сос п/о мгс 2*2  ОСТАНКИНО</v>
          </cell>
          <cell r="D126">
            <v>1631.9</v>
          </cell>
          <cell r="F126">
            <v>1631.9</v>
          </cell>
        </row>
        <row r="127">
          <cell r="A127" t="str">
            <v>4063 МЯСНАЯ Папа может вар п/о_Л   ОСТАНКИНО</v>
          </cell>
          <cell r="D127">
            <v>2087.4499999999998</v>
          </cell>
          <cell r="F127">
            <v>2087.4499999999998</v>
          </cell>
        </row>
        <row r="128">
          <cell r="A128" t="str">
            <v>4117 ЭКСТРА Папа может с/к в/у_Л   ОСТАНКИНО</v>
          </cell>
          <cell r="D128">
            <v>52.7</v>
          </cell>
          <cell r="F128">
            <v>52.7</v>
          </cell>
        </row>
        <row r="129">
          <cell r="A129" t="str">
            <v>4342 Салями Финская п/к в/у ОСТАНКИНО</v>
          </cell>
          <cell r="D129">
            <v>251</v>
          </cell>
          <cell r="F129">
            <v>251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98.88</v>
          </cell>
          <cell r="F130">
            <v>98.88</v>
          </cell>
        </row>
        <row r="131">
          <cell r="A131" t="str">
            <v>4813 ФИЛЕЙНАЯ Папа может вар п/о_Л   ОСТАНКИНО</v>
          </cell>
          <cell r="D131">
            <v>419.9</v>
          </cell>
          <cell r="F131">
            <v>419.9</v>
          </cell>
        </row>
        <row r="132">
          <cell r="A132" t="str">
            <v>4993 САЛЯМИ ИТАЛЬЯНСКАЯ с/к в/у 1/250*8_120c ОСТАНКИНО</v>
          </cell>
          <cell r="D132">
            <v>462</v>
          </cell>
          <cell r="F132">
            <v>462</v>
          </cell>
        </row>
        <row r="133">
          <cell r="A133" t="str">
            <v>5161 Печеночный пашт 0,150 ОСТАНКИНО</v>
          </cell>
          <cell r="D133">
            <v>2</v>
          </cell>
          <cell r="F133">
            <v>2</v>
          </cell>
        </row>
        <row r="134">
          <cell r="A134" t="str">
            <v>5246 ДОКТОРСКАЯ ПРЕМИУМ вар б/о мгс_30с ОСТАНКИНО</v>
          </cell>
          <cell r="D134">
            <v>30.4</v>
          </cell>
          <cell r="F134">
            <v>30.4</v>
          </cell>
        </row>
        <row r="135">
          <cell r="A135" t="str">
            <v>5336 ОСОБАЯ вар п/о  ОСТАНКИНО</v>
          </cell>
          <cell r="D135">
            <v>389.74799999999999</v>
          </cell>
          <cell r="F135">
            <v>389.74799999999999</v>
          </cell>
        </row>
        <row r="136">
          <cell r="A136" t="str">
            <v>5337 ОСОБАЯ СО ШПИКОМ вар п/о  ОСТАНКИНО</v>
          </cell>
          <cell r="D136">
            <v>81.8</v>
          </cell>
          <cell r="F136">
            <v>81.8</v>
          </cell>
        </row>
        <row r="137">
          <cell r="A137" t="str">
            <v>5341 СЕРВЕЛАТ ОХОТНИЧИЙ в/к в/у  ОСТАНКИНО</v>
          </cell>
          <cell r="D137">
            <v>384.1</v>
          </cell>
          <cell r="F137">
            <v>384.1</v>
          </cell>
        </row>
        <row r="138">
          <cell r="A138" t="str">
            <v>5483 ЭКСТРА Папа может с/к в/у 1/250 8шт.   ОСТАНКИНО</v>
          </cell>
          <cell r="D138">
            <v>1063</v>
          </cell>
          <cell r="F138">
            <v>1063</v>
          </cell>
        </row>
        <row r="139">
          <cell r="A139" t="str">
            <v>5544 Сервелат Финский в/к в/у_45с НОВАЯ ОСТАНКИНО</v>
          </cell>
          <cell r="D139">
            <v>863.1</v>
          </cell>
          <cell r="F139">
            <v>863.1</v>
          </cell>
        </row>
        <row r="140">
          <cell r="A140" t="str">
            <v>5682 САЛЯМИ МЕЛКОЗЕРНЕНАЯ с/к в/у 1/120_60с   ОСТАНКИНО</v>
          </cell>
          <cell r="D140">
            <v>2388</v>
          </cell>
          <cell r="F140">
            <v>2388</v>
          </cell>
        </row>
        <row r="141">
          <cell r="A141" t="str">
            <v>5706 АРОМАТНАЯ Папа может с/к в/у 1/250 8шт.  ОСТАНКИНО</v>
          </cell>
          <cell r="D141">
            <v>944</v>
          </cell>
          <cell r="F141">
            <v>944</v>
          </cell>
        </row>
        <row r="142">
          <cell r="A142" t="str">
            <v>5708 ПОСОЛЬСКАЯ Папа может с/к в/у ОСТАНКИНО</v>
          </cell>
          <cell r="D142">
            <v>69.7</v>
          </cell>
          <cell r="F142">
            <v>69.7</v>
          </cell>
        </row>
        <row r="143">
          <cell r="A143" t="str">
            <v>5709 САЛЯМИ МЕЛКОЗЕРНЕНАЯ Папа может с/к в/у ОСТАНКИНО</v>
          </cell>
          <cell r="D143">
            <v>0.5</v>
          </cell>
          <cell r="F143">
            <v>0.5</v>
          </cell>
        </row>
        <row r="144">
          <cell r="A144" t="str">
            <v>5820 СЛИВОЧНЫЕ Папа может сос п/о мгс 2*2_45с   ОСТАНКИНО</v>
          </cell>
          <cell r="D144">
            <v>156.69999999999999</v>
          </cell>
          <cell r="F144">
            <v>156.69999999999999</v>
          </cell>
        </row>
        <row r="145">
          <cell r="A145" t="str">
            <v>5851 ЭКСТРА Папа может вар п/о   ОСТАНКИНО</v>
          </cell>
          <cell r="D145">
            <v>363.3</v>
          </cell>
          <cell r="F145">
            <v>363.3</v>
          </cell>
        </row>
        <row r="146">
          <cell r="A146" t="str">
            <v>5931 ОХОТНИЧЬЯ Папа может с/к в/у 1/220 8шт.   ОСТАНКИНО</v>
          </cell>
          <cell r="D146">
            <v>965</v>
          </cell>
          <cell r="F146">
            <v>965</v>
          </cell>
        </row>
        <row r="147">
          <cell r="A147" t="str">
            <v>5976 МОЛОЧНЫЕ ТРАДИЦ. сос п/о в/у 1/350_45с  ОСТАНКИНО</v>
          </cell>
          <cell r="D147">
            <v>1232</v>
          </cell>
          <cell r="F147">
            <v>1232</v>
          </cell>
        </row>
        <row r="148">
          <cell r="A148" t="str">
            <v>5981 МОЛОЧНЫЕ ТРАДИЦ. сос п/о мгс 1*6_45с   ОСТАНКИНО</v>
          </cell>
          <cell r="D148">
            <v>185.9</v>
          </cell>
          <cell r="F148">
            <v>185.9</v>
          </cell>
        </row>
        <row r="149">
          <cell r="A149" t="str">
            <v>5982 МОЛОЧНЫЕ ТРАДИЦ. сос п/о мгс 0,6кг_СНГ  ОСТАНКИНО</v>
          </cell>
          <cell r="D149">
            <v>344</v>
          </cell>
          <cell r="F149">
            <v>344</v>
          </cell>
        </row>
        <row r="150">
          <cell r="A150" t="str">
            <v>5992 ВРЕМЯ ОКРОШКИ Папа может вар п/о 0.4кг   ОСТАНКИНО</v>
          </cell>
          <cell r="D150">
            <v>626</v>
          </cell>
          <cell r="F150">
            <v>626</v>
          </cell>
        </row>
        <row r="151">
          <cell r="A151" t="str">
            <v>6025 ВЕТЧ.ФИРМЕННАЯ С ИНДЕЙКОЙ п/о   ОСТАНКИНО</v>
          </cell>
          <cell r="D151">
            <v>4.5</v>
          </cell>
          <cell r="F151">
            <v>4.5</v>
          </cell>
        </row>
        <row r="152">
          <cell r="A152" t="str">
            <v>6041 МОЛОЧНЫЕ К ЗАВТРАКУ сос п/о мгс 1*3  ОСТАНКИНО</v>
          </cell>
          <cell r="D152">
            <v>8</v>
          </cell>
          <cell r="F152">
            <v>8</v>
          </cell>
        </row>
        <row r="153">
          <cell r="A153" t="str">
            <v>6042 МОЛОЧНЫЕ К ЗАВТРАКУ сос п/о в/у 0.4кг   ОСТАНКИНО</v>
          </cell>
          <cell r="D153">
            <v>78</v>
          </cell>
          <cell r="F153">
            <v>78</v>
          </cell>
        </row>
        <row r="154">
          <cell r="A154" t="str">
            <v>6113 СОЧНЫЕ сос п/о мгс 1*6_Ашан  ОСТАНКИНО</v>
          </cell>
          <cell r="D154">
            <v>1800.7</v>
          </cell>
          <cell r="F154">
            <v>1800.7</v>
          </cell>
        </row>
        <row r="155">
          <cell r="A155" t="str">
            <v>6123 МОЛОЧНЫЕ КЛАССИЧЕСКИЕ ПМ сос п/о мгс 2*4   ОСТАНКИНО</v>
          </cell>
          <cell r="D155">
            <v>752.7</v>
          </cell>
          <cell r="F155">
            <v>752.7</v>
          </cell>
        </row>
        <row r="156">
          <cell r="A156" t="str">
            <v>6213 СЕРВЕЛАТ ФИНСКИЙ СН в/к в/у 0.35кг 8шт.  ОСТАНКИНО</v>
          </cell>
          <cell r="D156">
            <v>27</v>
          </cell>
          <cell r="F156">
            <v>27</v>
          </cell>
        </row>
        <row r="157">
          <cell r="A157" t="str">
            <v>6215 СЕРВЕЛАТ ОРЕХОВЫЙ СН в/к в/у 0.35кг 8шт  ОСТАНКИНО</v>
          </cell>
          <cell r="D157">
            <v>12</v>
          </cell>
          <cell r="F157">
            <v>12</v>
          </cell>
        </row>
        <row r="158">
          <cell r="A158" t="str">
            <v>6217 ШПИКАЧКИ ДОМАШНИЕ СН п/о мгс 0.4кг 8шт.  ОСТАНКИНО</v>
          </cell>
          <cell r="D158">
            <v>14</v>
          </cell>
          <cell r="F158">
            <v>14</v>
          </cell>
        </row>
        <row r="159">
          <cell r="A159" t="str">
            <v>6221 НЕАПОЛИТАНСКИЙ ДУЭТ с/к с/н мгс 1/90  ОСТАНКИНО</v>
          </cell>
          <cell r="D159">
            <v>122</v>
          </cell>
          <cell r="F159">
            <v>122</v>
          </cell>
        </row>
        <row r="160">
          <cell r="A160" t="str">
            <v>6222 ИТАЛЬЯНСКОЕ АССОРТИ с/в с/н мгс 1/90 ОСТАНКИНО</v>
          </cell>
          <cell r="D160">
            <v>58</v>
          </cell>
          <cell r="F160">
            <v>58</v>
          </cell>
        </row>
        <row r="161">
          <cell r="A161" t="str">
            <v>6228 МЯСНОЕ АССОРТИ к/з с/н мгс 1/90 10шт.  ОСТАНКИНО</v>
          </cell>
          <cell r="D161">
            <v>363</v>
          </cell>
          <cell r="F161">
            <v>363</v>
          </cell>
        </row>
        <row r="162">
          <cell r="A162" t="str">
            <v>6241 ХОТ-ДОГ Папа может сос п/о мгс 0.38кг  ОСТАНКИНО</v>
          </cell>
          <cell r="F162">
            <v>5</v>
          </cell>
        </row>
        <row r="163">
          <cell r="A163" t="str">
            <v>6247 ДОМАШНЯЯ Папа может вар п/о 0,4кг 8шт.  ОСТАНКИНО</v>
          </cell>
          <cell r="D163">
            <v>156</v>
          </cell>
          <cell r="F163">
            <v>156</v>
          </cell>
        </row>
        <row r="164">
          <cell r="A164" t="str">
            <v>6268 ГОВЯЖЬЯ Папа может вар п/о 0,4кг 8 шт.  ОСТАНКИНО</v>
          </cell>
          <cell r="D164">
            <v>334</v>
          </cell>
          <cell r="F164">
            <v>334</v>
          </cell>
        </row>
        <row r="165">
          <cell r="A165" t="str">
            <v>6281 СВИНИНА ДЕЛИКАТ. к/в мл/к в/у 0.3кг 45с  ОСТАНКИНО</v>
          </cell>
          <cell r="D165">
            <v>506</v>
          </cell>
          <cell r="F165">
            <v>506</v>
          </cell>
        </row>
        <row r="166">
          <cell r="A166" t="str">
            <v>6297 ФИЛЕЙНЫЕ сос ц/о в/у 1/270 12шт_45с  ОСТАНКИНО</v>
          </cell>
          <cell r="D166">
            <v>2503</v>
          </cell>
          <cell r="F166">
            <v>2503</v>
          </cell>
        </row>
        <row r="167">
          <cell r="A167" t="str">
            <v>6303 МЯСНЫЕ Папа может сос п/о мгс 1.5*3  ОСТАНКИНО</v>
          </cell>
          <cell r="D167">
            <v>314.7</v>
          </cell>
          <cell r="F167">
            <v>314.7</v>
          </cell>
        </row>
        <row r="168">
          <cell r="A168" t="str">
            <v>6325 ДОКТОРСКАЯ ПРЕМИУМ вар п/о 0.4кг 8шт.  ОСТАНКИНО</v>
          </cell>
          <cell r="D168">
            <v>582</v>
          </cell>
          <cell r="F168">
            <v>582</v>
          </cell>
        </row>
        <row r="169">
          <cell r="A169" t="str">
            <v>6333 МЯСНАЯ Папа может вар п/о 0.4кг 8шт.  ОСТАНКИНО</v>
          </cell>
          <cell r="D169">
            <v>5531</v>
          </cell>
          <cell r="F169">
            <v>5534</v>
          </cell>
        </row>
        <row r="170">
          <cell r="A170" t="str">
            <v>6353 ЭКСТРА Папа может вар п/о 0.4кг 8шт.  ОСТАНКИНО</v>
          </cell>
          <cell r="D170">
            <v>3116</v>
          </cell>
          <cell r="F170">
            <v>3116</v>
          </cell>
        </row>
        <row r="171">
          <cell r="A171" t="str">
            <v>6392 ФИЛЕЙНАЯ Папа может вар п/о 0.4кг. ОСТАНКИНО</v>
          </cell>
          <cell r="D171">
            <v>3477</v>
          </cell>
          <cell r="F171">
            <v>3477</v>
          </cell>
        </row>
        <row r="172">
          <cell r="A172" t="str">
            <v>6427 КЛАССИЧЕСКАЯ ПМ вар п/о 0.35кг 8шт. ОСТАНКИНО</v>
          </cell>
          <cell r="D172">
            <v>3225</v>
          </cell>
          <cell r="F172">
            <v>3230</v>
          </cell>
        </row>
        <row r="173">
          <cell r="A173" t="str">
            <v>6450 БЕКОН с/к с/н в/у 1/100 10шт.  ОСТАНКИНО</v>
          </cell>
          <cell r="D173">
            <v>11</v>
          </cell>
          <cell r="F173">
            <v>11</v>
          </cell>
        </row>
        <row r="174">
          <cell r="A174" t="str">
            <v>6453 ЭКСТРА Папа может с/к с/н в/у 1/100 14шт.   ОСТАНКИНО</v>
          </cell>
          <cell r="D174">
            <v>1325</v>
          </cell>
          <cell r="F174">
            <v>1325</v>
          </cell>
        </row>
        <row r="175">
          <cell r="A175" t="str">
            <v>6454 АРОМАТНАЯ с/к с/н в/у 1/100 14шт.  ОСТАНКИНО</v>
          </cell>
          <cell r="D175">
            <v>1225</v>
          </cell>
          <cell r="F175">
            <v>1225</v>
          </cell>
        </row>
        <row r="176">
          <cell r="A176" t="str">
            <v>6470 ВЕТЧ.МРАМОРНАЯ в/у_45с  ОСТАНКИНО</v>
          </cell>
          <cell r="D176">
            <v>10.9</v>
          </cell>
          <cell r="F176">
            <v>10.9</v>
          </cell>
        </row>
        <row r="177">
          <cell r="A177" t="str">
            <v>6475 С СЫРОМ Папа может сос ц/о мгс 0.4кг6шт  ОСТАНКИНО</v>
          </cell>
          <cell r="D177">
            <v>355</v>
          </cell>
          <cell r="F177">
            <v>355</v>
          </cell>
        </row>
        <row r="178">
          <cell r="A178" t="str">
            <v>6527 ШПИКАЧКИ СОЧНЫЕ ПМ сар б/о мгс 1*3 45с ОСТАНКИНО</v>
          </cell>
          <cell r="D178">
            <v>474.1</v>
          </cell>
          <cell r="F178">
            <v>474.1</v>
          </cell>
        </row>
        <row r="179">
          <cell r="A179" t="str">
            <v>6555 ПОСОЛЬСКАЯ с/к с/н в/у 1/100 10шт.  ОСТАНКИНО</v>
          </cell>
          <cell r="D179">
            <v>723</v>
          </cell>
          <cell r="F179">
            <v>723</v>
          </cell>
        </row>
        <row r="180">
          <cell r="A180" t="str">
            <v>6562 СЕРВЕЛАТ КАРЕЛЬСКИЙ СН в/к в/у 0,28кг  ОСТАНКИНО</v>
          </cell>
          <cell r="D180">
            <v>122</v>
          </cell>
          <cell r="F180">
            <v>122</v>
          </cell>
        </row>
        <row r="181">
          <cell r="A181" t="str">
            <v>6563 СЛИВОЧНЫЕ СН сос п/о мгс 1*6  ОСТАНКИНО</v>
          </cell>
          <cell r="D181">
            <v>33</v>
          </cell>
          <cell r="F181">
            <v>33</v>
          </cell>
        </row>
        <row r="182">
          <cell r="A182" t="str">
            <v>6586 МРАМОРНАЯ И БАЛЫКОВАЯ в/к с/н мгс 1/90 ОСТАНКИНО</v>
          </cell>
          <cell r="D182">
            <v>224</v>
          </cell>
          <cell r="F182">
            <v>224</v>
          </cell>
        </row>
        <row r="183">
          <cell r="A183" t="str">
            <v>6593 ДОКТОРСКАЯ СН вар п/о 0.45кг 8шт.  ОСТАНКИНО</v>
          </cell>
          <cell r="D183">
            <v>1</v>
          </cell>
          <cell r="F183">
            <v>1</v>
          </cell>
        </row>
        <row r="184">
          <cell r="A184" t="str">
            <v>6597 РУССКАЯ СН вар п/о 0.45кг 8шт.  ОСТАНКИНО</v>
          </cell>
          <cell r="D184">
            <v>2</v>
          </cell>
          <cell r="F184">
            <v>2</v>
          </cell>
        </row>
        <row r="185">
          <cell r="A185" t="str">
            <v>6601 ГОВЯЖЬИ СН сос п/о мгс 1*6  ОСТАНКИНО</v>
          </cell>
          <cell r="D185">
            <v>136.9</v>
          </cell>
          <cell r="F185">
            <v>136.9</v>
          </cell>
        </row>
        <row r="186">
          <cell r="A186" t="str">
            <v>6602 БАВАРСКИЕ ПМ сос ц/о мгс 0,35кг 8шт.  ОСТАНКИНО</v>
          </cell>
          <cell r="D186">
            <v>497</v>
          </cell>
          <cell r="F186">
            <v>497</v>
          </cell>
        </row>
        <row r="187">
          <cell r="A187" t="str">
            <v>6616 МОЛОЧНЫЕ КЛАССИЧЕСКИЕ сос п/о в/у 0.3кг  ОСТАНКИНО</v>
          </cell>
          <cell r="D187">
            <v>207</v>
          </cell>
          <cell r="F187">
            <v>207</v>
          </cell>
        </row>
        <row r="188">
          <cell r="A188" t="str">
            <v>6645 ВЕТЧ.КЛАССИЧЕСКАЯ СН п/о 0.8кг 4шт.  ОСТАНКИНО</v>
          </cell>
          <cell r="D188">
            <v>1</v>
          </cell>
          <cell r="F188">
            <v>1</v>
          </cell>
        </row>
        <row r="189">
          <cell r="A189" t="str">
            <v>6661 СОЧНЫЙ ГРИЛЬ ПМ сос п/о мгс 1.5*4_Маяк  ОСТАНКИНО</v>
          </cell>
          <cell r="D189">
            <v>81</v>
          </cell>
          <cell r="F189">
            <v>81</v>
          </cell>
        </row>
        <row r="190">
          <cell r="A190" t="str">
            <v>6666 БОЯНСКАЯ Папа может п/к в/у 0,28кг 8 шт. ОСТАНКИНО</v>
          </cell>
          <cell r="D190">
            <v>1522</v>
          </cell>
          <cell r="F190">
            <v>1522</v>
          </cell>
        </row>
        <row r="191">
          <cell r="A191" t="str">
            <v>6669 ВЕНСКАЯ САЛЯМИ п/к в/у 0.28кг 8шт  ОСТАНКИНО</v>
          </cell>
          <cell r="D191">
            <v>584</v>
          </cell>
          <cell r="F191">
            <v>584</v>
          </cell>
        </row>
        <row r="192">
          <cell r="A192" t="str">
            <v>6683 СЕРВЕЛАТ ЗЕРНИСТЫЙ ПМ в/к в/у 0,35кг  ОСТАНКИНО</v>
          </cell>
          <cell r="D192">
            <v>3369</v>
          </cell>
          <cell r="F192">
            <v>3370</v>
          </cell>
        </row>
        <row r="193">
          <cell r="A193" t="str">
            <v>6684 СЕРВЕЛАТ КАРЕЛЬСКИЙ ПМ в/к в/у 0.28кг  ОСТАНКИНО</v>
          </cell>
          <cell r="D193">
            <v>2327</v>
          </cell>
          <cell r="F193">
            <v>2329</v>
          </cell>
        </row>
        <row r="194">
          <cell r="A194" t="str">
            <v>6689 СЕРВЕЛАТ ОХОТНИЧИЙ ПМ в/к в/у 0,35кг 8шт  ОСТАНКИНО</v>
          </cell>
          <cell r="D194">
            <v>4846</v>
          </cell>
          <cell r="F194">
            <v>4850</v>
          </cell>
        </row>
        <row r="195">
          <cell r="A195" t="str">
            <v>6692 СЕРВЕЛАТ ПРИМА в/к в/у 0.28кг 8шт.  ОСТАНКИНО</v>
          </cell>
          <cell r="D195">
            <v>529</v>
          </cell>
          <cell r="F195">
            <v>529</v>
          </cell>
        </row>
        <row r="196">
          <cell r="A196" t="str">
            <v>6697 СЕРВЕЛАТ ФИНСКИЙ ПМ в/к в/у 0,35кг 8шт.  ОСТАНКИНО</v>
          </cell>
          <cell r="D196">
            <v>5273</v>
          </cell>
          <cell r="F196">
            <v>5278</v>
          </cell>
        </row>
        <row r="197">
          <cell r="A197" t="str">
            <v>6713 СОЧНЫЙ ГРИЛЬ ПМ сос п/о мгс 0.41кг 8шт.  ОСТАНКИНО</v>
          </cell>
          <cell r="D197">
            <v>1419</v>
          </cell>
          <cell r="F197">
            <v>1419</v>
          </cell>
        </row>
        <row r="198">
          <cell r="A198" t="str">
            <v>6716 ОСОБАЯ Коровино (в сетке) 0.5кг 8шт.  ОСТАНКИНО</v>
          </cell>
          <cell r="D198">
            <v>710</v>
          </cell>
          <cell r="F198">
            <v>710</v>
          </cell>
        </row>
        <row r="199">
          <cell r="A199" t="str">
            <v>6722 СОЧНЫЕ ПМ сос п/о мгс 0,41кг 10шт.  ОСТАНКИНО</v>
          </cell>
          <cell r="D199">
            <v>5103</v>
          </cell>
          <cell r="F199">
            <v>5110</v>
          </cell>
        </row>
        <row r="200">
          <cell r="A200" t="str">
            <v>6726 СЛИВОЧНЫЕ ПМ сос п/о мгс 0.41кг 10шт.  ОСТАНКИНО</v>
          </cell>
          <cell r="D200">
            <v>3142</v>
          </cell>
          <cell r="F200">
            <v>3142</v>
          </cell>
        </row>
        <row r="201">
          <cell r="A201" t="str">
            <v>6734 ОСОБАЯ СО ШПИКОМ Коровино (в сетке) 0,5кг ОСТАНКИНО</v>
          </cell>
          <cell r="D201">
            <v>250</v>
          </cell>
          <cell r="F201">
            <v>250</v>
          </cell>
        </row>
        <row r="202">
          <cell r="A202" t="str">
            <v>6747 РУССКАЯ ПРЕМИУМ ПМ вар ф/о в/у  ОСТАНКИНО</v>
          </cell>
          <cell r="D202">
            <v>82.5</v>
          </cell>
          <cell r="F202">
            <v>82.5</v>
          </cell>
        </row>
        <row r="203">
          <cell r="A203" t="str">
            <v>6751 СЛИВОЧНЫЕ СН сос п/о мгс 0,41кг 10шт.  ОСТАНКИНО</v>
          </cell>
          <cell r="D203">
            <v>11</v>
          </cell>
          <cell r="F203">
            <v>11</v>
          </cell>
        </row>
        <row r="204">
          <cell r="A204" t="str">
            <v>6756 ВЕТЧ.ЛЮБИТЕЛЬСКАЯ п/о  ОСТАНКИНО</v>
          </cell>
          <cell r="D204">
            <v>128.80000000000001</v>
          </cell>
          <cell r="F204">
            <v>128.80000000000001</v>
          </cell>
        </row>
        <row r="205">
          <cell r="A205" t="str">
            <v>6776 ХОТ-ДОГ Папа может сос п/о мгс 0.35кг  ОСТАНКИНО</v>
          </cell>
          <cell r="D205">
            <v>661</v>
          </cell>
          <cell r="F205">
            <v>661</v>
          </cell>
        </row>
        <row r="206">
          <cell r="A206" t="str">
            <v>6777 МЯСНЫЕ С ГОВЯДИНОЙ ПМ сос п/о мгс 0.4кг  ОСТАНКИНО</v>
          </cell>
          <cell r="D206">
            <v>1252</v>
          </cell>
          <cell r="F206">
            <v>1252</v>
          </cell>
        </row>
        <row r="207">
          <cell r="A207" t="str">
            <v>6822 ИЗ ОТБОРНОГО МЯСА ПМ сос п/о мгс 0,36кг  ОСТАНКИНО</v>
          </cell>
          <cell r="D207">
            <v>109</v>
          </cell>
          <cell r="F207">
            <v>109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235</v>
          </cell>
          <cell r="F208">
            <v>235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419</v>
          </cell>
          <cell r="F209">
            <v>419</v>
          </cell>
        </row>
        <row r="210">
          <cell r="A210" t="str">
            <v>БОНУС Z-ОСОБАЯ Коровино вар п/о (5324)  ОСТАНКИНО</v>
          </cell>
          <cell r="D210">
            <v>24</v>
          </cell>
          <cell r="F210">
            <v>24</v>
          </cell>
        </row>
        <row r="211">
          <cell r="A211" t="str">
            <v>БОНУС Z-ОСОБАЯ Коровино вар п/о 0.5кг_СНГ (6305)  ОСТАНКИНО</v>
          </cell>
          <cell r="D211">
            <v>32</v>
          </cell>
          <cell r="F211">
            <v>32</v>
          </cell>
        </row>
        <row r="212">
          <cell r="A212" t="str">
            <v>БОНУС СОЧНЫЕ сос п/о мгс 0.41кг_UZ (6087)  ОСТАНКИНО</v>
          </cell>
          <cell r="D212">
            <v>1014</v>
          </cell>
          <cell r="F212">
            <v>1014</v>
          </cell>
        </row>
        <row r="213">
          <cell r="A213" t="str">
            <v>БОНУС СОЧНЫЕ сос п/о мгс 1*6_UZ (6088)  ОСТАНКИНО</v>
          </cell>
          <cell r="D213">
            <v>346</v>
          </cell>
          <cell r="F213">
            <v>346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1478</v>
          </cell>
        </row>
        <row r="215">
          <cell r="A215" t="str">
            <v>БОНУС_283  Сосиски Сочинки, ВЕС, ТМ Стародворье ПОКОМ</v>
          </cell>
          <cell r="F215">
            <v>10.8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299.17</v>
          </cell>
        </row>
        <row r="217">
          <cell r="A217" t="str">
            <v>БОНУС_Колбаса вареная Филейская ТМ Вязанка. ВЕС  ПОКОМ</v>
          </cell>
          <cell r="F217">
            <v>512.63699999999994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480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547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9</v>
          </cell>
          <cell r="F220">
            <v>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347</v>
          </cell>
        </row>
        <row r="222">
          <cell r="A222" t="str">
            <v>Бутербродная вареная 0,47 кг шт.  СПК</v>
          </cell>
          <cell r="D222">
            <v>34</v>
          </cell>
          <cell r="F222">
            <v>34</v>
          </cell>
        </row>
        <row r="223">
          <cell r="A223" t="str">
            <v>Вацлавская п/к (черева) 390 гр.шт. термоус.пак  СПК</v>
          </cell>
          <cell r="D223">
            <v>37</v>
          </cell>
          <cell r="F223">
            <v>37</v>
          </cell>
        </row>
        <row r="224">
          <cell r="A224" t="str">
            <v>Ветчина Вацлавская 400 гр.шт.  СПК</v>
          </cell>
          <cell r="D224">
            <v>3</v>
          </cell>
          <cell r="F224">
            <v>3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358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194</v>
          </cell>
          <cell r="F226">
            <v>1558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1002</v>
          </cell>
          <cell r="F227">
            <v>2185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339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19</v>
          </cell>
          <cell r="F229">
            <v>19</v>
          </cell>
        </row>
        <row r="230">
          <cell r="A230" t="str">
            <v>Дельгаро с/в "Эликатессе" 140 гр.шт.  СПК</v>
          </cell>
          <cell r="D230">
            <v>53</v>
          </cell>
          <cell r="F230">
            <v>53</v>
          </cell>
        </row>
        <row r="231">
          <cell r="A231" t="str">
            <v>Деревенская рубленая вареная 350 гр.шт. термоус. пак.  СПК</v>
          </cell>
          <cell r="D231">
            <v>2</v>
          </cell>
          <cell r="F231">
            <v>2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328</v>
          </cell>
          <cell r="F232">
            <v>328</v>
          </cell>
        </row>
        <row r="233">
          <cell r="A233" t="str">
            <v>Докторская вареная в/с 0,47 кг шт.  СПК</v>
          </cell>
          <cell r="D233">
            <v>17</v>
          </cell>
          <cell r="F233">
            <v>17</v>
          </cell>
        </row>
        <row r="234">
          <cell r="A234" t="str">
            <v>Докторская вареная термоус.пак. "Высокий вкус"  СПК</v>
          </cell>
          <cell r="D234">
            <v>136</v>
          </cell>
          <cell r="F234">
            <v>136</v>
          </cell>
        </row>
        <row r="235">
          <cell r="A235" t="str">
            <v>Жар-боллы с курочкой и сыром, ВЕС ТМ Зареченские  ПОКОМ</v>
          </cell>
          <cell r="F235">
            <v>215.1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48.1</v>
          </cell>
        </row>
        <row r="237">
          <cell r="A237" t="str">
            <v>Жар-ладушки с мясом ТМ Зареченские ВЕС ПОКОМ</v>
          </cell>
          <cell r="F237">
            <v>284.90699999999998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32.6</v>
          </cell>
        </row>
        <row r="239">
          <cell r="A239" t="str">
            <v>Жар-ладушки с яблоком и грушей ТМ Зареченские ВЕС ПОКОМ</v>
          </cell>
          <cell r="F239">
            <v>33.299999999999997</v>
          </cell>
        </row>
        <row r="240">
          <cell r="A240" t="str">
            <v>ЖАР-мени ВЕС ТМ Зареченские  ПОКОМ</v>
          </cell>
          <cell r="F240">
            <v>138.5</v>
          </cell>
        </row>
        <row r="241">
          <cell r="A241" t="str">
            <v>Карбонад Юбилейный 0,13кг нар.д/ф шт. СПК</v>
          </cell>
          <cell r="D241">
            <v>16</v>
          </cell>
          <cell r="F241">
            <v>16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5</v>
          </cell>
          <cell r="F242">
            <v>5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5</v>
          </cell>
          <cell r="F243">
            <v>5</v>
          </cell>
        </row>
        <row r="244">
          <cell r="A244" t="str">
            <v>Классика с/к 235 гр.шт. "Высокий вкус"  СПК</v>
          </cell>
          <cell r="D244">
            <v>205</v>
          </cell>
          <cell r="F244">
            <v>405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965</v>
          </cell>
          <cell r="F245">
            <v>965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832</v>
          </cell>
          <cell r="F246">
            <v>832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126</v>
          </cell>
          <cell r="F247">
            <v>126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31</v>
          </cell>
          <cell r="F248">
            <v>31</v>
          </cell>
        </row>
        <row r="249">
          <cell r="A249" t="str">
            <v>Краковская п/к (черева) 390 гр.шт. термоус.пак. СПК</v>
          </cell>
          <cell r="D249">
            <v>3</v>
          </cell>
          <cell r="F249">
            <v>3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2</v>
          </cell>
          <cell r="F250">
            <v>426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422</v>
          </cell>
          <cell r="F251">
            <v>1398</v>
          </cell>
        </row>
        <row r="252">
          <cell r="A252" t="str">
            <v>Ла Фаворте с/в "Эликатессе" 140 гр.шт.  СПК</v>
          </cell>
          <cell r="D252">
            <v>79</v>
          </cell>
          <cell r="F252">
            <v>79</v>
          </cell>
        </row>
        <row r="253">
          <cell r="A253" t="str">
            <v>Ливерная Печеночная "Просто выгодно" 0,3 кг.шт.  СПК</v>
          </cell>
          <cell r="D253">
            <v>91</v>
          </cell>
          <cell r="F253">
            <v>91</v>
          </cell>
        </row>
        <row r="254">
          <cell r="A254" t="str">
            <v>Любительская вареная термоус.пак. "Высокий вкус"  СПК</v>
          </cell>
          <cell r="D254">
            <v>124</v>
          </cell>
          <cell r="F254">
            <v>124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126.002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168.803</v>
          </cell>
        </row>
        <row r="258">
          <cell r="A258" t="str">
            <v>Мусульманская вареная "Просто выгодно"  СПК</v>
          </cell>
          <cell r="D258">
            <v>36</v>
          </cell>
          <cell r="F258">
            <v>36</v>
          </cell>
        </row>
        <row r="259">
          <cell r="A259" t="str">
            <v>Мусульманская п/к "Просто выгодно" термофор.пак.  СПК</v>
          </cell>
          <cell r="D259">
            <v>0.5</v>
          </cell>
          <cell r="F259">
            <v>0.5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10</v>
          </cell>
          <cell r="F260">
            <v>1851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6</v>
          </cell>
          <cell r="F261">
            <v>1425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4</v>
          </cell>
          <cell r="F262">
            <v>1683</v>
          </cell>
        </row>
        <row r="263">
          <cell r="A263" t="str">
            <v>Наггетсы с куриным филе и сыром ТМ Вязанка 0,25 кг ПОКОМ</v>
          </cell>
          <cell r="D263">
            <v>4</v>
          </cell>
          <cell r="F263">
            <v>557</v>
          </cell>
        </row>
        <row r="264">
          <cell r="A264" t="str">
            <v>Наггетсы Хрустящие ТМ Зареченские. ВЕС ПОКОМ</v>
          </cell>
          <cell r="F264">
            <v>443</v>
          </cell>
        </row>
        <row r="265">
          <cell r="A265" t="str">
            <v>Оригинальная с перцем с/к  СПК</v>
          </cell>
          <cell r="D265">
            <v>398.95</v>
          </cell>
          <cell r="F265">
            <v>1698.95</v>
          </cell>
        </row>
        <row r="266">
          <cell r="A266" t="str">
            <v>Особая вареная  СПК</v>
          </cell>
          <cell r="D266">
            <v>11</v>
          </cell>
          <cell r="F266">
            <v>11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20</v>
          </cell>
          <cell r="F267">
            <v>20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308</v>
          </cell>
        </row>
        <row r="269">
          <cell r="A269" t="str">
            <v>Пельмени Бигбули #МЕГАВКУСИЩЕ с сочной грудинкой 0,43 кг  ПОКОМ</v>
          </cell>
          <cell r="D269">
            <v>1</v>
          </cell>
          <cell r="F269">
            <v>94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763</v>
          </cell>
        </row>
        <row r="271">
          <cell r="A271" t="str">
            <v>Пельмени Бигбули с мясом, Горячая штучка 0,43кг  ПОКОМ</v>
          </cell>
          <cell r="D271">
            <v>1</v>
          </cell>
          <cell r="F271">
            <v>212</v>
          </cell>
        </row>
        <row r="272">
          <cell r="A272" t="str">
            <v>Пельмени Бигбули с мясом, Горячая штучка 0,9кг  ПОКОМ</v>
          </cell>
          <cell r="D272">
            <v>321</v>
          </cell>
          <cell r="F272">
            <v>605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D273">
            <v>1</v>
          </cell>
          <cell r="F273">
            <v>829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D274">
            <v>1</v>
          </cell>
          <cell r="F274">
            <v>207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197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842</v>
          </cell>
          <cell r="F276">
            <v>2523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1</v>
          </cell>
          <cell r="F277">
            <v>1088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F278">
            <v>1779.001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873</v>
          </cell>
          <cell r="F279">
            <v>3114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1</v>
          </cell>
          <cell r="F280">
            <v>872</v>
          </cell>
        </row>
        <row r="281">
          <cell r="A281" t="str">
            <v>Пельмени Левантские ТМ Особый рецепт 0,8 кг  ПОКОМ</v>
          </cell>
          <cell r="D281">
            <v>2</v>
          </cell>
          <cell r="F281">
            <v>8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3</v>
          </cell>
          <cell r="F282">
            <v>134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5</v>
          </cell>
          <cell r="F283">
            <v>1245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243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5</v>
          </cell>
          <cell r="F285">
            <v>750.00099999999998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F286">
            <v>671</v>
          </cell>
        </row>
        <row r="287">
          <cell r="A287" t="str">
            <v>Пельмени Сочные сфера 0,9 кг ТМ Стародворье ПОКОМ</v>
          </cell>
          <cell r="F287">
            <v>251</v>
          </cell>
        </row>
        <row r="288">
          <cell r="A288" t="str">
            <v>Пипперони с/к "Эликатессе" 0,20 кг.шт.  СПК</v>
          </cell>
          <cell r="D288">
            <v>1</v>
          </cell>
          <cell r="F288">
            <v>1</v>
          </cell>
        </row>
        <row r="289">
          <cell r="A289" t="str">
            <v>Плавленый Сыр 45% "С ветчиной" СТМ "ПапаМожет" 180гр  ОСТАНКИНО</v>
          </cell>
          <cell r="D289">
            <v>25</v>
          </cell>
          <cell r="F289">
            <v>25</v>
          </cell>
        </row>
        <row r="290">
          <cell r="A290" t="str">
            <v>Плавленый Сыр 45% "С грибами" СТМ "ПапаМожет 180гр  ОСТАНКИНО</v>
          </cell>
          <cell r="D290">
            <v>24</v>
          </cell>
          <cell r="F290">
            <v>24</v>
          </cell>
        </row>
        <row r="291">
          <cell r="A291" t="str">
            <v>По-Австрийски с/к 260 гр.шт. "Высокий вкус"  СПК</v>
          </cell>
          <cell r="D291">
            <v>218</v>
          </cell>
          <cell r="F291">
            <v>218</v>
          </cell>
        </row>
        <row r="292">
          <cell r="A292" t="str">
            <v>Покровская вареная 0,47 кг шт.  СПК</v>
          </cell>
          <cell r="D292">
            <v>31</v>
          </cell>
          <cell r="F292">
            <v>31</v>
          </cell>
        </row>
        <row r="293">
          <cell r="A293" t="str">
            <v>Продукт колбасный с сыром копченый Коровино 400 гр  ОСТАНКИНО</v>
          </cell>
          <cell r="D293">
            <v>14</v>
          </cell>
          <cell r="F293">
            <v>14</v>
          </cell>
        </row>
        <row r="294">
          <cell r="A294" t="str">
            <v>Салями Трюфель с/в "Эликатессе" 0,16 кг.шт.  СПК</v>
          </cell>
          <cell r="D294">
            <v>194</v>
          </cell>
          <cell r="F294">
            <v>194</v>
          </cell>
        </row>
        <row r="295">
          <cell r="A295" t="str">
            <v>Салями Финская с/к 235 гр.шт. "Высокий вкус"  СПК</v>
          </cell>
          <cell r="D295">
            <v>159</v>
          </cell>
          <cell r="F295">
            <v>159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186.8</v>
          </cell>
          <cell r="F296">
            <v>486.8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160.1</v>
          </cell>
          <cell r="F297">
            <v>360.1</v>
          </cell>
        </row>
        <row r="298">
          <cell r="A298" t="str">
            <v>Сардельки из свинины (черева) ( в ср.защ.атм) "Высокий вкус"  СПК</v>
          </cell>
          <cell r="D298">
            <v>11</v>
          </cell>
          <cell r="F298">
            <v>11</v>
          </cell>
        </row>
        <row r="299">
          <cell r="A299" t="str">
            <v>Семейная с чесночком Экстра вареная  СПК</v>
          </cell>
          <cell r="D299">
            <v>36</v>
          </cell>
          <cell r="F299">
            <v>36</v>
          </cell>
        </row>
        <row r="300">
          <cell r="A300" t="str">
            <v>Семейная с чесночком Экстра вареная 0,5 кг.шт.  СПК</v>
          </cell>
          <cell r="D300">
            <v>11</v>
          </cell>
          <cell r="F300">
            <v>11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36</v>
          </cell>
          <cell r="F301">
            <v>36</v>
          </cell>
        </row>
        <row r="302">
          <cell r="A302" t="str">
            <v>Сервелат Финский в/к 0,38 кг.шт. термофор.пак.  СПК</v>
          </cell>
          <cell r="D302">
            <v>13</v>
          </cell>
          <cell r="F302">
            <v>13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49</v>
          </cell>
          <cell r="F303">
            <v>49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174</v>
          </cell>
          <cell r="F304">
            <v>174</v>
          </cell>
        </row>
        <row r="305">
          <cell r="A305" t="str">
            <v>Сибирская особая с/к 0,235 кг шт.  СПК</v>
          </cell>
          <cell r="D305">
            <v>201</v>
          </cell>
          <cell r="F305">
            <v>851</v>
          </cell>
        </row>
        <row r="306">
          <cell r="A306" t="str">
            <v>Славянская п/к 0,38 кг шт.термофор.пак.  СПК</v>
          </cell>
          <cell r="D306">
            <v>10</v>
          </cell>
          <cell r="F306">
            <v>10</v>
          </cell>
        </row>
        <row r="307">
          <cell r="A307" t="str">
            <v>Смак-мени с картофелем и сочной грудинкой 1кг ТМ Зареченские ПОКОМ</v>
          </cell>
          <cell r="F307">
            <v>33</v>
          </cell>
        </row>
        <row r="308">
          <cell r="A308" t="str">
            <v>Смак-мени с мясом 1кг ТМ Зареченские ПОКОМ</v>
          </cell>
          <cell r="F308">
            <v>89</v>
          </cell>
        </row>
        <row r="309">
          <cell r="A309" t="str">
            <v>Смаколадьи с яблоком и грушей ТМ Зареченские,0,9 кг ПОКОМ</v>
          </cell>
          <cell r="F309">
            <v>7</v>
          </cell>
        </row>
        <row r="310">
          <cell r="A310" t="str">
            <v>Сосиски "Баварские" 0,36 кг.шт. вак.упак.  СПК</v>
          </cell>
          <cell r="D310">
            <v>23</v>
          </cell>
          <cell r="F310">
            <v>23</v>
          </cell>
        </row>
        <row r="311">
          <cell r="A311" t="str">
            <v>Сосиски "Молочные" 0,36 кг.шт. вак.упак.  СПК</v>
          </cell>
          <cell r="D311">
            <v>39</v>
          </cell>
          <cell r="F311">
            <v>39</v>
          </cell>
        </row>
        <row r="312">
          <cell r="A312" t="str">
            <v>Сосиски Мусульманские "Просто выгодно" (в ср.защ.атм.)  СПК</v>
          </cell>
          <cell r="D312">
            <v>34</v>
          </cell>
          <cell r="F312">
            <v>34</v>
          </cell>
        </row>
        <row r="313">
          <cell r="A313" t="str">
            <v>Сосиски Хот-дог ВЕС (лоток с ср.защ.атм.)   СПК</v>
          </cell>
          <cell r="D313">
            <v>62</v>
          </cell>
          <cell r="F313">
            <v>62</v>
          </cell>
        </row>
        <row r="314">
          <cell r="A314" t="str">
            <v>Сосисоны в темпуре ВЕС  ПОКОМ</v>
          </cell>
          <cell r="D314">
            <v>3.6</v>
          </cell>
          <cell r="F314">
            <v>148.40199999999999</v>
          </cell>
        </row>
        <row r="315">
          <cell r="A315" t="str">
            <v>Сочный мегачебурек ТМ Зареченские ВЕС ПОКОМ</v>
          </cell>
          <cell r="F315">
            <v>83.36</v>
          </cell>
        </row>
        <row r="316">
          <cell r="A316" t="str">
            <v>Сыр "Пармезан" 40% колотый 100 гр  ОСТАНКИНО</v>
          </cell>
          <cell r="D316">
            <v>10</v>
          </cell>
          <cell r="F316">
            <v>10</v>
          </cell>
        </row>
        <row r="317">
          <cell r="A317" t="str">
            <v>Сыр "Пармезан" 40% кусок 180 гр  ОСТАНКИНО</v>
          </cell>
          <cell r="D317">
            <v>71</v>
          </cell>
          <cell r="F317">
            <v>71</v>
          </cell>
        </row>
        <row r="318">
          <cell r="A318" t="str">
            <v>Сыр Боккончини копченый 40% 100 гр.  ОСТАНКИНО</v>
          </cell>
          <cell r="D318">
            <v>45</v>
          </cell>
          <cell r="F318">
            <v>45</v>
          </cell>
        </row>
        <row r="319">
          <cell r="A319" t="str">
            <v>Сыр Гауда 45% тм Папа Может, нарезанные ломтики 125г (МИНИ)  Останкино</v>
          </cell>
          <cell r="D319">
            <v>6</v>
          </cell>
          <cell r="F319">
            <v>6</v>
          </cell>
        </row>
        <row r="320">
          <cell r="A320" t="str">
            <v>Сыр колбасный копченый Папа Может 400 гр  ОСТАНКИНО</v>
          </cell>
          <cell r="D320">
            <v>21</v>
          </cell>
          <cell r="F320">
            <v>21</v>
          </cell>
        </row>
        <row r="321">
          <cell r="A321" t="str">
            <v>Сыр Останкино "Алтайский Gold" 50% вес  ОСТАНКИНО</v>
          </cell>
          <cell r="D321">
            <v>1.5</v>
          </cell>
          <cell r="F321">
            <v>1.5</v>
          </cell>
        </row>
        <row r="322">
          <cell r="A322" t="str">
            <v>Сыр ПАПА МОЖЕТ "Гауда Голд" 45% 180 г  ОСТАНКИНО</v>
          </cell>
          <cell r="D322">
            <v>367</v>
          </cell>
          <cell r="F322">
            <v>367</v>
          </cell>
        </row>
        <row r="323">
          <cell r="A323" t="str">
            <v>Сыр Папа Может "Гауда Голд", 45% брусок ВЕС ОСТАНКИНО</v>
          </cell>
          <cell r="D323">
            <v>34.5</v>
          </cell>
          <cell r="F323">
            <v>34.5</v>
          </cell>
        </row>
        <row r="324">
          <cell r="A324" t="str">
            <v>Сыр ПАПА МОЖЕТ "Голландский традиционный" 45% 180 г  ОСТАНКИНО</v>
          </cell>
          <cell r="D324">
            <v>630</v>
          </cell>
          <cell r="F324">
            <v>630</v>
          </cell>
        </row>
        <row r="325">
          <cell r="A325" t="str">
            <v>Сыр Папа Может "Голландский традиционный", 45% брусок ВЕС ОСТАНКИНО</v>
          </cell>
          <cell r="D325">
            <v>37</v>
          </cell>
          <cell r="F325">
            <v>37</v>
          </cell>
        </row>
        <row r="326">
          <cell r="A326" t="str">
            <v>Сыр Папа Может "Пошехонский" 45% вес (= 3 кг)  ОСТАНКИНО</v>
          </cell>
          <cell r="D326">
            <v>21.5</v>
          </cell>
          <cell r="F326">
            <v>21.5</v>
          </cell>
        </row>
        <row r="327">
          <cell r="A327" t="str">
            <v>Сыр ПАПА МОЖЕТ "Российский традиционный" 45% 180 г  ОСТАНКИНО</v>
          </cell>
          <cell r="D327">
            <v>331</v>
          </cell>
          <cell r="F327">
            <v>331</v>
          </cell>
        </row>
        <row r="328">
          <cell r="A328" t="str">
            <v>Сыр Папа Может "Сметанковый" 50% вес (=3кг)  ОСТАНКИНО</v>
          </cell>
          <cell r="D328">
            <v>9.5</v>
          </cell>
          <cell r="F328">
            <v>9.5</v>
          </cell>
        </row>
        <row r="329">
          <cell r="A329" t="str">
            <v>Сыр ПАПА МОЖЕТ "Тильзитер" 45% 180 г  ОСТАНКИНО</v>
          </cell>
          <cell r="D329">
            <v>15</v>
          </cell>
          <cell r="F329">
            <v>15</v>
          </cell>
        </row>
        <row r="330">
          <cell r="A330" t="str">
            <v>Сыр Папа Может Гауда  45% вес     Останкино</v>
          </cell>
          <cell r="D330">
            <v>13</v>
          </cell>
          <cell r="F330">
            <v>13</v>
          </cell>
        </row>
        <row r="331">
          <cell r="A331" t="str">
            <v>Сыр Папа Может Голландский 45%, нарез, 125г (9 шт)  Останкино</v>
          </cell>
          <cell r="D331">
            <v>103</v>
          </cell>
          <cell r="F331">
            <v>103</v>
          </cell>
        </row>
        <row r="332">
          <cell r="A332" t="str">
            <v>Сыр Папа Может Министерский 45% 200г  Останкино</v>
          </cell>
          <cell r="D332">
            <v>68</v>
          </cell>
          <cell r="F332">
            <v>68</v>
          </cell>
        </row>
        <row r="333">
          <cell r="A333" t="str">
            <v>Сыр Папа Может Российский  50% 200гр    Останкино</v>
          </cell>
          <cell r="D333">
            <v>327</v>
          </cell>
          <cell r="F333">
            <v>327</v>
          </cell>
        </row>
        <row r="334">
          <cell r="A334" t="str">
            <v>Сыр Папа Может Российский 50%, нарезка 125г  Останкино</v>
          </cell>
          <cell r="D334">
            <v>79</v>
          </cell>
          <cell r="F334">
            <v>79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101</v>
          </cell>
          <cell r="F335">
            <v>104.27800000000001</v>
          </cell>
        </row>
        <row r="336">
          <cell r="A336" t="str">
            <v>Сыр Папа Может Тильзитер   45% 200гр     Останкино</v>
          </cell>
          <cell r="D336">
            <v>245</v>
          </cell>
          <cell r="F336">
            <v>245</v>
          </cell>
        </row>
        <row r="337">
          <cell r="A337" t="str">
            <v>Сыр Папа Может Тильзитер   45% вес      Останкино</v>
          </cell>
          <cell r="D337">
            <v>33.5</v>
          </cell>
          <cell r="F337">
            <v>33.5</v>
          </cell>
        </row>
        <row r="338">
          <cell r="A338" t="str">
            <v>Сыр Плавл. Сливочный 55% 190гр  Останкино</v>
          </cell>
          <cell r="D338">
            <v>47</v>
          </cell>
          <cell r="F338">
            <v>47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56.5</v>
          </cell>
          <cell r="F339">
            <v>56.5</v>
          </cell>
        </row>
        <row r="340">
          <cell r="A340" t="str">
            <v>Сыр полутвердый "Сливочный", с массовой долей жира 50%.БРУС ОСТАНКИНО</v>
          </cell>
          <cell r="D340">
            <v>3.5</v>
          </cell>
          <cell r="F340">
            <v>3.5</v>
          </cell>
        </row>
        <row r="341">
          <cell r="A341" t="str">
            <v>Сыр рассольный жирный Чечил 45% 100 гр  ОСТАНКИНО</v>
          </cell>
          <cell r="D341">
            <v>63</v>
          </cell>
          <cell r="F341">
            <v>63</v>
          </cell>
        </row>
        <row r="342">
          <cell r="A342" t="str">
            <v>Сыр рассольный жирный Чечил копченый 45% 100 гр  ОСТАНКИНО</v>
          </cell>
          <cell r="D342">
            <v>52</v>
          </cell>
          <cell r="F342">
            <v>52</v>
          </cell>
        </row>
        <row r="343">
          <cell r="A343" t="str">
            <v>Сыр Скаморца свежий 40% 100 гр.  ОСТАНКИНО</v>
          </cell>
          <cell r="D343">
            <v>44</v>
          </cell>
          <cell r="F343">
            <v>44</v>
          </cell>
        </row>
        <row r="344">
          <cell r="A344" t="str">
            <v>Сыр Творож. Сливочный 140 гр  ОСТАНКИНО</v>
          </cell>
          <cell r="D344">
            <v>1</v>
          </cell>
          <cell r="F344">
            <v>1</v>
          </cell>
        </row>
        <row r="345">
          <cell r="A345" t="str">
            <v>Сыр творожный с зеленью 60% Папа может 140 гр.  ОСТАНКИНО</v>
          </cell>
          <cell r="D345">
            <v>27</v>
          </cell>
          <cell r="F345">
            <v>27</v>
          </cell>
        </row>
        <row r="346">
          <cell r="A346" t="str">
            <v>Сыч/Прод Коровино Российский 50% 200г СЗМЖ  ОСТАНКИНО</v>
          </cell>
          <cell r="D346">
            <v>144</v>
          </cell>
          <cell r="F346">
            <v>144</v>
          </cell>
        </row>
        <row r="347">
          <cell r="A347" t="str">
            <v>Сыч/Прод Коровино Российский Оригин 50% ВЕС (5 кг)  ОСТАНКИНО</v>
          </cell>
          <cell r="D347">
            <v>240.7</v>
          </cell>
          <cell r="F347">
            <v>240.7</v>
          </cell>
        </row>
        <row r="348">
          <cell r="A348" t="str">
            <v>Сыч/Прод Коровино Тильзитер 50% 200г СЗМЖ  ОСТАНКИНО</v>
          </cell>
          <cell r="D348">
            <v>81</v>
          </cell>
          <cell r="F348">
            <v>81</v>
          </cell>
        </row>
        <row r="349">
          <cell r="A349" t="str">
            <v>Сыч/Прод Коровино Тильзитер Оригин 50% ВЕС (5 кг брус) СЗМЖ  ОСТАНКИНО</v>
          </cell>
          <cell r="D349">
            <v>123.2</v>
          </cell>
          <cell r="F349">
            <v>123.2</v>
          </cell>
        </row>
        <row r="350">
          <cell r="A350" t="str">
            <v>Сыч/Прод Коровино Тильзитер Оригин 50% ВЕС НОВАЯ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16</v>
          </cell>
          <cell r="F351">
            <v>16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179</v>
          </cell>
          <cell r="F352">
            <v>179</v>
          </cell>
        </row>
        <row r="353">
          <cell r="A353" t="str">
            <v>Торо Неро с/в "Эликатессе" 140 гр.шт.  СПК</v>
          </cell>
          <cell r="D353">
            <v>124</v>
          </cell>
          <cell r="F353">
            <v>124</v>
          </cell>
        </row>
        <row r="354">
          <cell r="A354" t="str">
            <v>Уши свиные копченые к пиву 0,15кг нар. д/ф шт.  СПК</v>
          </cell>
          <cell r="D354">
            <v>38</v>
          </cell>
          <cell r="F354">
            <v>38</v>
          </cell>
        </row>
        <row r="355">
          <cell r="A355" t="str">
            <v>Фестивальная пора с/к 100 гр.шт.нар. (лоток с ср.защ.атм.)  СПК</v>
          </cell>
          <cell r="D355">
            <v>184</v>
          </cell>
          <cell r="F355">
            <v>184</v>
          </cell>
        </row>
        <row r="356">
          <cell r="A356" t="str">
            <v>Фестивальная пора с/к 235 гр.шт.  СПК</v>
          </cell>
          <cell r="D356">
            <v>453</v>
          </cell>
          <cell r="F356">
            <v>603</v>
          </cell>
        </row>
        <row r="357">
          <cell r="A357" t="str">
            <v>Фестивальная пора с/к термоус.пак  СПК</v>
          </cell>
          <cell r="D357">
            <v>9</v>
          </cell>
          <cell r="F357">
            <v>9</v>
          </cell>
        </row>
        <row r="358">
          <cell r="A358" t="str">
            <v>Фестивальная с/к ВЕС   СПК</v>
          </cell>
          <cell r="D358">
            <v>70.599999999999994</v>
          </cell>
          <cell r="F358">
            <v>270.60000000000002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D359">
            <v>3</v>
          </cell>
          <cell r="F359">
            <v>12</v>
          </cell>
        </row>
        <row r="360">
          <cell r="A360" t="str">
            <v>Фуэт с/в "Эликатессе" 160 гр.шт.  СПК</v>
          </cell>
          <cell r="D360">
            <v>259</v>
          </cell>
          <cell r="F360">
            <v>259</v>
          </cell>
        </row>
        <row r="361">
          <cell r="A361" t="str">
            <v>Хинкали Классические ТМ Зареченские ВЕС ПОКОМ</v>
          </cell>
          <cell r="F361">
            <v>125</v>
          </cell>
        </row>
        <row r="362">
          <cell r="A362" t="str">
            <v>Хотстеры ТМ Горячая штучка ТС Хотстеры 0,25 кг зам  ПОКОМ</v>
          </cell>
          <cell r="D362">
            <v>878</v>
          </cell>
          <cell r="F362">
            <v>1800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6</v>
          </cell>
          <cell r="F363">
            <v>245</v>
          </cell>
        </row>
        <row r="364">
          <cell r="A364" t="str">
            <v>Хрустящие крылышки ТМ Горячая штучка 0,3 кг зам  ПОКОМ</v>
          </cell>
          <cell r="D364">
            <v>2</v>
          </cell>
          <cell r="F364">
            <v>300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12.6</v>
          </cell>
        </row>
        <row r="366">
          <cell r="A366" t="str">
            <v>Чебупай сочное яблоко ТМ Горячая штучка 0,2 кг зам.  ПОКОМ</v>
          </cell>
          <cell r="F366">
            <v>177</v>
          </cell>
        </row>
        <row r="367">
          <cell r="A367" t="str">
            <v>Чебупай спелая вишня ТМ Горячая штучка 0,2 кг зам.  ПОКОМ</v>
          </cell>
          <cell r="F367">
            <v>198</v>
          </cell>
        </row>
        <row r="368">
          <cell r="A368" t="str">
            <v>Чебупели Курочка гриль ТМ Горячая штучка, 0,3 кг зам  ПОКОМ</v>
          </cell>
          <cell r="D368">
            <v>1</v>
          </cell>
          <cell r="F368">
            <v>196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950</v>
          </cell>
          <cell r="F369">
            <v>2482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677</v>
          </cell>
          <cell r="F370">
            <v>3053</v>
          </cell>
        </row>
        <row r="371">
          <cell r="A371" t="str">
            <v>Чебуреки Мясные вес 2,7 кг ТМ Зареченские ВЕС ПОКОМ</v>
          </cell>
          <cell r="F371">
            <v>48.6</v>
          </cell>
        </row>
        <row r="372">
          <cell r="A372" t="str">
            <v>Чебуреки сочные ВЕС ТМ Зареченские  ПОКОМ</v>
          </cell>
          <cell r="F372">
            <v>553.70000000000005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179.5</v>
          </cell>
          <cell r="F373">
            <v>179.5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58</v>
          </cell>
          <cell r="F374">
            <v>58</v>
          </cell>
        </row>
        <row r="375">
          <cell r="A375" t="str">
            <v>Юбилейная с/к 0,10 кг.шт. нарезка (лоток с ср.защ.атм.)  СПК</v>
          </cell>
          <cell r="D375">
            <v>69</v>
          </cell>
          <cell r="F375">
            <v>69</v>
          </cell>
        </row>
        <row r="376">
          <cell r="A376" t="str">
            <v>Юбилейная с/к 0,235 кг.шт.  СПК</v>
          </cell>
          <cell r="D376">
            <v>1005</v>
          </cell>
          <cell r="F376">
            <v>1855</v>
          </cell>
        </row>
        <row r="377">
          <cell r="A377" t="str">
            <v>Итого</v>
          </cell>
          <cell r="D377">
            <v>102372.702</v>
          </cell>
          <cell r="F377">
            <v>284351.55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16.04.2024 - 16.04.2024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27.417000000000002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183.27600000000001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93.286000000000001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417.36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715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76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243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70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246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264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126.72799999999999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1307.2239999999999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69.040000000000006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146.09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58.32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1804.02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18.48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126.72799999999999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1416.58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1111.1510000000001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78.409000000000006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45.768000000000001</v>
          </cell>
        </row>
        <row r="41">
          <cell r="A41" t="str">
            <v xml:space="preserve"> 240  Колбаса Салями охотничья, ВЕС. ПОКОМ</v>
          </cell>
          <cell r="D41">
            <v>4.125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134.791</v>
          </cell>
        </row>
        <row r="43">
          <cell r="A43" t="str">
            <v xml:space="preserve"> 243  Колбаса Сервелат Зернистый, ВЕС.  ПОКОМ</v>
          </cell>
          <cell r="D43">
            <v>37.229999999999997</v>
          </cell>
        </row>
        <row r="44">
          <cell r="A44" t="str">
            <v xml:space="preserve"> 247  Сардельки Нежные, ВЕС.  ПОКОМ</v>
          </cell>
          <cell r="D44">
            <v>16.77</v>
          </cell>
        </row>
        <row r="45">
          <cell r="A45" t="str">
            <v xml:space="preserve"> 248  Сардельки Сочные ТМ Особый рецепт,   ПОКОМ</v>
          </cell>
          <cell r="D45">
            <v>39.06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344.13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14.74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43.84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69.358000000000004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85.2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52.54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350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1724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3147</v>
          </cell>
        </row>
        <row r="56">
          <cell r="A56" t="str">
            <v xml:space="preserve"> 283  Сосиски Сочинки, ВЕС, ТМ Стародворье ПОКОМ</v>
          </cell>
          <cell r="D56">
            <v>33.75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125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245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32.174999999999997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791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706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10.005000000000001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45.045000000000002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290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391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202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75.295000000000002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245.35599999999999</v>
          </cell>
        </row>
        <row r="69">
          <cell r="A69" t="str">
            <v xml:space="preserve"> 316  Колбаса Нежная ТМ Зареченские ВЕС  ПОКОМ</v>
          </cell>
          <cell r="D69">
            <v>18</v>
          </cell>
        </row>
        <row r="70">
          <cell r="A70" t="str">
            <v xml:space="preserve"> 318  Сосиски Датские ТМ Зареченские, ВЕС  ПОКОМ</v>
          </cell>
          <cell r="D70">
            <v>606.83799999999997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838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1588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68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90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175.376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122</v>
          </cell>
        </row>
        <row r="78">
          <cell r="A78" t="str">
            <v xml:space="preserve"> 335  Колбаса Сливушка ТМ Вязанка. ВЕС.  ПОКОМ </v>
          </cell>
          <cell r="D78">
            <v>33.875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1711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424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96.674999999999997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84.221999999999994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186.3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113.76600000000001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15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32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38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63.167999999999999</v>
          </cell>
        </row>
        <row r="89">
          <cell r="A89" t="str">
            <v xml:space="preserve"> 368 Колбаса Балыкбургская с мраморным балыком 0,13 кг. ТМ Баварушка  ПОКОМ</v>
          </cell>
          <cell r="D89">
            <v>2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6.75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43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109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391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96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127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62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96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2041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2027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61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108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60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45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31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24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71.05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45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79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46.4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7.25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81</v>
          </cell>
        </row>
        <row r="114">
          <cell r="A114" t="str">
            <v>3215 ВЕТЧ.МЯСНАЯ Папа может п/о 0.4кг 8шт.    ОСТАНКИНО</v>
          </cell>
          <cell r="D114">
            <v>57</v>
          </cell>
        </row>
        <row r="115">
          <cell r="A115" t="str">
            <v>3297 СЫТНЫЕ Папа может сар б/о мгс 1*3 СНГ  ОСТАНКИНО</v>
          </cell>
          <cell r="D115">
            <v>60.633000000000003</v>
          </cell>
        </row>
        <row r="116">
          <cell r="A116" t="str">
            <v>3812 СОЧНЫЕ сос п/о мгс 2*2  ОСТАНКИНО</v>
          </cell>
          <cell r="D116">
            <v>432.714</v>
          </cell>
        </row>
        <row r="117">
          <cell r="A117" t="str">
            <v>4063 МЯСНАЯ Папа может вар п/о_Л   ОСТАНКИНО</v>
          </cell>
          <cell r="D117">
            <v>629.18399999999997</v>
          </cell>
        </row>
        <row r="118">
          <cell r="A118" t="str">
            <v>4117 ЭКСТРА Папа может с/к в/у_Л   ОСТАНКИНО</v>
          </cell>
          <cell r="D118">
            <v>14.583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33.688000000000002</v>
          </cell>
        </row>
        <row r="120">
          <cell r="A120" t="str">
            <v>4813 ФИЛЕЙНАЯ Папа может вар п/о_Л   ОСТАНКИНО</v>
          </cell>
          <cell r="D120">
            <v>132.97800000000001</v>
          </cell>
        </row>
        <row r="121">
          <cell r="A121" t="str">
            <v>4993 САЛЯМИ ИТАЛЬЯНСКАЯ с/к в/у 1/250*8_120c ОСТАНКИНО</v>
          </cell>
          <cell r="D121">
            <v>127</v>
          </cell>
        </row>
        <row r="122">
          <cell r="A122" t="str">
            <v>5246 ДОКТОРСКАЯ ПРЕМИУМ вар б/о мгс_30с ОСТАНКИНО</v>
          </cell>
          <cell r="D122">
            <v>23.722999999999999</v>
          </cell>
        </row>
        <row r="123">
          <cell r="A123" t="str">
            <v>5336 ОСОБАЯ вар п/о  ОСТАНКИНО</v>
          </cell>
          <cell r="D123">
            <v>90.436000000000007</v>
          </cell>
        </row>
        <row r="124">
          <cell r="A124" t="str">
            <v>5337 ОСОБАЯ СО ШПИКОМ вар п/о  ОСТАНКИНО</v>
          </cell>
          <cell r="D124">
            <v>11.666</v>
          </cell>
        </row>
        <row r="125">
          <cell r="A125" t="str">
            <v>5341 СЕРВЕЛАТ ОХОТНИЧИЙ в/к в/у  ОСТАНКИНО</v>
          </cell>
          <cell r="D125">
            <v>134.92500000000001</v>
          </cell>
        </row>
        <row r="126">
          <cell r="A126" t="str">
            <v>5483 ЭКСТРА Папа может с/к в/у 1/250 8шт.   ОСТАНКИНО</v>
          </cell>
          <cell r="D126">
            <v>337</v>
          </cell>
        </row>
        <row r="127">
          <cell r="A127" t="str">
            <v>5544 Сервелат Финский в/к в/у_45с НОВАЯ ОСТАНКИНО</v>
          </cell>
          <cell r="D127">
            <v>264.80799999999999</v>
          </cell>
        </row>
        <row r="128">
          <cell r="A128" t="str">
            <v>5682 САЛЯМИ МЕЛКОЗЕРНЕНАЯ с/к в/у 1/120_60с   ОСТАНКИНО</v>
          </cell>
          <cell r="D128">
            <v>796</v>
          </cell>
        </row>
        <row r="129">
          <cell r="A129" t="str">
            <v>5706 АРОМАТНАЯ Папа может с/к в/у 1/250 8шт.  ОСТАНКИНО</v>
          </cell>
          <cell r="D129">
            <v>187</v>
          </cell>
        </row>
        <row r="130">
          <cell r="A130" t="str">
            <v>5708 ПОСОЛЬСКАЯ Папа может с/к в/у ОСТАНКИНО</v>
          </cell>
          <cell r="D130">
            <v>31.007999999999999</v>
          </cell>
        </row>
        <row r="131">
          <cell r="A131" t="str">
            <v>5820 СЛИВОЧНЫЕ Папа может сос п/о мгс 2*2_45с   ОСТАНКИНО</v>
          </cell>
          <cell r="D131">
            <v>36.569000000000003</v>
          </cell>
        </row>
        <row r="132">
          <cell r="A132" t="str">
            <v>5851 ЭКСТРА Папа может вар п/о   ОСТАНКИНО</v>
          </cell>
          <cell r="D132">
            <v>99.129000000000005</v>
          </cell>
        </row>
        <row r="133">
          <cell r="A133" t="str">
            <v>5931 ОХОТНИЧЬЯ Папа может с/к в/у 1/220 8шт.   ОСТАНКИНО</v>
          </cell>
          <cell r="D133">
            <v>240</v>
          </cell>
        </row>
        <row r="134">
          <cell r="A134" t="str">
            <v>5976 МОЛОЧНЫЕ ТРАДИЦ. сос п/о в/у 1/350_45с  ОСТАНКИНО</v>
          </cell>
          <cell r="D134">
            <v>334</v>
          </cell>
        </row>
        <row r="135">
          <cell r="A135" t="str">
            <v>5981 МОЛОЧНЫЕ ТРАДИЦ. сос п/о мгс 1*6_45с   ОСТАНКИНО</v>
          </cell>
          <cell r="D135">
            <v>57.825000000000003</v>
          </cell>
        </row>
        <row r="136">
          <cell r="A136" t="str">
            <v>5982 МОЛОЧНЫЕ ТРАДИЦ. сос п/о мгс 0,6кг_СНГ  ОСТАНКИНО</v>
          </cell>
          <cell r="D136">
            <v>65</v>
          </cell>
        </row>
        <row r="137">
          <cell r="A137" t="str">
            <v>5992 ВРЕМЯ ОКРОШКИ Папа может вар п/о 0.4кг   ОСТАНКИНО</v>
          </cell>
          <cell r="D137">
            <v>183</v>
          </cell>
        </row>
        <row r="138">
          <cell r="A138" t="str">
            <v>6025 ВЕТЧ.ФИРМЕННАЯ С ИНДЕЙКОЙ п/о   ОСТАНКИНО</v>
          </cell>
          <cell r="D138">
            <v>3.01</v>
          </cell>
        </row>
        <row r="139">
          <cell r="A139" t="str">
            <v>6042 МОЛОЧНЫЕ К ЗАВТРАКУ сос п/о в/у 0.4кг   ОСТАНКИНО</v>
          </cell>
          <cell r="D139">
            <v>-2</v>
          </cell>
        </row>
        <row r="140">
          <cell r="A140" t="str">
            <v>6113 СОЧНЫЕ сос п/о мгс 1*6_Ашан  ОСТАНКИНО</v>
          </cell>
          <cell r="D140">
            <v>642.61699999999996</v>
          </cell>
        </row>
        <row r="141">
          <cell r="A141" t="str">
            <v>6123 МОЛОЧНЫЕ КЛАССИЧЕСКИЕ ПМ сос п/о мгс 2*4   ОСТАНКИНО</v>
          </cell>
          <cell r="D141">
            <v>279.76600000000002</v>
          </cell>
        </row>
        <row r="142">
          <cell r="A142" t="str">
            <v>6213 СЕРВЕЛАТ ФИНСКИЙ СН в/к в/у 0.35кг 8шт.  ОСТАНКИНО</v>
          </cell>
        </row>
        <row r="143">
          <cell r="A143" t="str">
            <v>6215 СЕРВЕЛАТ ОРЕХОВЫЙ СН в/к в/у 0.35кг 8шт  ОСТАНКИНО</v>
          </cell>
          <cell r="D143">
            <v>-1</v>
          </cell>
        </row>
        <row r="144">
          <cell r="A144" t="str">
            <v>6221 НЕАПОЛИТАНСКИЙ ДУЭТ с/к с/н мгс 1/90  ОСТАНКИНО</v>
          </cell>
          <cell r="D144">
            <v>27</v>
          </cell>
        </row>
        <row r="145">
          <cell r="A145" t="str">
            <v>6222 ИТАЛЬЯНСКОЕ АССОРТИ с/в с/н мгс 1/90 ОСТАНКИНО</v>
          </cell>
          <cell r="D145">
            <v>13</v>
          </cell>
        </row>
        <row r="146">
          <cell r="A146" t="str">
            <v>6228 МЯСНОЕ АССОРТИ к/з с/н мгс 1/90 10шт.  ОСТАНКИНО</v>
          </cell>
          <cell r="D146">
            <v>107</v>
          </cell>
        </row>
        <row r="147">
          <cell r="A147" t="str">
            <v>6241 ХОТ-ДОГ Папа может сос п/о мгс 0.38кг  ОСТАНКИНО</v>
          </cell>
          <cell r="D147">
            <v>5</v>
          </cell>
        </row>
        <row r="148">
          <cell r="A148" t="str">
            <v>6247 ДОМАШНЯЯ Папа может вар п/о 0,4кг 8шт.  ОСТАНКИНО</v>
          </cell>
          <cell r="D148">
            <v>39</v>
          </cell>
        </row>
        <row r="149">
          <cell r="A149" t="str">
            <v>6268 ГОВЯЖЬЯ Папа может вар п/о 0,4кг 8 шт.  ОСТАНКИНО</v>
          </cell>
          <cell r="D149">
            <v>91</v>
          </cell>
        </row>
        <row r="150">
          <cell r="A150" t="str">
            <v>6281 СВИНИНА ДЕЛИКАТ. к/в мл/к в/у 0.3кг 45с  ОСТАНКИНО</v>
          </cell>
          <cell r="D150">
            <v>126</v>
          </cell>
        </row>
        <row r="151">
          <cell r="A151" t="str">
            <v>6297 ФИЛЕЙНЫЕ сос ц/о в/у 1/270 12шт_45с  ОСТАНКИНО</v>
          </cell>
          <cell r="D151">
            <v>774</v>
          </cell>
        </row>
        <row r="152">
          <cell r="A152" t="str">
            <v>6303 МЯСНЫЕ Папа может сос п/о мгс 1.5*3  ОСТАНКИНО</v>
          </cell>
          <cell r="D152">
            <v>64.491</v>
          </cell>
        </row>
        <row r="153">
          <cell r="A153" t="str">
            <v>6325 ДОКТОРСКАЯ ПРЕМИУМ вар п/о 0.4кг 8шт.  ОСТАНКИНО</v>
          </cell>
          <cell r="D153">
            <v>102</v>
          </cell>
        </row>
        <row r="154">
          <cell r="A154" t="str">
            <v>6333 МЯСНАЯ Папа может вар п/о 0.4кг 8шт.  ОСТАНКИНО</v>
          </cell>
          <cell r="D154">
            <v>1809</v>
          </cell>
        </row>
        <row r="155">
          <cell r="A155" t="str">
            <v>6353 ЭКСТРА Папа может вар п/о 0.4кг 8шт.  ОСТАНКИНО</v>
          </cell>
          <cell r="D155">
            <v>1012</v>
          </cell>
        </row>
        <row r="156">
          <cell r="A156" t="str">
            <v>6392 ФИЛЕЙНАЯ Папа может вар п/о 0.4кг. ОСТАНКИНО</v>
          </cell>
          <cell r="D156">
            <v>975</v>
          </cell>
        </row>
        <row r="157">
          <cell r="A157" t="str">
            <v>6427 КЛАССИЧЕСКАЯ ПМ вар п/о 0.35кг 8шт. ОСТАНКИНО</v>
          </cell>
          <cell r="D157">
            <v>540</v>
          </cell>
        </row>
        <row r="158">
          <cell r="A158" t="str">
            <v>6438 БОГАТЫРСКИЕ Папа Может сос п/о в/у 0,3кг  ОСТАНКИНО</v>
          </cell>
          <cell r="D158">
            <v>-3</v>
          </cell>
        </row>
        <row r="159">
          <cell r="A159" t="str">
            <v>6453 ЭКСТРА Папа может с/к с/н в/у 1/100 14шт.   ОСТАНКИНО</v>
          </cell>
          <cell r="D159">
            <v>356</v>
          </cell>
        </row>
        <row r="160">
          <cell r="A160" t="str">
            <v>6454 АРОМАТНАЯ с/к с/н в/у 1/100 14шт.  ОСТАНКИНО</v>
          </cell>
          <cell r="D160">
            <v>305</v>
          </cell>
        </row>
        <row r="161">
          <cell r="A161" t="str">
            <v>6475 С СЫРОМ Папа может сос ц/о мгс 0.4кг6шт  ОСТАНКИНО</v>
          </cell>
          <cell r="D161">
            <v>57</v>
          </cell>
        </row>
        <row r="162">
          <cell r="A162" t="str">
            <v>6527 ШПИКАЧКИ СОЧНЫЕ ПМ сар б/о мгс 1*3 45с ОСТАНКИНО</v>
          </cell>
          <cell r="D162">
            <v>126.28100000000001</v>
          </cell>
        </row>
        <row r="163">
          <cell r="A163" t="str">
            <v>6555 ПОСОЛЬСКАЯ с/к с/н в/у 1/100 10шт.  ОСТАНКИНО</v>
          </cell>
          <cell r="D163">
            <v>132</v>
          </cell>
        </row>
        <row r="164">
          <cell r="A164" t="str">
            <v>6562 СЕРВЕЛАТ КАРЕЛЬСКИЙ СН в/к в/у 0,28кг  ОСТАНКИНО</v>
          </cell>
          <cell r="D164">
            <v>27</v>
          </cell>
        </row>
        <row r="165">
          <cell r="A165" t="str">
            <v>6563 СЛИВОЧНЫЕ СН сос п/о мгс 1*6  ОСТАНКИНО</v>
          </cell>
          <cell r="D165">
            <v>7.3120000000000003</v>
          </cell>
        </row>
        <row r="166">
          <cell r="A166" t="str">
            <v>6586 МРАМОРНАЯ И БАЛЫКОВАЯ в/к с/н мгс 1/90 ОСТАНКИНО</v>
          </cell>
          <cell r="D166">
            <v>56</v>
          </cell>
        </row>
        <row r="167">
          <cell r="A167" t="str">
            <v>6593 ДОКТОРСКАЯ СН вар п/о 0.45кг 8шт.  ОСТАНКИНО</v>
          </cell>
          <cell r="D167">
            <v>-2</v>
          </cell>
        </row>
        <row r="168">
          <cell r="A168" t="str">
            <v>6595 МОЛОЧНАЯ СН вар п/о 0.45кг 8шт.  ОСТАНКИНО</v>
          </cell>
          <cell r="D168">
            <v>-4</v>
          </cell>
        </row>
        <row r="169">
          <cell r="A169" t="str">
            <v>6597 РУССКАЯ СН вар п/о 0.45кг 8шт.  ОСТАНКИНО</v>
          </cell>
          <cell r="D169">
            <v>-1</v>
          </cell>
        </row>
        <row r="170">
          <cell r="A170" t="str">
            <v>6601 ГОВЯЖЬИ СН сос п/о мгс 1*6  ОСТАНКИНО</v>
          </cell>
          <cell r="D170">
            <v>36.405999999999999</v>
          </cell>
        </row>
        <row r="171">
          <cell r="A171" t="str">
            <v>6602 БАВАРСКИЕ ПМ сос ц/о мгс 0,35кг 8шт.  ОСТАНКИНО</v>
          </cell>
          <cell r="D171">
            <v>196</v>
          </cell>
        </row>
        <row r="172">
          <cell r="A172" t="str">
            <v>6616 МОЛОЧНЫЕ КЛАССИЧЕСКИЕ сос п/о в/у 0.3кг  ОСТАНКИНО</v>
          </cell>
          <cell r="D172">
            <v>58</v>
          </cell>
        </row>
        <row r="173">
          <cell r="A173" t="str">
            <v>6661 СОЧНЫЙ ГРИЛЬ ПМ сос п/о мгс 1.5*4_Маяк  ОСТАНКИНО</v>
          </cell>
          <cell r="D173">
            <v>7.7779999999999996</v>
          </cell>
        </row>
        <row r="174">
          <cell r="A174" t="str">
            <v>6666 БОЯНСКАЯ Папа может п/к в/у 0,28кг 8 шт. ОСТАНКИНО</v>
          </cell>
          <cell r="D174">
            <v>356</v>
          </cell>
        </row>
        <row r="175">
          <cell r="A175" t="str">
            <v>6669 ВЕНСКАЯ САЛЯМИ п/к в/у 0.28кг 8шт  ОСТАНКИНО</v>
          </cell>
          <cell r="D175">
            <v>146</v>
          </cell>
        </row>
        <row r="176">
          <cell r="A176" t="str">
            <v>6683 СЕРВЕЛАТ ЗЕРНИСТЫЙ ПМ в/к в/у 0,35кг  ОСТАНКИНО</v>
          </cell>
          <cell r="D176">
            <v>879</v>
          </cell>
        </row>
        <row r="177">
          <cell r="A177" t="str">
            <v>6684 СЕРВЕЛАТ КАРЕЛЬСКИЙ ПМ в/к в/у 0.28кг  ОСТАНКИНО</v>
          </cell>
          <cell r="D177">
            <v>536</v>
          </cell>
        </row>
        <row r="178">
          <cell r="A178" t="str">
            <v>6689 СЕРВЕЛАТ ОХОТНИЧИЙ ПМ в/к в/у 0,35кг 8шт  ОСТАНКИНО</v>
          </cell>
          <cell r="D178">
            <v>1591</v>
          </cell>
        </row>
        <row r="179">
          <cell r="A179" t="str">
            <v>6692 СЕРВЕЛАТ ПРИМА в/к в/у 0.28кг 8шт.  ОСТАНКИНО</v>
          </cell>
          <cell r="D179">
            <v>141</v>
          </cell>
        </row>
        <row r="180">
          <cell r="A180" t="str">
            <v>6697 СЕРВЕЛАТ ФИНСКИЙ ПМ в/к в/у 0,35кг 8шт.  ОСТАНКИНО</v>
          </cell>
          <cell r="D180">
            <v>1543</v>
          </cell>
        </row>
        <row r="181">
          <cell r="A181" t="str">
            <v>6713 СОЧНЫЙ ГРИЛЬ ПМ сос п/о мгс 0.41кг 8шт.  ОСТАНКИНО</v>
          </cell>
          <cell r="D181">
            <v>378</v>
          </cell>
        </row>
        <row r="182">
          <cell r="A182" t="str">
            <v>6716 ОСОБАЯ Коровино (в сетке) 0.5кг 8шт.  ОСТАНКИНО</v>
          </cell>
          <cell r="D182">
            <v>162</v>
          </cell>
        </row>
        <row r="183">
          <cell r="A183" t="str">
            <v>6722 СОЧНЫЕ ПМ сос п/о мгс 0,41кг 10шт.  ОСТАНКИНО</v>
          </cell>
          <cell r="D183">
            <v>1781</v>
          </cell>
        </row>
        <row r="184">
          <cell r="A184" t="str">
            <v>6726 СЛИВОЧНЫЕ ПМ сос п/о мгс 0.41кг 10шт.  ОСТАНКИНО</v>
          </cell>
          <cell r="D184">
            <v>889</v>
          </cell>
        </row>
        <row r="185">
          <cell r="A185" t="str">
            <v>6734 ОСОБАЯ СО ШПИКОМ Коровино (в сетке) 0,5кг ОСТАНКИНО</v>
          </cell>
          <cell r="D185">
            <v>59</v>
          </cell>
        </row>
        <row r="186">
          <cell r="A186" t="str">
            <v>6747 РУССКАЯ ПРЕМИУМ ПМ вар ф/о в/у  ОСТАНКИНО</v>
          </cell>
          <cell r="D186">
            <v>27.11</v>
          </cell>
        </row>
        <row r="187">
          <cell r="A187" t="str">
            <v>6756 ВЕТЧ.ЛЮБИТЕЛЬСКАЯ п/о  ОСТАНКИНО</v>
          </cell>
          <cell r="D187">
            <v>25.582000000000001</v>
          </cell>
        </row>
        <row r="188">
          <cell r="A188" t="str">
            <v>6776 ХОТ-ДОГ Папа может сос п/о мгс 0.35кг  ОСТАНКИНО</v>
          </cell>
          <cell r="D188">
            <v>183</v>
          </cell>
        </row>
        <row r="189">
          <cell r="A189" t="str">
            <v>6777 МЯСНЫЕ С ГОВЯДИНОЙ ПМ сос п/о мгс 0.4кг  ОСТАНКИНО</v>
          </cell>
          <cell r="D189">
            <v>477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</v>
          </cell>
        </row>
        <row r="192">
          <cell r="A192" t="str">
            <v>БОНУС Z-ОСОБАЯ Коровино вар п/о (5324)  ОСТАНКИНО</v>
          </cell>
          <cell r="D192">
            <v>7.9550000000000001</v>
          </cell>
        </row>
        <row r="193">
          <cell r="A193" t="str">
            <v>БОНУС Z-ОСОБАЯ Коровино вар п/о 0.5кг_СНГ (6305)  ОСТАНКИНО</v>
          </cell>
          <cell r="D193">
            <v>7</v>
          </cell>
        </row>
        <row r="194">
          <cell r="A194" t="str">
            <v>БОНУС СОЧНЫЕ сос п/о мгс 0.41кг_UZ (6087)  ОСТАНКИНО</v>
          </cell>
          <cell r="D194">
            <v>194</v>
          </cell>
        </row>
        <row r="195">
          <cell r="A195" t="str">
            <v>БОНУС СОЧНЫЕ сос п/о мгс 1*6_UZ (6088)  ОСТАНКИНО</v>
          </cell>
          <cell r="D195">
            <v>151.63900000000001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304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73.260000000000005</v>
          </cell>
        </row>
        <row r="198">
          <cell r="A198" t="str">
            <v>БОНУС_Колбаса вареная Филейская ТМ Вязанка. ВЕС  ПОКОМ</v>
          </cell>
          <cell r="D198">
            <v>104.33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121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111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55</v>
          </cell>
        </row>
        <row r="203">
          <cell r="A203" t="str">
            <v>Вацлавская п/к (черева) 390 гр.шт. термоус.пак  СПК</v>
          </cell>
          <cell r="D203">
            <v>30</v>
          </cell>
        </row>
        <row r="204">
          <cell r="A204" t="str">
            <v>Ветчина Вацлавская 400 гр.шт.  СПК</v>
          </cell>
          <cell r="D204">
            <v>3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70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399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250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126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13</v>
          </cell>
        </row>
        <row r="210">
          <cell r="A210" t="str">
            <v>Дельгаро с/в "Эликатессе" 140 гр.шт.  СПК</v>
          </cell>
          <cell r="D210">
            <v>29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Докторская вареная в/с 0,47 кг шт.  СПК</v>
          </cell>
          <cell r="D212">
            <v>1</v>
          </cell>
        </row>
        <row r="213">
          <cell r="A213" t="str">
            <v>Докторская вареная термоус.пак. "Высокий вкус"  СПК</v>
          </cell>
          <cell r="D213">
            <v>30.516999999999999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30</v>
          </cell>
        </row>
        <row r="215">
          <cell r="A215" t="str">
            <v>Жар-ладушки с клубникой и вишней ВЕС ТМ Зареченские  ПОКОМ</v>
          </cell>
          <cell r="D215">
            <v>3.7</v>
          </cell>
        </row>
        <row r="216">
          <cell r="A216" t="str">
            <v>Жар-ладушки с мясом ТМ Зареченские ВЕС ПОКОМ</v>
          </cell>
          <cell r="D216">
            <v>37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</v>
          </cell>
        </row>
        <row r="218">
          <cell r="A218" t="str">
            <v>Жар-ладушки с яблоком и грушей ТМ Зареченские ВЕС ПОКОМ</v>
          </cell>
          <cell r="D218">
            <v>11.1</v>
          </cell>
        </row>
        <row r="219">
          <cell r="A219" t="str">
            <v>ЖАР-мени ВЕС ТМ Зареченские  ПОКОМ</v>
          </cell>
          <cell r="D219">
            <v>22</v>
          </cell>
        </row>
        <row r="220">
          <cell r="A220" t="str">
            <v>Карбонад Юбилейный 0,13кг нар.д/ф шт. СПК</v>
          </cell>
          <cell r="D220">
            <v>11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5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5</v>
          </cell>
        </row>
        <row r="223">
          <cell r="A223" t="str">
            <v>Классика с/к 235 гр.шт. "Высокий вкус"  СПК</v>
          </cell>
          <cell r="D223">
            <v>65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230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206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48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96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271</v>
          </cell>
        </row>
        <row r="230">
          <cell r="A230" t="str">
            <v>Ла Фаворте с/в "Эликатессе" 140 гр.шт.  СПК</v>
          </cell>
          <cell r="D230">
            <v>28</v>
          </cell>
        </row>
        <row r="231">
          <cell r="A231" t="str">
            <v>Любительская вареная термоус.пак. "Высокий вкус"  СПК</v>
          </cell>
          <cell r="D231">
            <v>18.494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18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Мусульманская п/к "Просто выгодно" термофор.пак.  СПК</v>
          </cell>
          <cell r="D234">
            <v>0.497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398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372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451</v>
          </cell>
        </row>
        <row r="238">
          <cell r="A238" t="str">
            <v>Наггетсы с куриным филе и сыром ТМ Вязанка 0,25 кг ПОКОМ</v>
          </cell>
          <cell r="D238">
            <v>117</v>
          </cell>
        </row>
        <row r="239">
          <cell r="A239" t="str">
            <v>Наггетсы Хрустящие ТМ Зареченские. ВЕС ПОКОМ</v>
          </cell>
          <cell r="D239">
            <v>53</v>
          </cell>
        </row>
        <row r="240">
          <cell r="A240" t="str">
            <v>Оригинальная с перцем с/к  СПК</v>
          </cell>
          <cell r="D240">
            <v>146.422</v>
          </cell>
        </row>
        <row r="241">
          <cell r="A241" t="str">
            <v>Особая вареная  СПК</v>
          </cell>
          <cell r="D241">
            <v>4.9000000000000004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13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113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23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277</v>
          </cell>
        </row>
        <row r="246">
          <cell r="A246" t="str">
            <v>Пельмени Бигбули с мясом, Горячая штучка 0,43кг  ПОКОМ</v>
          </cell>
          <cell r="D246">
            <v>48</v>
          </cell>
        </row>
        <row r="247">
          <cell r="A247" t="str">
            <v>Пельмени Бигбули с мясом, Горячая штучка 0,9кг  ПОКОМ</v>
          </cell>
          <cell r="D247">
            <v>71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262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48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42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433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264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375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648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203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22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250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20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155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126</v>
          </cell>
        </row>
        <row r="261">
          <cell r="A261" t="str">
            <v>Пельмени Сочные сфера 0,9 кг ТМ Стародворье ПОКОМ</v>
          </cell>
          <cell r="D261">
            <v>56</v>
          </cell>
        </row>
        <row r="262">
          <cell r="A262" t="str">
            <v>Пипперони с/к "Эликатессе" 0,20 кг.шт.  СПК</v>
          </cell>
          <cell r="D262">
            <v>1</v>
          </cell>
        </row>
        <row r="263">
          <cell r="A263" t="str">
            <v>По-Австрийски с/к 260 гр.шт. "Высокий вкус"  СПК</v>
          </cell>
          <cell r="D263">
            <v>52</v>
          </cell>
        </row>
        <row r="264">
          <cell r="A264" t="str">
            <v>Покровская вареная 0,47 кг шт.  СПК</v>
          </cell>
          <cell r="D264">
            <v>1</v>
          </cell>
        </row>
        <row r="265">
          <cell r="A265" t="str">
            <v>Салями Трюфель с/в "Эликатессе" 0,16 кг.шт.  СПК</v>
          </cell>
          <cell r="D265">
            <v>41</v>
          </cell>
        </row>
        <row r="266">
          <cell r="A266" t="str">
            <v>Салями Финская с/к 235 гр.шт. "Высокий вкус"  СПК</v>
          </cell>
          <cell r="D266">
            <v>31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12.814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34.505000000000003</v>
          </cell>
        </row>
        <row r="269">
          <cell r="A269" t="str">
            <v>Семейная с чесночком Экстра вареная  СПК</v>
          </cell>
          <cell r="D269">
            <v>-0.89200000000000002</v>
          </cell>
        </row>
        <row r="270">
          <cell r="A270" t="str">
            <v>Семейная с чесночком Экстра вареная 0,5 кг.шт.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18</v>
          </cell>
        </row>
        <row r="272">
          <cell r="A272" t="str">
            <v>Сервелат Финский в/к 0,38 кг.шт. термофор.пак.  СПК</v>
          </cell>
          <cell r="D272">
            <v>3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21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-2</v>
          </cell>
        </row>
        <row r="275">
          <cell r="A275" t="str">
            <v>Сибирская особая с/к 0,235 кг шт.  СПК</v>
          </cell>
          <cell r="D275">
            <v>89</v>
          </cell>
        </row>
        <row r="276">
          <cell r="A276" t="str">
            <v>Славянская п/к 0,38 кг шт.термофор.пак.  СПК</v>
          </cell>
          <cell r="D276">
            <v>5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3</v>
          </cell>
        </row>
        <row r="278">
          <cell r="A278" t="str">
            <v>Смак-мени с мясом 1кг ТМ Зареченские ПОКОМ</v>
          </cell>
          <cell r="D278">
            <v>8</v>
          </cell>
        </row>
        <row r="279">
          <cell r="A279" t="str">
            <v>Смаколадьи с яблоком и грушей ТМ Зареченские,0,9 кг ПОКОМ</v>
          </cell>
          <cell r="D279">
            <v>2</v>
          </cell>
        </row>
        <row r="280">
          <cell r="A280" t="str">
            <v>Сосиски "Баварские" 0,36 кг.шт. вак.упак.  СПК</v>
          </cell>
          <cell r="D280">
            <v>11</v>
          </cell>
        </row>
        <row r="281">
          <cell r="A281" t="str">
            <v>Сосиски "Молочные" 0,36 кг.шт. вак.упак.  СПК</v>
          </cell>
          <cell r="D281">
            <v>2</v>
          </cell>
        </row>
        <row r="282">
          <cell r="A282" t="str">
            <v>Сосиски Мусульманские "Просто выгодно" (в ср.защ.атм.)  СПК</v>
          </cell>
          <cell r="D282">
            <v>4.5170000000000003</v>
          </cell>
        </row>
        <row r="283">
          <cell r="A283" t="str">
            <v>Сосиски Хот-дог ВЕС (лоток с ср.защ.атм.)   СПК</v>
          </cell>
          <cell r="D283">
            <v>23.503</v>
          </cell>
        </row>
        <row r="284">
          <cell r="A284" t="str">
            <v>Сосисоны в темпуре ВЕС  ПОКОМ</v>
          </cell>
          <cell r="D284">
            <v>16.2</v>
          </cell>
        </row>
        <row r="285">
          <cell r="A285" t="str">
            <v>Сочный мегачебурек ТМ Зареченские ВЕС ПОКОМ</v>
          </cell>
          <cell r="D285">
            <v>20.12</v>
          </cell>
        </row>
        <row r="286">
          <cell r="A286" t="str">
            <v>Торо Неро с/в "Эликатессе" 140 гр.шт.  СПК</v>
          </cell>
          <cell r="D286">
            <v>10</v>
          </cell>
        </row>
        <row r="287">
          <cell r="A287" t="str">
            <v>Уши свиные копченые к пиву 0,15кг нар. д/ф шт.  СПК</v>
          </cell>
          <cell r="D287">
            <v>12</v>
          </cell>
        </row>
        <row r="288">
          <cell r="A288" t="str">
            <v>Фестивальная пора с/к 100 гр.шт.нар. (лоток с ср.защ.атм.)  СПК</v>
          </cell>
          <cell r="D288">
            <v>1</v>
          </cell>
        </row>
        <row r="289">
          <cell r="A289" t="str">
            <v>Фестивальная пора с/к 235 гр.шт.  СПК</v>
          </cell>
          <cell r="D289">
            <v>193</v>
          </cell>
        </row>
        <row r="290">
          <cell r="A290" t="str">
            <v>Фестивальная пора с/к термоус.пак  СПК</v>
          </cell>
          <cell r="D290">
            <v>5.4260000000000002</v>
          </cell>
        </row>
        <row r="291">
          <cell r="A291" t="str">
            <v>Фестивальная с/к ВЕС   СПК</v>
          </cell>
          <cell r="D291">
            <v>-1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6</v>
          </cell>
        </row>
        <row r="293">
          <cell r="A293" t="str">
            <v>Фуэт с/в "Эликатессе" 160 гр.шт.  СПК</v>
          </cell>
          <cell r="D293">
            <v>66</v>
          </cell>
        </row>
        <row r="294">
          <cell r="A294" t="str">
            <v>Хинкали Классические ТМ Зареченские ВЕС ПОКОМ</v>
          </cell>
          <cell r="D294">
            <v>25</v>
          </cell>
        </row>
        <row r="295">
          <cell r="A295" t="str">
            <v>Хотстеры ТМ Горячая штучка ТС Хотстеры 0,25 кг зам  ПОКОМ</v>
          </cell>
          <cell r="D295">
            <v>213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46</v>
          </cell>
        </row>
        <row r="297">
          <cell r="A297" t="str">
            <v>Хрустящие крылышки ТМ Горячая штучка 0,3 кг зам  ПОКОМ</v>
          </cell>
          <cell r="D297">
            <v>96</v>
          </cell>
        </row>
        <row r="298">
          <cell r="A298" t="str">
            <v>Чебупай сочное яблоко ТМ Горячая штучка 0,2 кг зам.  ПОКОМ</v>
          </cell>
          <cell r="D298">
            <v>50</v>
          </cell>
        </row>
        <row r="299">
          <cell r="A299" t="str">
            <v>Чебупай спелая вишня ТМ Горячая штучка 0,2 кг зам.  ПОКОМ</v>
          </cell>
          <cell r="D299">
            <v>73</v>
          </cell>
        </row>
        <row r="300">
          <cell r="A300" t="str">
            <v>Чебупели Курочка гриль ТМ Горячая штучка, 0,3 кг зам  ПОКОМ</v>
          </cell>
          <cell r="D300">
            <v>55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355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753</v>
          </cell>
        </row>
        <row r="303">
          <cell r="A303" t="str">
            <v>Чебуреки Мясные вес 2,7 кг ТМ Зареченские ВЕС ПОКОМ</v>
          </cell>
          <cell r="D303">
            <v>8.1</v>
          </cell>
        </row>
        <row r="304">
          <cell r="A304" t="str">
            <v>Чебуреки сочные ВЕС ТМ Зареченские  ПОКОМ</v>
          </cell>
          <cell r="D304">
            <v>80</v>
          </cell>
        </row>
        <row r="305">
          <cell r="A305" t="str">
            <v>Шпикачки Русские (черева) (в ср.защ.атм.) "Высокий вкус"  СПК</v>
          </cell>
          <cell r="D305">
            <v>0.80500000000000005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13</v>
          </cell>
        </row>
        <row r="307">
          <cell r="A307" t="str">
            <v>Юбилейная с/к 0,10 кг.шт. нарезка (лоток с ср.защ.атм.)  СПК</v>
          </cell>
          <cell r="D307">
            <v>1</v>
          </cell>
        </row>
        <row r="308">
          <cell r="A308" t="str">
            <v>Юбилейная с/к 0,235 кг.шт.  СПК</v>
          </cell>
          <cell r="D308">
            <v>351</v>
          </cell>
        </row>
        <row r="309">
          <cell r="A309" t="str">
            <v>Итого</v>
          </cell>
          <cell r="D309">
            <v>64956.608999999997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8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83203125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6640625" style="5" bestFit="1" customWidth="1"/>
    <col min="33" max="34" width="1.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20" t="s">
        <v>112</v>
      </c>
      <c r="T3" s="20" t="s">
        <v>113</v>
      </c>
      <c r="AE3" s="1" t="s">
        <v>115</v>
      </c>
      <c r="AF3" s="1" t="s">
        <v>116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89</v>
      </c>
      <c r="H4" s="10" t="s">
        <v>90</v>
      </c>
      <c r="I4" s="10" t="s">
        <v>91</v>
      </c>
      <c r="J4" s="10" t="s">
        <v>92</v>
      </c>
      <c r="K4" s="10" t="s">
        <v>93</v>
      </c>
      <c r="L4" s="10" t="s">
        <v>93</v>
      </c>
      <c r="M4" s="10" t="s">
        <v>93</v>
      </c>
      <c r="N4" s="10" t="s">
        <v>93</v>
      </c>
      <c r="O4" s="11" t="s">
        <v>93</v>
      </c>
      <c r="P4" s="11" t="s">
        <v>93</v>
      </c>
      <c r="Q4" s="11" t="s">
        <v>93</v>
      </c>
      <c r="R4" s="11" t="s">
        <v>93</v>
      </c>
      <c r="S4" s="10" t="s">
        <v>90</v>
      </c>
      <c r="T4" s="12" t="s">
        <v>93</v>
      </c>
      <c r="U4" s="10" t="s">
        <v>94</v>
      </c>
      <c r="V4" s="13" t="s">
        <v>95</v>
      </c>
      <c r="W4" s="10" t="s">
        <v>96</v>
      </c>
      <c r="X4" s="10" t="s">
        <v>97</v>
      </c>
      <c r="Y4" s="10" t="s">
        <v>90</v>
      </c>
      <c r="Z4" s="10" t="s">
        <v>90</v>
      </c>
      <c r="AA4" s="10" t="s">
        <v>90</v>
      </c>
      <c r="AB4" s="10" t="s">
        <v>98</v>
      </c>
      <c r="AC4" s="10" t="s">
        <v>99</v>
      </c>
      <c r="AD4" s="10" t="s">
        <v>100</v>
      </c>
      <c r="AE4" s="13" t="s">
        <v>101</v>
      </c>
      <c r="AF4" s="13" t="s">
        <v>101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102</v>
      </c>
      <c r="L5" s="16" t="s">
        <v>103</v>
      </c>
      <c r="M5" s="16" t="s">
        <v>104</v>
      </c>
      <c r="R5" s="16" t="s">
        <v>105</v>
      </c>
      <c r="T5" s="16" t="s">
        <v>106</v>
      </c>
      <c r="Y5" s="16" t="s">
        <v>107</v>
      </c>
      <c r="Z5" s="16" t="s">
        <v>108</v>
      </c>
      <c r="AA5" s="16" t="s">
        <v>109</v>
      </c>
      <c r="AB5" s="16" t="s">
        <v>110</v>
      </c>
      <c r="AE5" s="16" t="s">
        <v>105</v>
      </c>
      <c r="AF5" s="16" t="s">
        <v>106</v>
      </c>
    </row>
    <row r="6" spans="1:34" ht="11.1" customHeight="1" x14ac:dyDescent="0.2">
      <c r="A6" s="6"/>
      <c r="B6" s="6"/>
      <c r="C6" s="3"/>
      <c r="D6" s="3"/>
      <c r="E6" s="9">
        <f>SUM(E7:E104)</f>
        <v>76541.960000000006</v>
      </c>
      <c r="F6" s="9">
        <f>SUM(F7:F104)</f>
        <v>55697.750999999997</v>
      </c>
      <c r="I6" s="9">
        <f>SUM(I7:I104)</f>
        <v>76684.478000000017</v>
      </c>
      <c r="J6" s="9">
        <f t="shared" ref="J6:T6" si="0">SUM(J7:J104)</f>
        <v>-142.51799999999983</v>
      </c>
      <c r="K6" s="9">
        <f t="shared" si="0"/>
        <v>10890</v>
      </c>
      <c r="L6" s="9">
        <f t="shared" si="0"/>
        <v>13260</v>
      </c>
      <c r="M6" s="9">
        <f t="shared" si="0"/>
        <v>6170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6669.9049999999997</v>
      </c>
      <c r="S6" s="9">
        <f t="shared" si="0"/>
        <v>15308.391999999998</v>
      </c>
      <c r="T6" s="9">
        <f t="shared" si="0"/>
        <v>37380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14787.795</v>
      </c>
      <c r="Z6" s="9">
        <f t="shared" ref="Z6" si="4">SUM(Z7:Z104)</f>
        <v>15097.6878</v>
      </c>
      <c r="AA6" s="9">
        <f t="shared" ref="AA6" si="5">SUM(AA7:AA104)</f>
        <v>15106.583800000006</v>
      </c>
      <c r="AB6" s="9">
        <f t="shared" ref="AB6" si="6">SUM(AB7:AB104)</f>
        <v>21881.816000000003</v>
      </c>
      <c r="AE6" s="9">
        <f t="shared" ref="AE6" si="7">SUM(AE7:AE104)</f>
        <v>3572.5050000000001</v>
      </c>
      <c r="AF6" s="9">
        <f t="shared" ref="AF6" si="8">SUM(AF7:AF104)</f>
        <v>16934.599999999999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185</v>
      </c>
      <c r="D7" s="8">
        <v>246</v>
      </c>
      <c r="E7" s="8">
        <v>244</v>
      </c>
      <c r="F7" s="8">
        <v>183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248</v>
      </c>
      <c r="J7" s="15">
        <f>E7-I7</f>
        <v>-4</v>
      </c>
      <c r="K7" s="15">
        <f>VLOOKUP(A:A,[1]TDSheet!$A:$P,16,0)</f>
        <v>40</v>
      </c>
      <c r="L7" s="15">
        <f>VLOOKUP(A:A,[1]TDSheet!$A:$Q,17,0)</f>
        <v>80</v>
      </c>
      <c r="M7" s="15">
        <f>VLOOKUP(A:A,[1]TDSheet!$A:$R,18,0)</f>
        <v>0</v>
      </c>
      <c r="N7" s="15"/>
      <c r="O7" s="15"/>
      <c r="P7" s="15"/>
      <c r="Q7" s="15"/>
      <c r="R7" s="17"/>
      <c r="S7" s="15">
        <f>E7/5</f>
        <v>48.8</v>
      </c>
      <c r="T7" s="17">
        <v>120</v>
      </c>
      <c r="U7" s="18">
        <f>(F7+K7+L7+M7+R7+T7)/S7</f>
        <v>8.6680327868852469</v>
      </c>
      <c r="V7" s="15">
        <f>F7/S7</f>
        <v>3.75</v>
      </c>
      <c r="W7" s="15"/>
      <c r="X7" s="15"/>
      <c r="Y7" s="15">
        <f>VLOOKUP(A:A,[1]TDSheet!$A:$Z,26,0)</f>
        <v>53.6</v>
      </c>
      <c r="Z7" s="15">
        <f>VLOOKUP(A:A,[1]TDSheet!$A:$AA,27,0)</f>
        <v>48.4</v>
      </c>
      <c r="AA7" s="15">
        <f>VLOOKUP(A:A,[1]TDSheet!$A:$S,19,0)</f>
        <v>54.8</v>
      </c>
      <c r="AB7" s="15">
        <f>VLOOKUP(A:A,[3]TDSheet!$A:$D,4,0)</f>
        <v>57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48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89.69</v>
      </c>
      <c r="D8" s="8">
        <v>249.94800000000001</v>
      </c>
      <c r="E8" s="8">
        <v>217.37799999999999</v>
      </c>
      <c r="F8" s="8">
        <v>117.315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223.1</v>
      </c>
      <c r="J8" s="15">
        <f t="shared" ref="J8:J71" si="9">E8-I8</f>
        <v>-5.7220000000000084</v>
      </c>
      <c r="K8" s="15">
        <f>VLOOKUP(A:A,[1]TDSheet!$A:$P,16,0)</f>
        <v>60</v>
      </c>
      <c r="L8" s="15">
        <f>VLOOKUP(A:A,[1]TDSheet!$A:$Q,17,0)</f>
        <v>60</v>
      </c>
      <c r="M8" s="15">
        <f>VLOOKUP(A:A,[1]TDSheet!$A:$R,18,0)</f>
        <v>0</v>
      </c>
      <c r="N8" s="15"/>
      <c r="O8" s="15"/>
      <c r="P8" s="15"/>
      <c r="Q8" s="15"/>
      <c r="R8" s="17">
        <v>30</v>
      </c>
      <c r="S8" s="15">
        <f t="shared" ref="S8:S71" si="10">E8/5</f>
        <v>43.4756</v>
      </c>
      <c r="T8" s="17">
        <v>90</v>
      </c>
      <c r="U8" s="18">
        <f t="shared" ref="U8:U71" si="11">(F8+K8+L8+M8+R8+T8)/S8</f>
        <v>8.2187479873768279</v>
      </c>
      <c r="V8" s="15">
        <f t="shared" ref="V8:V71" si="12">F8/S8</f>
        <v>2.6984101427007334</v>
      </c>
      <c r="W8" s="15"/>
      <c r="X8" s="15"/>
      <c r="Y8" s="15">
        <f>VLOOKUP(A:A,[1]TDSheet!$A:$Z,26,0)</f>
        <v>41.702199999999998</v>
      </c>
      <c r="Z8" s="15">
        <f>VLOOKUP(A:A,[1]TDSheet!$A:$AA,27,0)</f>
        <v>38.431599999999996</v>
      </c>
      <c r="AA8" s="15">
        <f>VLOOKUP(A:A,[1]TDSheet!$A:$S,19,0)</f>
        <v>44.776400000000002</v>
      </c>
      <c r="AB8" s="15">
        <f>VLOOKUP(A:A,[3]TDSheet!$A:$D,4,0)</f>
        <v>60.633000000000003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R8*G8</f>
        <v>30</v>
      </c>
      <c r="AF8" s="15">
        <f t="shared" ref="AF8:AF71" si="14">T8*G8</f>
        <v>90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954.07799999999997</v>
      </c>
      <c r="D9" s="8">
        <v>1317.9849999999999</v>
      </c>
      <c r="E9" s="8">
        <v>1588.71</v>
      </c>
      <c r="F9" s="8">
        <v>675.22500000000002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1631.9</v>
      </c>
      <c r="J9" s="15">
        <f t="shared" si="9"/>
        <v>-43.190000000000055</v>
      </c>
      <c r="K9" s="15">
        <f>VLOOKUP(A:A,[1]TDSheet!$A:$P,16,0)</f>
        <v>400</v>
      </c>
      <c r="L9" s="15">
        <f>VLOOKUP(A:A,[1]TDSheet!$A:$Q,17,0)</f>
        <v>450</v>
      </c>
      <c r="M9" s="15">
        <f>VLOOKUP(A:A,[1]TDSheet!$A:$R,18,0)</f>
        <v>0</v>
      </c>
      <c r="N9" s="15"/>
      <c r="O9" s="15"/>
      <c r="P9" s="15"/>
      <c r="Q9" s="15"/>
      <c r="R9" s="17">
        <v>350</v>
      </c>
      <c r="S9" s="15">
        <f t="shared" si="10"/>
        <v>317.74200000000002</v>
      </c>
      <c r="T9" s="17">
        <v>900</v>
      </c>
      <c r="U9" s="18">
        <f t="shared" si="11"/>
        <v>8.7342088864550469</v>
      </c>
      <c r="V9" s="15">
        <f t="shared" si="12"/>
        <v>2.1250731725739751</v>
      </c>
      <c r="W9" s="15"/>
      <c r="X9" s="15"/>
      <c r="Y9" s="15">
        <f>VLOOKUP(A:A,[1]TDSheet!$A:$Z,26,0)</f>
        <v>298.45799999999997</v>
      </c>
      <c r="Z9" s="15">
        <f>VLOOKUP(A:A,[1]TDSheet!$A:$AA,27,0)</f>
        <v>301.32440000000003</v>
      </c>
      <c r="AA9" s="15">
        <f>VLOOKUP(A:A,[1]TDSheet!$A:$S,19,0)</f>
        <v>306.5068</v>
      </c>
      <c r="AB9" s="15">
        <f>VLOOKUP(A:A,[3]TDSheet!$A:$D,4,0)</f>
        <v>432.714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350</v>
      </c>
      <c r="AF9" s="15">
        <f t="shared" si="14"/>
        <v>900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1314.5830000000001</v>
      </c>
      <c r="D10" s="8">
        <v>1975.9839999999999</v>
      </c>
      <c r="E10" s="8">
        <v>2075.4810000000002</v>
      </c>
      <c r="F10" s="8">
        <v>1190.7380000000001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2087.4499999999998</v>
      </c>
      <c r="J10" s="15">
        <f t="shared" si="9"/>
        <v>-11.968999999999596</v>
      </c>
      <c r="K10" s="15">
        <f>VLOOKUP(A:A,[1]TDSheet!$A:$P,16,0)</f>
        <v>200</v>
      </c>
      <c r="L10" s="15">
        <f>VLOOKUP(A:A,[1]TDSheet!$A:$Q,17,0)</f>
        <v>450</v>
      </c>
      <c r="M10" s="15">
        <f>VLOOKUP(A:A,[1]TDSheet!$A:$R,18,0)</f>
        <v>100</v>
      </c>
      <c r="N10" s="15"/>
      <c r="O10" s="15"/>
      <c r="P10" s="15"/>
      <c r="Q10" s="15"/>
      <c r="R10" s="17">
        <v>600</v>
      </c>
      <c r="S10" s="15">
        <f t="shared" si="10"/>
        <v>415.09620000000007</v>
      </c>
      <c r="T10" s="17">
        <v>1300</v>
      </c>
      <c r="U10" s="18">
        <f t="shared" si="11"/>
        <v>9.2526455313250278</v>
      </c>
      <c r="V10" s="15">
        <f t="shared" si="12"/>
        <v>2.8685832344405946</v>
      </c>
      <c r="W10" s="15"/>
      <c r="X10" s="15"/>
      <c r="Y10" s="15">
        <f>VLOOKUP(A:A,[1]TDSheet!$A:$Z,26,0)</f>
        <v>400.61279999999999</v>
      </c>
      <c r="Z10" s="15">
        <f>VLOOKUP(A:A,[1]TDSheet!$A:$AA,27,0)</f>
        <v>349.3784</v>
      </c>
      <c r="AA10" s="15">
        <f>VLOOKUP(A:A,[1]TDSheet!$A:$S,19,0)</f>
        <v>388.41199999999998</v>
      </c>
      <c r="AB10" s="15">
        <f>VLOOKUP(A:A,[3]TDSheet!$A:$D,4,0)</f>
        <v>629.18399999999997</v>
      </c>
      <c r="AC10" s="15">
        <f>VLOOKUP(A:A,[1]TDSheet!$A:$AC,29,0)</f>
        <v>0</v>
      </c>
      <c r="AD10" s="15">
        <f>VLOOKUP(A:A,[1]TDSheet!$A:$AD,30,0)</f>
        <v>0</v>
      </c>
      <c r="AE10" s="15">
        <f t="shared" si="13"/>
        <v>600</v>
      </c>
      <c r="AF10" s="15">
        <f t="shared" si="14"/>
        <v>1300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32.673999999999999</v>
      </c>
      <c r="D11" s="8">
        <v>86.13</v>
      </c>
      <c r="E11" s="8">
        <v>54.003999999999998</v>
      </c>
      <c r="F11" s="8">
        <v>64.8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52.7</v>
      </c>
      <c r="J11" s="15">
        <f t="shared" si="9"/>
        <v>1.3039999999999949</v>
      </c>
      <c r="K11" s="15">
        <f>VLOOKUP(A:A,[1]TDSheet!$A:$P,16,0)</f>
        <v>0</v>
      </c>
      <c r="L11" s="15">
        <f>VLOOKUP(A:A,[1]TDSheet!$A:$Q,17,0)</f>
        <v>0</v>
      </c>
      <c r="M11" s="15">
        <f>VLOOKUP(A:A,[1]TDSheet!$A:$R,18,0)</f>
        <v>0</v>
      </c>
      <c r="N11" s="15"/>
      <c r="O11" s="15"/>
      <c r="P11" s="15"/>
      <c r="Q11" s="15"/>
      <c r="R11" s="17"/>
      <c r="S11" s="15">
        <f t="shared" si="10"/>
        <v>10.800799999999999</v>
      </c>
      <c r="T11" s="17">
        <v>70</v>
      </c>
      <c r="U11" s="18">
        <f t="shared" si="11"/>
        <v>12.480556995778093</v>
      </c>
      <c r="V11" s="15">
        <f t="shared" si="12"/>
        <v>5.9995555884749283</v>
      </c>
      <c r="W11" s="15"/>
      <c r="X11" s="15"/>
      <c r="Y11" s="15">
        <f>VLOOKUP(A:A,[1]TDSheet!$A:$Z,26,0)</f>
        <v>6.9657999999999998</v>
      </c>
      <c r="Z11" s="15">
        <f>VLOOKUP(A:A,[1]TDSheet!$A:$AA,27,0)</f>
        <v>8.9554000000000009</v>
      </c>
      <c r="AA11" s="15">
        <f>VLOOKUP(A:A,[1]TDSheet!$A:$S,19,0)</f>
        <v>9.9441999999999986</v>
      </c>
      <c r="AB11" s="15">
        <f>VLOOKUP(A:A,[3]TDSheet!$A:$D,4,0)</f>
        <v>14.583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70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/>
      <c r="D12" s="8">
        <v>250.22499999999999</v>
      </c>
      <c r="E12" s="8">
        <v>240.18899999999999</v>
      </c>
      <c r="F12" s="8">
        <v>10.036</v>
      </c>
      <c r="G12" s="14">
        <v>0</v>
      </c>
      <c r="H12" s="1" t="e">
        <f>VLOOKUP(A:A,[1]TDSheet!$A:$H,8,0)</f>
        <v>#N/A</v>
      </c>
      <c r="I12" s="15">
        <f>VLOOKUP(A:A,[2]TDSheet!$A:$F,6,0)</f>
        <v>251</v>
      </c>
      <c r="J12" s="15">
        <f t="shared" si="9"/>
        <v>-10.811000000000007</v>
      </c>
      <c r="K12" s="15">
        <v>0</v>
      </c>
      <c r="L12" s="15">
        <v>0</v>
      </c>
      <c r="M12" s="15">
        <v>0</v>
      </c>
      <c r="N12" s="15"/>
      <c r="O12" s="15"/>
      <c r="P12" s="15"/>
      <c r="Q12" s="15"/>
      <c r="R12" s="17"/>
      <c r="S12" s="15">
        <f t="shared" si="10"/>
        <v>48.037799999999997</v>
      </c>
      <c r="T12" s="17"/>
      <c r="U12" s="18">
        <f t="shared" si="11"/>
        <v>0.20891880977063895</v>
      </c>
      <c r="V12" s="15">
        <f t="shared" si="12"/>
        <v>0.20891880977063895</v>
      </c>
      <c r="W12" s="15"/>
      <c r="X12" s="15"/>
      <c r="Y12" s="15">
        <v>0</v>
      </c>
      <c r="Z12" s="15">
        <v>0</v>
      </c>
      <c r="AA12" s="15">
        <v>0</v>
      </c>
      <c r="AB12" s="15">
        <v>0</v>
      </c>
      <c r="AC12" s="19" t="s">
        <v>111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0</v>
      </c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117.43600000000001</v>
      </c>
      <c r="D13" s="8">
        <v>67.153999999999996</v>
      </c>
      <c r="E13" s="8">
        <v>95.858000000000004</v>
      </c>
      <c r="F13" s="8">
        <v>83.391999999999996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98.88</v>
      </c>
      <c r="J13" s="15">
        <f t="shared" si="9"/>
        <v>-3.0219999999999914</v>
      </c>
      <c r="K13" s="15">
        <f>VLOOKUP(A:A,[1]TDSheet!$A:$P,16,0)</f>
        <v>0</v>
      </c>
      <c r="L13" s="15">
        <f>VLOOKUP(A:A,[1]TDSheet!$A:$Q,17,0)</f>
        <v>20</v>
      </c>
      <c r="M13" s="15">
        <f>VLOOKUP(A:A,[1]TDSheet!$A:$R,18,0)</f>
        <v>0</v>
      </c>
      <c r="N13" s="15"/>
      <c r="O13" s="15"/>
      <c r="P13" s="15"/>
      <c r="Q13" s="15"/>
      <c r="R13" s="17"/>
      <c r="S13" s="15">
        <f t="shared" si="10"/>
        <v>19.171600000000002</v>
      </c>
      <c r="T13" s="17">
        <v>60</v>
      </c>
      <c r="U13" s="18">
        <f t="shared" si="11"/>
        <v>8.5226063552337816</v>
      </c>
      <c r="V13" s="15">
        <f t="shared" si="12"/>
        <v>4.3497673642262509</v>
      </c>
      <c r="W13" s="15"/>
      <c r="X13" s="15"/>
      <c r="Y13" s="15">
        <f>VLOOKUP(A:A,[1]TDSheet!$A:$Z,26,0)</f>
        <v>22.502000000000002</v>
      </c>
      <c r="Z13" s="15">
        <f>VLOOKUP(A:A,[1]TDSheet!$A:$AA,27,0)</f>
        <v>21.0932</v>
      </c>
      <c r="AA13" s="15">
        <f>VLOOKUP(A:A,[1]TDSheet!$A:$S,19,0)</f>
        <v>19.1938</v>
      </c>
      <c r="AB13" s="15">
        <f>VLOOKUP(A:A,[3]TDSheet!$A:$D,4,0)</f>
        <v>33.688000000000002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60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152.251</v>
      </c>
      <c r="D14" s="8">
        <v>621.28200000000004</v>
      </c>
      <c r="E14" s="8">
        <v>426.23</v>
      </c>
      <c r="F14" s="8">
        <v>333.72199999999998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419.9</v>
      </c>
      <c r="J14" s="15">
        <f t="shared" si="9"/>
        <v>6.3300000000000409</v>
      </c>
      <c r="K14" s="15">
        <f>VLOOKUP(A:A,[1]TDSheet!$A:$P,16,0)</f>
        <v>100</v>
      </c>
      <c r="L14" s="15">
        <f>VLOOKUP(A:A,[1]TDSheet!$A:$Q,17,0)</f>
        <v>100</v>
      </c>
      <c r="M14" s="15">
        <f>VLOOKUP(A:A,[1]TDSheet!$A:$R,18,0)</f>
        <v>0</v>
      </c>
      <c r="N14" s="15"/>
      <c r="O14" s="15"/>
      <c r="P14" s="15"/>
      <c r="Q14" s="15"/>
      <c r="R14" s="17"/>
      <c r="S14" s="15">
        <f t="shared" si="10"/>
        <v>85.246000000000009</v>
      </c>
      <c r="T14" s="17">
        <v>300</v>
      </c>
      <c r="U14" s="18">
        <f t="shared" si="11"/>
        <v>9.780189099781806</v>
      </c>
      <c r="V14" s="15">
        <f t="shared" si="12"/>
        <v>3.9148112521408622</v>
      </c>
      <c r="W14" s="15"/>
      <c r="X14" s="15"/>
      <c r="Y14" s="15">
        <f>VLOOKUP(A:A,[1]TDSheet!$A:$Z,26,0)</f>
        <v>69.856999999999999</v>
      </c>
      <c r="Z14" s="15">
        <f>VLOOKUP(A:A,[1]TDSheet!$A:$AA,27,0)</f>
        <v>78.565399999999997</v>
      </c>
      <c r="AA14" s="15">
        <f>VLOOKUP(A:A,[1]TDSheet!$A:$S,19,0)</f>
        <v>93.70320000000001</v>
      </c>
      <c r="AB14" s="15">
        <f>VLOOKUP(A:A,[3]TDSheet!$A:$D,4,0)</f>
        <v>132.97800000000001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300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666</v>
      </c>
      <c r="D15" s="8">
        <v>432</v>
      </c>
      <c r="E15" s="8">
        <v>453</v>
      </c>
      <c r="F15" s="8">
        <v>512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462</v>
      </c>
      <c r="J15" s="15">
        <f t="shared" si="9"/>
        <v>-9</v>
      </c>
      <c r="K15" s="15">
        <f>VLOOKUP(A:A,[1]TDSheet!$A:$P,16,0)</f>
        <v>0</v>
      </c>
      <c r="L15" s="15">
        <f>VLOOKUP(A:A,[1]TDSheet!$A:$Q,17,0)</f>
        <v>200</v>
      </c>
      <c r="M15" s="15">
        <f>VLOOKUP(A:A,[1]TDSheet!$A:$R,18,0)</f>
        <v>0</v>
      </c>
      <c r="N15" s="15"/>
      <c r="O15" s="15"/>
      <c r="P15" s="15"/>
      <c r="Q15" s="15"/>
      <c r="R15" s="17"/>
      <c r="S15" s="15">
        <f t="shared" si="10"/>
        <v>90.6</v>
      </c>
      <c r="T15" s="17">
        <v>400</v>
      </c>
      <c r="U15" s="18">
        <f t="shared" si="11"/>
        <v>12.273730684326711</v>
      </c>
      <c r="V15" s="15">
        <f t="shared" si="12"/>
        <v>5.6512141280353205</v>
      </c>
      <c r="W15" s="15"/>
      <c r="X15" s="15"/>
      <c r="Y15" s="15">
        <f>VLOOKUP(A:A,[1]TDSheet!$A:$Z,26,0)</f>
        <v>92.2</v>
      </c>
      <c r="Z15" s="15">
        <f>VLOOKUP(A:A,[1]TDSheet!$A:$AA,27,0)</f>
        <v>91</v>
      </c>
      <c r="AA15" s="15">
        <f>VLOOKUP(A:A,[1]TDSheet!$A:$S,19,0)</f>
        <v>102</v>
      </c>
      <c r="AB15" s="15">
        <f>VLOOKUP(A:A,[3]TDSheet!$A:$D,4,0)</f>
        <v>127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3"/>
        <v>0</v>
      </c>
      <c r="AF15" s="15">
        <f t="shared" si="14"/>
        <v>100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13.241</v>
      </c>
      <c r="D16" s="8">
        <v>41.668999999999997</v>
      </c>
      <c r="E16" s="8">
        <v>26.634</v>
      </c>
      <c r="F16" s="8">
        <v>22.341999999999999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30.4</v>
      </c>
      <c r="J16" s="15">
        <f t="shared" si="9"/>
        <v>-3.7659999999999982</v>
      </c>
      <c r="K16" s="15">
        <f>VLOOKUP(A:A,[1]TDSheet!$A:$P,16,0)</f>
        <v>0</v>
      </c>
      <c r="L16" s="15">
        <f>VLOOKUP(A:A,[1]TDSheet!$A:$Q,17,0)</f>
        <v>0</v>
      </c>
      <c r="M16" s="15">
        <f>VLOOKUP(A:A,[1]TDSheet!$A:$R,18,0)</f>
        <v>0</v>
      </c>
      <c r="N16" s="15"/>
      <c r="O16" s="15"/>
      <c r="P16" s="15"/>
      <c r="Q16" s="15"/>
      <c r="R16" s="17"/>
      <c r="S16" s="15">
        <f t="shared" si="10"/>
        <v>5.3268000000000004</v>
      </c>
      <c r="T16" s="17">
        <v>20</v>
      </c>
      <c r="U16" s="18">
        <f t="shared" si="11"/>
        <v>7.9488623563865728</v>
      </c>
      <c r="V16" s="15">
        <f t="shared" si="12"/>
        <v>4.194262972140872</v>
      </c>
      <c r="W16" s="15"/>
      <c r="X16" s="15"/>
      <c r="Y16" s="15">
        <f>VLOOKUP(A:A,[1]TDSheet!$A:$Z,26,0)</f>
        <v>2.9582000000000002</v>
      </c>
      <c r="Z16" s="15">
        <f>VLOOKUP(A:A,[1]TDSheet!$A:$AA,27,0)</f>
        <v>6.5385999999999997</v>
      </c>
      <c r="AA16" s="15">
        <f>VLOOKUP(A:A,[1]TDSheet!$A:$S,19,0)</f>
        <v>4.4325999999999999</v>
      </c>
      <c r="AB16" s="15">
        <f>VLOOKUP(A:A,[3]TDSheet!$A:$D,4,0)</f>
        <v>23.722999999999999</v>
      </c>
      <c r="AC16" s="15" t="str">
        <f>VLOOKUP(A:A,[1]TDSheet!$A:$AC,29,0)</f>
        <v>?</v>
      </c>
      <c r="AD16" s="15">
        <f>VLOOKUP(A:A,[1]TDSheet!$A:$AD,30,0)</f>
        <v>0</v>
      </c>
      <c r="AE16" s="15">
        <f t="shared" si="13"/>
        <v>0</v>
      </c>
      <c r="AF16" s="15">
        <f t="shared" si="14"/>
        <v>20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251.70500000000001</v>
      </c>
      <c r="D17" s="8">
        <v>465.25200000000001</v>
      </c>
      <c r="E17" s="21">
        <v>410</v>
      </c>
      <c r="F17" s="21">
        <v>339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389.74799999999999</v>
      </c>
      <c r="J17" s="15">
        <f t="shared" si="9"/>
        <v>20.25200000000001</v>
      </c>
      <c r="K17" s="15">
        <f>VLOOKUP(A:A,[1]TDSheet!$A:$P,16,0)</f>
        <v>0</v>
      </c>
      <c r="L17" s="15">
        <f>VLOOKUP(A:A,[1]TDSheet!$A:$Q,17,0)</f>
        <v>0</v>
      </c>
      <c r="M17" s="15">
        <f>VLOOKUP(A:A,[1]TDSheet!$A:$R,18,0)</f>
        <v>50</v>
      </c>
      <c r="N17" s="15"/>
      <c r="O17" s="15"/>
      <c r="P17" s="15"/>
      <c r="Q17" s="15"/>
      <c r="R17" s="17">
        <v>100</v>
      </c>
      <c r="S17" s="15">
        <f t="shared" si="10"/>
        <v>82</v>
      </c>
      <c r="T17" s="17">
        <v>170</v>
      </c>
      <c r="U17" s="18">
        <f t="shared" si="11"/>
        <v>8.036585365853659</v>
      </c>
      <c r="V17" s="15">
        <f t="shared" si="12"/>
        <v>4.1341463414634143</v>
      </c>
      <c r="W17" s="15"/>
      <c r="X17" s="15"/>
      <c r="Y17" s="15">
        <f>VLOOKUP(A:A,[1]TDSheet!$A:$Z,26,0)</f>
        <v>93.4</v>
      </c>
      <c r="Z17" s="15">
        <f>VLOOKUP(A:A,[1]TDSheet!$A:$AA,27,0)</f>
        <v>106.2</v>
      </c>
      <c r="AA17" s="15">
        <f>VLOOKUP(A:A,[1]TDSheet!$A:$S,19,0)</f>
        <v>87</v>
      </c>
      <c r="AB17" s="15">
        <f>VLOOKUP(A:A,[3]TDSheet!$A:$D,4,0)</f>
        <v>90.436000000000007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3"/>
        <v>100</v>
      </c>
      <c r="AF17" s="15">
        <f t="shared" si="14"/>
        <v>170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62.933999999999997</v>
      </c>
      <c r="D18" s="8">
        <v>91.927000000000007</v>
      </c>
      <c r="E18" s="8">
        <v>78.391000000000005</v>
      </c>
      <c r="F18" s="8">
        <v>74.466999999999999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81.8</v>
      </c>
      <c r="J18" s="15">
        <f t="shared" si="9"/>
        <v>-3.4089999999999918</v>
      </c>
      <c r="K18" s="15">
        <f>VLOOKUP(A:A,[1]TDSheet!$A:$P,16,0)</f>
        <v>0</v>
      </c>
      <c r="L18" s="15">
        <f>VLOOKUP(A:A,[1]TDSheet!$A:$Q,17,0)</f>
        <v>0</v>
      </c>
      <c r="M18" s="15">
        <f>VLOOKUP(A:A,[1]TDSheet!$A:$R,18,0)</f>
        <v>20</v>
      </c>
      <c r="N18" s="15"/>
      <c r="O18" s="15"/>
      <c r="P18" s="15"/>
      <c r="Q18" s="15"/>
      <c r="R18" s="17"/>
      <c r="S18" s="15">
        <f t="shared" si="10"/>
        <v>15.6782</v>
      </c>
      <c r="T18" s="17">
        <v>30</v>
      </c>
      <c r="U18" s="18">
        <f t="shared" si="11"/>
        <v>7.9388577770407318</v>
      </c>
      <c r="V18" s="15">
        <f t="shared" si="12"/>
        <v>4.7497161663966523</v>
      </c>
      <c r="W18" s="15"/>
      <c r="X18" s="15"/>
      <c r="Y18" s="15">
        <f>VLOOKUP(A:A,[1]TDSheet!$A:$Z,26,0)</f>
        <v>19.586199999999998</v>
      </c>
      <c r="Z18" s="15">
        <f>VLOOKUP(A:A,[1]TDSheet!$A:$AA,27,0)</f>
        <v>17.969000000000001</v>
      </c>
      <c r="AA18" s="15">
        <f>VLOOKUP(A:A,[1]TDSheet!$A:$S,19,0)</f>
        <v>15.967599999999999</v>
      </c>
      <c r="AB18" s="15">
        <f>VLOOKUP(A:A,[3]TDSheet!$A:$D,4,0)</f>
        <v>11.666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3"/>
        <v>0</v>
      </c>
      <c r="AF18" s="15">
        <f t="shared" si="14"/>
        <v>30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190.13300000000001</v>
      </c>
      <c r="D19" s="8">
        <v>462.97899999999998</v>
      </c>
      <c r="E19" s="8">
        <v>369.77699999999999</v>
      </c>
      <c r="F19" s="8">
        <v>262.63499999999999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384.1</v>
      </c>
      <c r="J19" s="15">
        <f t="shared" si="9"/>
        <v>-14.323000000000036</v>
      </c>
      <c r="K19" s="15">
        <f>VLOOKUP(A:A,[1]TDSheet!$A:$P,16,0)</f>
        <v>50</v>
      </c>
      <c r="L19" s="15">
        <f>VLOOKUP(A:A,[1]TDSheet!$A:$Q,17,0)</f>
        <v>70</v>
      </c>
      <c r="M19" s="15">
        <f>VLOOKUP(A:A,[1]TDSheet!$A:$R,18,0)</f>
        <v>0</v>
      </c>
      <c r="N19" s="15"/>
      <c r="O19" s="15"/>
      <c r="P19" s="15"/>
      <c r="Q19" s="15"/>
      <c r="R19" s="17">
        <v>60</v>
      </c>
      <c r="S19" s="15">
        <f t="shared" si="10"/>
        <v>73.955399999999997</v>
      </c>
      <c r="T19" s="17">
        <v>200</v>
      </c>
      <c r="U19" s="18">
        <f t="shared" si="11"/>
        <v>8.6894939382384528</v>
      </c>
      <c r="V19" s="15">
        <f t="shared" si="12"/>
        <v>3.551261976813052</v>
      </c>
      <c r="W19" s="15"/>
      <c r="X19" s="15"/>
      <c r="Y19" s="15">
        <f>VLOOKUP(A:A,[1]TDSheet!$A:$Z,26,0)</f>
        <v>71.152000000000001</v>
      </c>
      <c r="Z19" s="15">
        <f>VLOOKUP(A:A,[1]TDSheet!$A:$AA,27,0)</f>
        <v>79.197800000000001</v>
      </c>
      <c r="AA19" s="15">
        <f>VLOOKUP(A:A,[1]TDSheet!$A:$S,19,0)</f>
        <v>74.077200000000005</v>
      </c>
      <c r="AB19" s="15">
        <f>VLOOKUP(A:A,[3]TDSheet!$A:$D,4,0)</f>
        <v>134.92500000000001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60</v>
      </c>
      <c r="AF19" s="15">
        <f t="shared" si="14"/>
        <v>200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961</v>
      </c>
      <c r="D20" s="8">
        <v>1245</v>
      </c>
      <c r="E20" s="8">
        <v>1037</v>
      </c>
      <c r="F20" s="8">
        <v>1139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1063</v>
      </c>
      <c r="J20" s="15">
        <f t="shared" si="9"/>
        <v>-26</v>
      </c>
      <c r="K20" s="15">
        <f>VLOOKUP(A:A,[1]TDSheet!$A:$P,16,0)</f>
        <v>0</v>
      </c>
      <c r="L20" s="15">
        <f>VLOOKUP(A:A,[1]TDSheet!$A:$Q,17,0)</f>
        <v>0</v>
      </c>
      <c r="M20" s="15">
        <f>VLOOKUP(A:A,[1]TDSheet!$A:$R,18,0)</f>
        <v>120</v>
      </c>
      <c r="N20" s="15"/>
      <c r="O20" s="15"/>
      <c r="P20" s="15"/>
      <c r="Q20" s="15"/>
      <c r="R20" s="17"/>
      <c r="S20" s="15">
        <f t="shared" si="10"/>
        <v>207.4</v>
      </c>
      <c r="T20" s="17">
        <v>800</v>
      </c>
      <c r="U20" s="18">
        <f t="shared" si="11"/>
        <v>9.9276759884281578</v>
      </c>
      <c r="V20" s="15">
        <f t="shared" si="12"/>
        <v>5.4918032786885247</v>
      </c>
      <c r="W20" s="15"/>
      <c r="X20" s="15"/>
      <c r="Y20" s="15">
        <f>VLOOKUP(A:A,[1]TDSheet!$A:$Z,26,0)</f>
        <v>146.80000000000001</v>
      </c>
      <c r="Z20" s="15">
        <f>VLOOKUP(A:A,[1]TDSheet!$A:$AA,27,0)</f>
        <v>131.19999999999999</v>
      </c>
      <c r="AA20" s="15">
        <f>VLOOKUP(A:A,[1]TDSheet!$A:$S,19,0)</f>
        <v>190</v>
      </c>
      <c r="AB20" s="15">
        <f>VLOOKUP(A:A,[3]TDSheet!$A:$D,4,0)</f>
        <v>337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3"/>
        <v>0</v>
      </c>
      <c r="AF20" s="15">
        <f t="shared" si="14"/>
        <v>200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480.31900000000002</v>
      </c>
      <c r="D21" s="8">
        <v>888.37099999999998</v>
      </c>
      <c r="E21" s="8">
        <v>893.06899999999996</v>
      </c>
      <c r="F21" s="8">
        <v>468.88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863.1</v>
      </c>
      <c r="J21" s="15">
        <f t="shared" si="9"/>
        <v>29.968999999999937</v>
      </c>
      <c r="K21" s="15">
        <f>VLOOKUP(A:A,[1]TDSheet!$A:$P,16,0)</f>
        <v>200</v>
      </c>
      <c r="L21" s="15">
        <f>VLOOKUP(A:A,[1]TDSheet!$A:$Q,17,0)</f>
        <v>250</v>
      </c>
      <c r="M21" s="15">
        <f>VLOOKUP(A:A,[1]TDSheet!$A:$R,18,0)</f>
        <v>0</v>
      </c>
      <c r="N21" s="15"/>
      <c r="O21" s="15"/>
      <c r="P21" s="15"/>
      <c r="Q21" s="15"/>
      <c r="R21" s="17">
        <v>100</v>
      </c>
      <c r="S21" s="15">
        <f t="shared" si="10"/>
        <v>178.6138</v>
      </c>
      <c r="T21" s="17">
        <v>450</v>
      </c>
      <c r="U21" s="18">
        <f t="shared" si="11"/>
        <v>8.2237766622735773</v>
      </c>
      <c r="V21" s="15">
        <f t="shared" si="12"/>
        <v>2.6251051150582989</v>
      </c>
      <c r="W21" s="15"/>
      <c r="X21" s="15"/>
      <c r="Y21" s="15">
        <f>VLOOKUP(A:A,[1]TDSheet!$A:$Z,26,0)</f>
        <v>164.75979999999998</v>
      </c>
      <c r="Z21" s="15">
        <f>VLOOKUP(A:A,[1]TDSheet!$A:$AA,27,0)</f>
        <v>165.40519999999998</v>
      </c>
      <c r="AA21" s="15">
        <f>VLOOKUP(A:A,[1]TDSheet!$A:$S,19,0)</f>
        <v>183.3374</v>
      </c>
      <c r="AB21" s="15">
        <f>VLOOKUP(A:A,[3]TDSheet!$A:$D,4,0)</f>
        <v>264.80799999999999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3"/>
        <v>100</v>
      </c>
      <c r="AF21" s="15">
        <f t="shared" si="14"/>
        <v>450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876</v>
      </c>
      <c r="D22" s="8">
        <v>3786</v>
      </c>
      <c r="E22" s="8">
        <v>2378</v>
      </c>
      <c r="F22" s="8">
        <v>1509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2388</v>
      </c>
      <c r="J22" s="15">
        <f t="shared" si="9"/>
        <v>-10</v>
      </c>
      <c r="K22" s="15">
        <f>VLOOKUP(A:A,[1]TDSheet!$A:$P,16,0)</f>
        <v>200</v>
      </c>
      <c r="L22" s="15">
        <f>VLOOKUP(A:A,[1]TDSheet!$A:$Q,17,0)</f>
        <v>480</v>
      </c>
      <c r="M22" s="15">
        <f>VLOOKUP(A:A,[1]TDSheet!$A:$R,18,0)</f>
        <v>0</v>
      </c>
      <c r="N22" s="15"/>
      <c r="O22" s="15"/>
      <c r="P22" s="15"/>
      <c r="Q22" s="15"/>
      <c r="R22" s="17">
        <v>600</v>
      </c>
      <c r="S22" s="15">
        <f t="shared" si="10"/>
        <v>475.6</v>
      </c>
      <c r="T22" s="17">
        <v>1000</v>
      </c>
      <c r="U22" s="18">
        <f t="shared" si="11"/>
        <v>7.9667788057190911</v>
      </c>
      <c r="V22" s="15">
        <f t="shared" si="12"/>
        <v>3.1728343145500419</v>
      </c>
      <c r="W22" s="15"/>
      <c r="X22" s="15"/>
      <c r="Y22" s="15">
        <f>VLOOKUP(A:A,[1]TDSheet!$A:$Z,26,0)</f>
        <v>403.2</v>
      </c>
      <c r="Z22" s="15">
        <f>VLOOKUP(A:A,[1]TDSheet!$A:$AA,27,0)</f>
        <v>452.4</v>
      </c>
      <c r="AA22" s="15">
        <f>VLOOKUP(A:A,[1]TDSheet!$A:$S,19,0)</f>
        <v>446.2</v>
      </c>
      <c r="AB22" s="15">
        <f>VLOOKUP(A:A,[3]TDSheet!$A:$D,4,0)</f>
        <v>796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3"/>
        <v>72</v>
      </c>
      <c r="AF22" s="15">
        <f t="shared" si="14"/>
        <v>120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527</v>
      </c>
      <c r="D23" s="8">
        <v>2047</v>
      </c>
      <c r="E23" s="8">
        <v>927</v>
      </c>
      <c r="F23" s="8">
        <v>1574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944</v>
      </c>
      <c r="J23" s="15">
        <f t="shared" si="9"/>
        <v>-17</v>
      </c>
      <c r="K23" s="15">
        <f>VLOOKUP(A:A,[1]TDSheet!$A:$P,16,0)</f>
        <v>0</v>
      </c>
      <c r="L23" s="15">
        <f>VLOOKUP(A:A,[1]TDSheet!$A:$Q,17,0)</f>
        <v>0</v>
      </c>
      <c r="M23" s="15">
        <f>VLOOKUP(A:A,[1]TDSheet!$A:$R,18,0)</f>
        <v>0</v>
      </c>
      <c r="N23" s="15"/>
      <c r="O23" s="15"/>
      <c r="P23" s="15"/>
      <c r="Q23" s="15"/>
      <c r="R23" s="17"/>
      <c r="S23" s="15">
        <f t="shared" si="10"/>
        <v>185.4</v>
      </c>
      <c r="T23" s="17">
        <v>400</v>
      </c>
      <c r="U23" s="18">
        <f t="shared" si="11"/>
        <v>10.647249190938512</v>
      </c>
      <c r="V23" s="15">
        <f t="shared" si="12"/>
        <v>8.4897518878101401</v>
      </c>
      <c r="W23" s="15"/>
      <c r="X23" s="15"/>
      <c r="Y23" s="15">
        <f>VLOOKUP(A:A,[1]TDSheet!$A:$Z,26,0)</f>
        <v>142</v>
      </c>
      <c r="Z23" s="15">
        <f>VLOOKUP(A:A,[1]TDSheet!$A:$AA,27,0)</f>
        <v>204.2</v>
      </c>
      <c r="AA23" s="15">
        <f>VLOOKUP(A:A,[1]TDSheet!$A:$S,19,0)</f>
        <v>200.4</v>
      </c>
      <c r="AB23" s="15">
        <f>VLOOKUP(A:A,[3]TDSheet!$A:$D,4,0)</f>
        <v>187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3"/>
        <v>0</v>
      </c>
      <c r="AF23" s="15">
        <f t="shared" si="14"/>
        <v>100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81.742999999999995</v>
      </c>
      <c r="D24" s="8">
        <v>87.617999999999995</v>
      </c>
      <c r="E24" s="8">
        <v>70.224000000000004</v>
      </c>
      <c r="F24" s="8">
        <v>91.441999999999993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69.7</v>
      </c>
      <c r="J24" s="15">
        <f t="shared" si="9"/>
        <v>0.52400000000000091</v>
      </c>
      <c r="K24" s="15">
        <f>VLOOKUP(A:A,[1]TDSheet!$A:$P,16,0)</f>
        <v>0</v>
      </c>
      <c r="L24" s="15">
        <f>VLOOKUP(A:A,[1]TDSheet!$A:$Q,17,0)</f>
        <v>0</v>
      </c>
      <c r="M24" s="15">
        <f>VLOOKUP(A:A,[1]TDSheet!$A:$R,18,0)</f>
        <v>0</v>
      </c>
      <c r="N24" s="15"/>
      <c r="O24" s="15"/>
      <c r="P24" s="15"/>
      <c r="Q24" s="15"/>
      <c r="R24" s="17"/>
      <c r="S24" s="15">
        <f t="shared" si="10"/>
        <v>14.0448</v>
      </c>
      <c r="T24" s="17">
        <v>100</v>
      </c>
      <c r="U24" s="18">
        <f t="shared" si="11"/>
        <v>13.63080997949419</v>
      </c>
      <c r="V24" s="15">
        <f t="shared" si="12"/>
        <v>6.5107370699475959</v>
      </c>
      <c r="W24" s="15"/>
      <c r="X24" s="15"/>
      <c r="Y24" s="15">
        <f>VLOOKUP(A:A,[1]TDSheet!$A:$Z,26,0)</f>
        <v>8.7463999999999995</v>
      </c>
      <c r="Z24" s="15">
        <f>VLOOKUP(A:A,[1]TDSheet!$A:$AA,27,0)</f>
        <v>11.5076</v>
      </c>
      <c r="AA24" s="15">
        <f>VLOOKUP(A:A,[1]TDSheet!$A:$S,19,0)</f>
        <v>11.913599999999999</v>
      </c>
      <c r="AB24" s="15">
        <f>VLOOKUP(A:A,[3]TDSheet!$A:$D,4,0)</f>
        <v>31.007999999999999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3"/>
        <v>0</v>
      </c>
      <c r="AF24" s="15">
        <f t="shared" si="14"/>
        <v>100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-4.2000000000000003E-2</v>
      </c>
      <c r="D25" s="8">
        <v>296.30900000000003</v>
      </c>
      <c r="E25" s="8">
        <v>158.24700000000001</v>
      </c>
      <c r="F25" s="8">
        <v>117.758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156.69999999999999</v>
      </c>
      <c r="J25" s="15">
        <f t="shared" si="9"/>
        <v>1.5470000000000255</v>
      </c>
      <c r="K25" s="15">
        <f>VLOOKUP(A:A,[1]TDSheet!$A:$P,16,0)</f>
        <v>40</v>
      </c>
      <c r="L25" s="15">
        <f>VLOOKUP(A:A,[1]TDSheet!$A:$Q,17,0)</f>
        <v>40</v>
      </c>
      <c r="M25" s="15">
        <f>VLOOKUP(A:A,[1]TDSheet!$A:$R,18,0)</f>
        <v>0</v>
      </c>
      <c r="N25" s="15"/>
      <c r="O25" s="15"/>
      <c r="P25" s="15"/>
      <c r="Q25" s="15"/>
      <c r="R25" s="17"/>
      <c r="S25" s="15">
        <f t="shared" si="10"/>
        <v>31.649400000000004</v>
      </c>
      <c r="T25" s="17">
        <v>70</v>
      </c>
      <c r="U25" s="18">
        <f t="shared" si="11"/>
        <v>8.4601287860117402</v>
      </c>
      <c r="V25" s="15">
        <f t="shared" si="12"/>
        <v>3.7207024461759142</v>
      </c>
      <c r="W25" s="15"/>
      <c r="X25" s="15"/>
      <c r="Y25" s="15">
        <f>VLOOKUP(A:A,[1]TDSheet!$A:$Z,26,0)</f>
        <v>24.787600000000001</v>
      </c>
      <c r="Z25" s="15">
        <f>VLOOKUP(A:A,[1]TDSheet!$A:$AA,27,0)</f>
        <v>29.3642</v>
      </c>
      <c r="AA25" s="15">
        <f>VLOOKUP(A:A,[1]TDSheet!$A:$S,19,0)</f>
        <v>35.608600000000003</v>
      </c>
      <c r="AB25" s="15">
        <f>VLOOKUP(A:A,[3]TDSheet!$A:$D,4,0)</f>
        <v>36.569000000000003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3"/>
        <v>0</v>
      </c>
      <c r="AF25" s="15">
        <f t="shared" si="14"/>
        <v>70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248.381</v>
      </c>
      <c r="D26" s="8">
        <v>415.09199999999998</v>
      </c>
      <c r="E26" s="8">
        <v>372.25299999999999</v>
      </c>
      <c r="F26" s="8">
        <v>284.399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363.3</v>
      </c>
      <c r="J26" s="15">
        <f t="shared" si="9"/>
        <v>8.9529999999999745</v>
      </c>
      <c r="K26" s="15">
        <f>VLOOKUP(A:A,[1]TDSheet!$A:$P,16,0)</f>
        <v>0</v>
      </c>
      <c r="L26" s="15">
        <f>VLOOKUP(A:A,[1]TDSheet!$A:$Q,17,0)</f>
        <v>60</v>
      </c>
      <c r="M26" s="15">
        <f>VLOOKUP(A:A,[1]TDSheet!$A:$R,18,0)</f>
        <v>0</v>
      </c>
      <c r="N26" s="15"/>
      <c r="O26" s="15"/>
      <c r="P26" s="15"/>
      <c r="Q26" s="15"/>
      <c r="R26" s="17">
        <v>100</v>
      </c>
      <c r="S26" s="15">
        <f t="shared" si="10"/>
        <v>74.450599999999994</v>
      </c>
      <c r="T26" s="17">
        <v>250</v>
      </c>
      <c r="U26" s="18">
        <f t="shared" si="11"/>
        <v>9.326976545521461</v>
      </c>
      <c r="V26" s="15">
        <f t="shared" si="12"/>
        <v>3.8199692144858473</v>
      </c>
      <c r="W26" s="15"/>
      <c r="X26" s="15"/>
      <c r="Y26" s="15">
        <f>VLOOKUP(A:A,[1]TDSheet!$A:$Z,26,0)</f>
        <v>77.6982</v>
      </c>
      <c r="Z26" s="15">
        <f>VLOOKUP(A:A,[1]TDSheet!$A:$AA,27,0)</f>
        <v>69.3506</v>
      </c>
      <c r="AA26" s="15">
        <f>VLOOKUP(A:A,[1]TDSheet!$A:$S,19,0)</f>
        <v>67.303200000000004</v>
      </c>
      <c r="AB26" s="15">
        <f>VLOOKUP(A:A,[3]TDSheet!$A:$D,4,0)</f>
        <v>99.129000000000005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3"/>
        <v>100</v>
      </c>
      <c r="AF26" s="15">
        <f t="shared" si="14"/>
        <v>250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342</v>
      </c>
      <c r="D27" s="8">
        <v>1057</v>
      </c>
      <c r="E27" s="8">
        <v>943</v>
      </c>
      <c r="F27" s="8">
        <v>404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965</v>
      </c>
      <c r="J27" s="15">
        <f t="shared" si="9"/>
        <v>-22</v>
      </c>
      <c r="K27" s="15">
        <f>VLOOKUP(A:A,[1]TDSheet!$A:$P,16,0)</f>
        <v>360</v>
      </c>
      <c r="L27" s="15">
        <f>VLOOKUP(A:A,[1]TDSheet!$A:$Q,17,0)</f>
        <v>200</v>
      </c>
      <c r="M27" s="15">
        <f>VLOOKUP(A:A,[1]TDSheet!$A:$R,18,0)</f>
        <v>0</v>
      </c>
      <c r="N27" s="15"/>
      <c r="O27" s="15"/>
      <c r="P27" s="15"/>
      <c r="Q27" s="15"/>
      <c r="R27" s="17">
        <v>120</v>
      </c>
      <c r="S27" s="15">
        <f t="shared" si="10"/>
        <v>188.6</v>
      </c>
      <c r="T27" s="17">
        <v>600</v>
      </c>
      <c r="U27" s="18">
        <f t="shared" si="11"/>
        <v>8.9289501590668081</v>
      </c>
      <c r="V27" s="15">
        <f t="shared" si="12"/>
        <v>2.1420996818663838</v>
      </c>
      <c r="W27" s="15"/>
      <c r="X27" s="15"/>
      <c r="Y27" s="15">
        <f>VLOOKUP(A:A,[1]TDSheet!$A:$Z,26,0)</f>
        <v>131</v>
      </c>
      <c r="Z27" s="15">
        <f>VLOOKUP(A:A,[1]TDSheet!$A:$AA,27,0)</f>
        <v>149.4</v>
      </c>
      <c r="AA27" s="15">
        <f>VLOOKUP(A:A,[1]TDSheet!$A:$S,19,0)</f>
        <v>182.8</v>
      </c>
      <c r="AB27" s="15">
        <f>VLOOKUP(A:A,[3]TDSheet!$A:$D,4,0)</f>
        <v>240</v>
      </c>
      <c r="AC27" s="15" t="str">
        <f>VLOOKUP(A:A,[1]TDSheet!$A:$AC,29,0)</f>
        <v>м-200</v>
      </c>
      <c r="AD27" s="15">
        <f>VLOOKUP(A:A,[1]TDSheet!$A:$AD,30,0)</f>
        <v>0</v>
      </c>
      <c r="AE27" s="15">
        <f t="shared" si="13"/>
        <v>26.4</v>
      </c>
      <c r="AF27" s="15">
        <f t="shared" si="14"/>
        <v>132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129</v>
      </c>
      <c r="D28" s="8">
        <v>1737</v>
      </c>
      <c r="E28" s="8">
        <v>1211</v>
      </c>
      <c r="F28" s="8">
        <v>636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1232</v>
      </c>
      <c r="J28" s="15">
        <f t="shared" si="9"/>
        <v>-21</v>
      </c>
      <c r="K28" s="15">
        <f>VLOOKUP(A:A,[1]TDSheet!$A:$P,16,0)</f>
        <v>480</v>
      </c>
      <c r="L28" s="15">
        <f>VLOOKUP(A:A,[1]TDSheet!$A:$Q,17,0)</f>
        <v>320</v>
      </c>
      <c r="M28" s="15">
        <f>VLOOKUP(A:A,[1]TDSheet!$A:$R,18,0)</f>
        <v>0</v>
      </c>
      <c r="N28" s="15"/>
      <c r="O28" s="15"/>
      <c r="P28" s="15"/>
      <c r="Q28" s="15"/>
      <c r="R28" s="17"/>
      <c r="S28" s="15">
        <f t="shared" si="10"/>
        <v>242.2</v>
      </c>
      <c r="T28" s="17">
        <v>600</v>
      </c>
      <c r="U28" s="18">
        <f t="shared" si="11"/>
        <v>8.4062758051197353</v>
      </c>
      <c r="V28" s="15">
        <f t="shared" si="12"/>
        <v>2.6259289843104874</v>
      </c>
      <c r="W28" s="15"/>
      <c r="X28" s="15"/>
      <c r="Y28" s="15">
        <f>VLOOKUP(A:A,[1]TDSheet!$A:$Z,26,0)</f>
        <v>171.6</v>
      </c>
      <c r="Z28" s="15">
        <f>VLOOKUP(A:A,[1]TDSheet!$A:$AA,27,0)</f>
        <v>211.6</v>
      </c>
      <c r="AA28" s="15">
        <f>VLOOKUP(A:A,[1]TDSheet!$A:$S,19,0)</f>
        <v>259</v>
      </c>
      <c r="AB28" s="15">
        <f>VLOOKUP(A:A,[3]TDSheet!$A:$D,4,0)</f>
        <v>334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3"/>
        <v>0</v>
      </c>
      <c r="AF28" s="15">
        <f t="shared" si="14"/>
        <v>210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34.56</v>
      </c>
      <c r="D29" s="8">
        <v>345.82</v>
      </c>
      <c r="E29" s="8">
        <v>190.072</v>
      </c>
      <c r="F29" s="8">
        <v>185.05699999999999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185.9</v>
      </c>
      <c r="J29" s="15">
        <f t="shared" si="9"/>
        <v>4.171999999999997</v>
      </c>
      <c r="K29" s="15">
        <f>VLOOKUP(A:A,[1]TDSheet!$A:$P,16,0)</f>
        <v>20</v>
      </c>
      <c r="L29" s="15">
        <f>VLOOKUP(A:A,[1]TDSheet!$A:$Q,17,0)</f>
        <v>50</v>
      </c>
      <c r="M29" s="15">
        <f>VLOOKUP(A:A,[1]TDSheet!$A:$R,18,0)</f>
        <v>0</v>
      </c>
      <c r="N29" s="15"/>
      <c r="O29" s="15"/>
      <c r="P29" s="15"/>
      <c r="Q29" s="15"/>
      <c r="R29" s="17"/>
      <c r="S29" s="15">
        <f t="shared" si="10"/>
        <v>38.014400000000002</v>
      </c>
      <c r="T29" s="17">
        <v>60</v>
      </c>
      <c r="U29" s="18">
        <f t="shared" si="11"/>
        <v>8.2878330316932534</v>
      </c>
      <c r="V29" s="15">
        <f t="shared" si="12"/>
        <v>4.868076307925417</v>
      </c>
      <c r="W29" s="15"/>
      <c r="X29" s="15"/>
      <c r="Y29" s="15">
        <f>VLOOKUP(A:A,[1]TDSheet!$A:$Z,26,0)</f>
        <v>28.935600000000001</v>
      </c>
      <c r="Z29" s="15">
        <f>VLOOKUP(A:A,[1]TDSheet!$A:$AA,27,0)</f>
        <v>41.921599999999998</v>
      </c>
      <c r="AA29" s="15">
        <f>VLOOKUP(A:A,[1]TDSheet!$A:$S,19,0)</f>
        <v>43.440600000000003</v>
      </c>
      <c r="AB29" s="15">
        <f>VLOOKUP(A:A,[3]TDSheet!$A:$D,4,0)</f>
        <v>57.825000000000003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3"/>
        <v>0</v>
      </c>
      <c r="AF29" s="15">
        <f t="shared" si="14"/>
        <v>60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115</v>
      </c>
      <c r="D30" s="8">
        <v>448</v>
      </c>
      <c r="E30" s="8">
        <v>333</v>
      </c>
      <c r="F30" s="8">
        <v>224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344</v>
      </c>
      <c r="J30" s="15">
        <f t="shared" si="9"/>
        <v>-11</v>
      </c>
      <c r="K30" s="15">
        <f>VLOOKUP(A:A,[1]TDSheet!$A:$P,16,0)</f>
        <v>40</v>
      </c>
      <c r="L30" s="15">
        <f>VLOOKUP(A:A,[1]TDSheet!$A:$Q,17,0)</f>
        <v>80</v>
      </c>
      <c r="M30" s="15">
        <f>VLOOKUP(A:A,[1]TDSheet!$A:$R,18,0)</f>
        <v>0</v>
      </c>
      <c r="N30" s="15"/>
      <c r="O30" s="15"/>
      <c r="P30" s="15"/>
      <c r="Q30" s="15"/>
      <c r="R30" s="17">
        <v>40</v>
      </c>
      <c r="S30" s="15">
        <f t="shared" si="10"/>
        <v>66.599999999999994</v>
      </c>
      <c r="T30" s="17">
        <v>160</v>
      </c>
      <c r="U30" s="18">
        <f t="shared" si="11"/>
        <v>8.1681681681681688</v>
      </c>
      <c r="V30" s="15">
        <f t="shared" si="12"/>
        <v>3.3633633633633635</v>
      </c>
      <c r="W30" s="15"/>
      <c r="X30" s="15"/>
      <c r="Y30" s="15">
        <f>VLOOKUP(A:A,[1]TDSheet!$A:$Z,26,0)</f>
        <v>66.2</v>
      </c>
      <c r="Z30" s="15">
        <f>VLOOKUP(A:A,[1]TDSheet!$A:$AA,27,0)</f>
        <v>61.6</v>
      </c>
      <c r="AA30" s="15">
        <f>VLOOKUP(A:A,[1]TDSheet!$A:$S,19,0)</f>
        <v>66</v>
      </c>
      <c r="AB30" s="15">
        <f>VLOOKUP(A:A,[3]TDSheet!$A:$D,4,0)</f>
        <v>65</v>
      </c>
      <c r="AC30" s="15">
        <v>0</v>
      </c>
      <c r="AD30" s="15" t="str">
        <f>VLOOKUP(A:A,[1]TDSheet!$A:$AD,30,0)</f>
        <v>костик</v>
      </c>
      <c r="AE30" s="15">
        <f t="shared" si="13"/>
        <v>24</v>
      </c>
      <c r="AF30" s="15">
        <f t="shared" si="14"/>
        <v>96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/>
      <c r="D31" s="8">
        <v>1099</v>
      </c>
      <c r="E31" s="8">
        <v>595</v>
      </c>
      <c r="F31" s="8">
        <v>492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626</v>
      </c>
      <c r="J31" s="15">
        <f t="shared" si="9"/>
        <v>-31</v>
      </c>
      <c r="K31" s="15">
        <f>VLOOKUP(A:A,[1]TDSheet!$A:$P,16,0)</f>
        <v>0</v>
      </c>
      <c r="L31" s="15">
        <f>VLOOKUP(A:A,[1]TDSheet!$A:$Q,17,0)</f>
        <v>0</v>
      </c>
      <c r="M31" s="15">
        <f>VLOOKUP(A:A,[1]TDSheet!$A:$R,18,0)</f>
        <v>0</v>
      </c>
      <c r="N31" s="15"/>
      <c r="O31" s="15"/>
      <c r="P31" s="15"/>
      <c r="Q31" s="15"/>
      <c r="R31" s="17">
        <v>200</v>
      </c>
      <c r="S31" s="15">
        <f t="shared" si="10"/>
        <v>119</v>
      </c>
      <c r="T31" s="17">
        <v>200</v>
      </c>
      <c r="U31" s="18">
        <f t="shared" si="11"/>
        <v>7.4957983193277311</v>
      </c>
      <c r="V31" s="15">
        <f t="shared" si="12"/>
        <v>4.1344537815126055</v>
      </c>
      <c r="W31" s="15"/>
      <c r="X31" s="15"/>
      <c r="Y31" s="15">
        <f>VLOOKUP(A:A,[1]TDSheet!$A:$Z,26,0)</f>
        <v>0</v>
      </c>
      <c r="Z31" s="15">
        <f>VLOOKUP(A:A,[1]TDSheet!$A:$AA,27,0)</f>
        <v>0</v>
      </c>
      <c r="AA31" s="15">
        <f>VLOOKUP(A:A,[1]TDSheet!$A:$S,19,0)</f>
        <v>49.4</v>
      </c>
      <c r="AB31" s="15">
        <f>VLOOKUP(A:A,[3]TDSheet!$A:$D,4,0)</f>
        <v>183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3"/>
        <v>80</v>
      </c>
      <c r="AF31" s="15">
        <f t="shared" si="14"/>
        <v>80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6.05</v>
      </c>
      <c r="D32" s="8">
        <v>11.965</v>
      </c>
      <c r="E32" s="8">
        <v>6.0250000000000004</v>
      </c>
      <c r="F32" s="8">
        <v>11.99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4.5</v>
      </c>
      <c r="J32" s="15">
        <f t="shared" si="9"/>
        <v>1.5250000000000004</v>
      </c>
      <c r="K32" s="15">
        <f>VLOOKUP(A:A,[1]TDSheet!$A:$P,16,0)</f>
        <v>0</v>
      </c>
      <c r="L32" s="15">
        <f>VLOOKUP(A:A,[1]TDSheet!$A:$Q,17,0)</f>
        <v>0</v>
      </c>
      <c r="M32" s="15">
        <f>VLOOKUP(A:A,[1]TDSheet!$A:$R,18,0)</f>
        <v>0</v>
      </c>
      <c r="N32" s="15"/>
      <c r="O32" s="15"/>
      <c r="P32" s="15"/>
      <c r="Q32" s="15"/>
      <c r="R32" s="17"/>
      <c r="S32" s="15">
        <f t="shared" si="10"/>
        <v>1.2050000000000001</v>
      </c>
      <c r="T32" s="17"/>
      <c r="U32" s="18">
        <f t="shared" si="11"/>
        <v>9.9502074688796682</v>
      </c>
      <c r="V32" s="15">
        <f t="shared" si="12"/>
        <v>9.9502074688796682</v>
      </c>
      <c r="W32" s="15"/>
      <c r="X32" s="15"/>
      <c r="Y32" s="15">
        <f>VLOOKUP(A:A,[1]TDSheet!$A:$Z,26,0)</f>
        <v>1.2070000000000001</v>
      </c>
      <c r="Z32" s="15">
        <f>VLOOKUP(A:A,[1]TDSheet!$A:$AA,27,0)</f>
        <v>1.2029999999999998</v>
      </c>
      <c r="AA32" s="15">
        <f>VLOOKUP(A:A,[1]TDSheet!$A:$S,19,0)</f>
        <v>1.8089999999999999</v>
      </c>
      <c r="AB32" s="15">
        <f>VLOOKUP(A:A,[3]TDSheet!$A:$D,4,0)</f>
        <v>3.01</v>
      </c>
      <c r="AC32" s="15">
        <f>VLOOKUP(A:A,[1]TDSheet!$A:$AC,29,0)</f>
        <v>0</v>
      </c>
      <c r="AD32" s="15" t="e">
        <f>VLOOKUP(A:A,[1]TDSheet!$A:$AD,30,0)</f>
        <v>#N/A</v>
      </c>
      <c r="AE32" s="15">
        <f t="shared" si="13"/>
        <v>0</v>
      </c>
      <c r="AF32" s="15">
        <f t="shared" si="14"/>
        <v>0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1.054</v>
      </c>
      <c r="D33" s="8">
        <v>39.616</v>
      </c>
      <c r="E33" s="8">
        <v>3.129</v>
      </c>
      <c r="F33" s="8">
        <v>37.540999999999997</v>
      </c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8</v>
      </c>
      <c r="J33" s="15">
        <f t="shared" si="9"/>
        <v>-4.8710000000000004</v>
      </c>
      <c r="K33" s="15">
        <f>VLOOKUP(A:A,[1]TDSheet!$A:$P,16,0)</f>
        <v>0</v>
      </c>
      <c r="L33" s="15">
        <f>VLOOKUP(A:A,[1]TDSheet!$A:$Q,17,0)</f>
        <v>0</v>
      </c>
      <c r="M33" s="15">
        <f>VLOOKUP(A:A,[1]TDSheet!$A:$R,18,0)</f>
        <v>0</v>
      </c>
      <c r="N33" s="15"/>
      <c r="O33" s="15"/>
      <c r="P33" s="15"/>
      <c r="Q33" s="15"/>
      <c r="R33" s="17"/>
      <c r="S33" s="15">
        <f t="shared" si="10"/>
        <v>0.62580000000000002</v>
      </c>
      <c r="T33" s="17"/>
      <c r="U33" s="18">
        <f t="shared" si="11"/>
        <v>59.988814317673373</v>
      </c>
      <c r="V33" s="15">
        <f t="shared" si="12"/>
        <v>59.988814317673373</v>
      </c>
      <c r="W33" s="15"/>
      <c r="X33" s="15"/>
      <c r="Y33" s="15">
        <f>VLOOKUP(A:A,[1]TDSheet!$A:$Z,26,0)</f>
        <v>57.9876</v>
      </c>
      <c r="Z33" s="15">
        <f>VLOOKUP(A:A,[1]TDSheet!$A:$AA,27,0)</f>
        <v>51.470600000000005</v>
      </c>
      <c r="AA33" s="15">
        <f>VLOOKUP(A:A,[1]TDSheet!$A:$S,19,0)</f>
        <v>16.916399999999999</v>
      </c>
      <c r="AB33" s="15">
        <v>0</v>
      </c>
      <c r="AC33" s="22" t="str">
        <f>VLOOKUP(A:A,[1]TDSheet!$A:$AC,29,0)</f>
        <v>зав выв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0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-2</v>
      </c>
      <c r="D34" s="8">
        <v>85</v>
      </c>
      <c r="E34" s="8">
        <v>1</v>
      </c>
      <c r="F34" s="8"/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78</v>
      </c>
      <c r="J34" s="15">
        <f t="shared" si="9"/>
        <v>-77</v>
      </c>
      <c r="K34" s="15">
        <f>VLOOKUP(A:A,[1]TDSheet!$A:$P,16,0)</f>
        <v>0</v>
      </c>
      <c r="L34" s="15">
        <f>VLOOKUP(A:A,[1]TDSheet!$A:$Q,17,0)</f>
        <v>0</v>
      </c>
      <c r="M34" s="15">
        <f>VLOOKUP(A:A,[1]TDSheet!$A:$R,18,0)</f>
        <v>0</v>
      </c>
      <c r="N34" s="15"/>
      <c r="O34" s="15"/>
      <c r="P34" s="15"/>
      <c r="Q34" s="15"/>
      <c r="R34" s="17"/>
      <c r="S34" s="15">
        <f t="shared" si="10"/>
        <v>0.2</v>
      </c>
      <c r="T34" s="17"/>
      <c r="U34" s="18">
        <f t="shared" si="11"/>
        <v>0</v>
      </c>
      <c r="V34" s="15">
        <f t="shared" si="12"/>
        <v>0</v>
      </c>
      <c r="W34" s="15"/>
      <c r="X34" s="15"/>
      <c r="Y34" s="15">
        <f>VLOOKUP(A:A,[1]TDSheet!$A:$Z,26,0)</f>
        <v>134.80000000000001</v>
      </c>
      <c r="Z34" s="15">
        <f>VLOOKUP(A:A,[1]TDSheet!$A:$AA,27,0)</f>
        <v>208</v>
      </c>
      <c r="AA34" s="15">
        <f>VLOOKUP(A:A,[1]TDSheet!$A:$S,19,0)</f>
        <v>43.2</v>
      </c>
      <c r="AB34" s="15">
        <f>VLOOKUP(A:A,[3]TDSheet!$A:$D,4,0)</f>
        <v>-2</v>
      </c>
      <c r="AC34" s="22" t="str">
        <f>VLOOKUP(A:A,[1]TDSheet!$A:$AC,29,0)</f>
        <v>зав выв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0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1799.5119999999999</v>
      </c>
      <c r="D35" s="8">
        <v>1861.4690000000001</v>
      </c>
      <c r="E35" s="21">
        <v>2202</v>
      </c>
      <c r="F35" s="21">
        <v>1554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1800.7</v>
      </c>
      <c r="J35" s="15">
        <f t="shared" si="9"/>
        <v>401.29999999999995</v>
      </c>
      <c r="K35" s="15">
        <f>VLOOKUP(A:A,[1]TDSheet!$A:$P,16,0)</f>
        <v>0</v>
      </c>
      <c r="L35" s="15">
        <f>VLOOKUP(A:A,[1]TDSheet!$A:$Q,17,0)</f>
        <v>500</v>
      </c>
      <c r="M35" s="15">
        <f>VLOOKUP(A:A,[1]TDSheet!$A:$R,18,0)</f>
        <v>0</v>
      </c>
      <c r="N35" s="15"/>
      <c r="O35" s="15"/>
      <c r="P35" s="15"/>
      <c r="Q35" s="15"/>
      <c r="R35" s="17">
        <v>500</v>
      </c>
      <c r="S35" s="15">
        <f t="shared" si="10"/>
        <v>440.4</v>
      </c>
      <c r="T35" s="17">
        <v>1200</v>
      </c>
      <c r="U35" s="18">
        <f t="shared" si="11"/>
        <v>8.5240690281562213</v>
      </c>
      <c r="V35" s="15">
        <f t="shared" si="12"/>
        <v>3.5286103542234333</v>
      </c>
      <c r="W35" s="15"/>
      <c r="X35" s="15"/>
      <c r="Y35" s="15">
        <f>VLOOKUP(A:A,[1]TDSheet!$A:$Z,26,0)</f>
        <v>445.8</v>
      </c>
      <c r="Z35" s="15">
        <f>VLOOKUP(A:A,[1]TDSheet!$A:$AA,27,0)</f>
        <v>490.2</v>
      </c>
      <c r="AA35" s="15">
        <f>VLOOKUP(A:A,[1]TDSheet!$A:$S,19,0)</f>
        <v>427.4</v>
      </c>
      <c r="AB35" s="15">
        <f>VLOOKUP(A:A,[3]TDSheet!$A:$D,4,0)</f>
        <v>642.61699999999996</v>
      </c>
      <c r="AC35" s="15">
        <f>VLOOKUP(A:A,[1]TDSheet!$A:$AC,29,0)</f>
        <v>0</v>
      </c>
      <c r="AD35" s="15" t="e">
        <f>VLOOKUP(A:A,[1]TDSheet!$A:$AD,30,0)</f>
        <v>#N/A</v>
      </c>
      <c r="AE35" s="15">
        <f t="shared" si="13"/>
        <v>500</v>
      </c>
      <c r="AF35" s="15">
        <f t="shared" si="14"/>
        <v>1200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492.08499999999998</v>
      </c>
      <c r="D36" s="8">
        <v>562.46400000000006</v>
      </c>
      <c r="E36" s="8">
        <v>785.62199999999996</v>
      </c>
      <c r="F36" s="8">
        <v>255.083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752.7</v>
      </c>
      <c r="J36" s="15">
        <f t="shared" si="9"/>
        <v>32.921999999999912</v>
      </c>
      <c r="K36" s="15">
        <f>VLOOKUP(A:A,[1]TDSheet!$A:$P,16,0)</f>
        <v>0</v>
      </c>
      <c r="L36" s="15">
        <f>VLOOKUP(A:A,[1]TDSheet!$A:$Q,17,0)</f>
        <v>110</v>
      </c>
      <c r="M36" s="15">
        <f>VLOOKUP(A:A,[1]TDSheet!$A:$R,18,0)</f>
        <v>0</v>
      </c>
      <c r="N36" s="15"/>
      <c r="O36" s="15"/>
      <c r="P36" s="15"/>
      <c r="Q36" s="15"/>
      <c r="R36" s="17">
        <v>300</v>
      </c>
      <c r="S36" s="15">
        <f t="shared" si="10"/>
        <v>157.12439999999998</v>
      </c>
      <c r="T36" s="17">
        <v>500</v>
      </c>
      <c r="U36" s="18">
        <f t="shared" si="11"/>
        <v>7.4150354750758014</v>
      </c>
      <c r="V36" s="15">
        <f t="shared" si="12"/>
        <v>1.6234461356733902</v>
      </c>
      <c r="W36" s="15"/>
      <c r="X36" s="15"/>
      <c r="Y36" s="15">
        <f>VLOOKUP(A:A,[1]TDSheet!$A:$Z,26,0)</f>
        <v>121.6704</v>
      </c>
      <c r="Z36" s="15">
        <f>VLOOKUP(A:A,[1]TDSheet!$A:$AA,27,0)</f>
        <v>125.13340000000001</v>
      </c>
      <c r="AA36" s="15">
        <f>VLOOKUP(A:A,[1]TDSheet!$A:$S,19,0)</f>
        <v>106.50519999999999</v>
      </c>
      <c r="AB36" s="15">
        <f>VLOOKUP(A:A,[3]TDSheet!$A:$D,4,0)</f>
        <v>279.76600000000002</v>
      </c>
      <c r="AC36" s="15">
        <f>VLOOKUP(A:A,[1]TDSheet!$A:$AC,29,0)</f>
        <v>0</v>
      </c>
      <c r="AD36" s="15" t="str">
        <f>VLOOKUP(A:A,[1]TDSheet!$A:$AD,30,0)</f>
        <v>костик</v>
      </c>
      <c r="AE36" s="15">
        <f t="shared" si="13"/>
        <v>300</v>
      </c>
      <c r="AF36" s="15">
        <f t="shared" si="14"/>
        <v>500</v>
      </c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19</v>
      </c>
      <c r="D37" s="8">
        <v>2</v>
      </c>
      <c r="E37" s="8">
        <v>18</v>
      </c>
      <c r="F37" s="8">
        <v>1</v>
      </c>
      <c r="G37" s="1">
        <f>VLOOKUP(A:A,[1]TDSheet!$A:$G,7,0)</f>
        <v>0</v>
      </c>
      <c r="H37" s="1">
        <f>VLOOKUP(A:A,[1]TDSheet!$A:$H,8,0)</f>
        <v>45</v>
      </c>
      <c r="I37" s="15">
        <f>VLOOKUP(A:A,[2]TDSheet!$A:$F,6,0)</f>
        <v>27</v>
      </c>
      <c r="J37" s="15">
        <f t="shared" si="9"/>
        <v>-9</v>
      </c>
      <c r="K37" s="15">
        <f>VLOOKUP(A:A,[1]TDSheet!$A:$P,16,0)</f>
        <v>0</v>
      </c>
      <c r="L37" s="15">
        <f>VLOOKUP(A:A,[1]TDSheet!$A:$Q,17,0)</f>
        <v>0</v>
      </c>
      <c r="M37" s="15">
        <f>VLOOKUP(A:A,[1]TDSheet!$A:$R,18,0)</f>
        <v>0</v>
      </c>
      <c r="N37" s="15"/>
      <c r="O37" s="15"/>
      <c r="P37" s="15"/>
      <c r="Q37" s="15"/>
      <c r="R37" s="17"/>
      <c r="S37" s="15">
        <f t="shared" si="10"/>
        <v>3.6</v>
      </c>
      <c r="T37" s="17"/>
      <c r="U37" s="18">
        <f t="shared" si="11"/>
        <v>0.27777777777777779</v>
      </c>
      <c r="V37" s="15">
        <f t="shared" si="12"/>
        <v>0.27777777777777779</v>
      </c>
      <c r="W37" s="15"/>
      <c r="X37" s="15"/>
      <c r="Y37" s="15">
        <f>VLOOKUP(A:A,[1]TDSheet!$A:$Z,26,0)</f>
        <v>6.2</v>
      </c>
      <c r="Z37" s="15">
        <f>VLOOKUP(A:A,[1]TDSheet!$A:$AA,27,0)</f>
        <v>4.4000000000000004</v>
      </c>
      <c r="AA37" s="15">
        <f>VLOOKUP(A:A,[1]TDSheet!$A:$S,19,0)</f>
        <v>5.8</v>
      </c>
      <c r="AB37" s="15">
        <f>VLOOKUP(A:A,[3]TDSheet!$A:$D,4,0)</f>
        <v>0</v>
      </c>
      <c r="AC37" s="15" t="str">
        <f>VLOOKUP(A:A,[1]TDSheet!$A:$AC,29,0)</f>
        <v>не зак</v>
      </c>
      <c r="AD37" s="15" t="str">
        <f>VLOOKUP(A:A,[1]TDSheet!$A:$AD,30,0)</f>
        <v>не зак</v>
      </c>
      <c r="AE37" s="15">
        <f t="shared" si="13"/>
        <v>0</v>
      </c>
      <c r="AF37" s="15">
        <f t="shared" si="14"/>
        <v>0</v>
      </c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270</v>
      </c>
      <c r="D38" s="8">
        <v>147</v>
      </c>
      <c r="E38" s="8">
        <v>114</v>
      </c>
      <c r="F38" s="8">
        <v>295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122</v>
      </c>
      <c r="J38" s="15">
        <f t="shared" si="9"/>
        <v>-8</v>
      </c>
      <c r="K38" s="15">
        <f>VLOOKUP(A:A,[1]TDSheet!$A:$P,16,0)</f>
        <v>0</v>
      </c>
      <c r="L38" s="15">
        <f>VLOOKUP(A:A,[1]TDSheet!$A:$Q,17,0)</f>
        <v>0</v>
      </c>
      <c r="M38" s="15">
        <f>VLOOKUP(A:A,[1]TDSheet!$A:$R,18,0)</f>
        <v>0</v>
      </c>
      <c r="N38" s="15"/>
      <c r="O38" s="15"/>
      <c r="P38" s="15"/>
      <c r="Q38" s="15"/>
      <c r="R38" s="17"/>
      <c r="S38" s="15">
        <f t="shared" si="10"/>
        <v>22.8</v>
      </c>
      <c r="T38" s="17"/>
      <c r="U38" s="18">
        <f t="shared" si="11"/>
        <v>12.93859649122807</v>
      </c>
      <c r="V38" s="15">
        <f t="shared" si="12"/>
        <v>12.93859649122807</v>
      </c>
      <c r="W38" s="15"/>
      <c r="X38" s="15"/>
      <c r="Y38" s="15">
        <f>VLOOKUP(A:A,[1]TDSheet!$A:$Z,26,0)</f>
        <v>59.2</v>
      </c>
      <c r="Z38" s="15">
        <f>VLOOKUP(A:A,[1]TDSheet!$A:$AA,27,0)</f>
        <v>50.8</v>
      </c>
      <c r="AA38" s="15">
        <f>VLOOKUP(A:A,[1]TDSheet!$A:$S,19,0)</f>
        <v>26.6</v>
      </c>
      <c r="AB38" s="15">
        <f>VLOOKUP(A:A,[3]TDSheet!$A:$D,4,0)</f>
        <v>27</v>
      </c>
      <c r="AC38" s="19" t="str">
        <f>VLOOKUP(A:A,[1]TDSheet!$A:$AC,29,0)</f>
        <v>увел</v>
      </c>
      <c r="AD38" s="15" t="e">
        <f>VLOOKUP(A:A,[1]TDSheet!$A:$AD,30,0)</f>
        <v>#N/A</v>
      </c>
      <c r="AE38" s="15">
        <f t="shared" si="13"/>
        <v>0</v>
      </c>
      <c r="AF38" s="15">
        <f t="shared" si="14"/>
        <v>0</v>
      </c>
      <c r="AG38" s="15"/>
      <c r="AH38" s="15"/>
    </row>
    <row r="39" spans="1:34" s="1" customFormat="1" ht="11.1" customHeight="1" outlineLevel="1" x14ac:dyDescent="0.2">
      <c r="A39" s="7" t="s">
        <v>80</v>
      </c>
      <c r="B39" s="7" t="s">
        <v>8</v>
      </c>
      <c r="C39" s="8">
        <v>230</v>
      </c>
      <c r="D39" s="8">
        <v>3</v>
      </c>
      <c r="E39" s="8">
        <v>55</v>
      </c>
      <c r="F39" s="8">
        <v>175</v>
      </c>
      <c r="G39" s="1">
        <f>VLOOKUP(A:A,[1]TDSheet!$A:$G,7,0)</f>
        <v>0.09</v>
      </c>
      <c r="H39" s="1" t="e">
        <f>VLOOKUP(A:A,[1]TDSheet!$A:$H,8,0)</f>
        <v>#N/A</v>
      </c>
      <c r="I39" s="15">
        <f>VLOOKUP(A:A,[2]TDSheet!$A:$F,6,0)</f>
        <v>58</v>
      </c>
      <c r="J39" s="15">
        <f t="shared" si="9"/>
        <v>-3</v>
      </c>
      <c r="K39" s="15">
        <f>VLOOKUP(A:A,[1]TDSheet!$A:$P,16,0)</f>
        <v>0</v>
      </c>
      <c r="L39" s="15">
        <f>VLOOKUP(A:A,[1]TDSheet!$A:$Q,17,0)</f>
        <v>0</v>
      </c>
      <c r="M39" s="15">
        <f>VLOOKUP(A:A,[1]TDSheet!$A:$R,18,0)</f>
        <v>0</v>
      </c>
      <c r="N39" s="15"/>
      <c r="O39" s="15"/>
      <c r="P39" s="15"/>
      <c r="Q39" s="15"/>
      <c r="R39" s="17"/>
      <c r="S39" s="15">
        <f t="shared" si="10"/>
        <v>11</v>
      </c>
      <c r="T39" s="17"/>
      <c r="U39" s="18">
        <f t="shared" si="11"/>
        <v>15.909090909090908</v>
      </c>
      <c r="V39" s="15">
        <f t="shared" si="12"/>
        <v>15.909090909090908</v>
      </c>
      <c r="W39" s="15"/>
      <c r="X39" s="15"/>
      <c r="Y39" s="15">
        <f>VLOOKUP(A:A,[1]TDSheet!$A:$Z,26,0)</f>
        <v>0</v>
      </c>
      <c r="Z39" s="15">
        <f>VLOOKUP(A:A,[1]TDSheet!$A:$AA,27,0)</f>
        <v>0</v>
      </c>
      <c r="AA39" s="15">
        <f>VLOOKUP(A:A,[1]TDSheet!$A:$S,19,0)</f>
        <v>6.4</v>
      </c>
      <c r="AB39" s="15">
        <f>VLOOKUP(A:A,[3]TDSheet!$A:$D,4,0)</f>
        <v>13</v>
      </c>
      <c r="AC39" s="19" t="str">
        <f>VLOOKUP(A:A,[1]TDSheet!$A:$AC,29,0)</f>
        <v>увел</v>
      </c>
      <c r="AD39" s="15" t="e">
        <f>VLOOKUP(A:A,[1]TDSheet!$A:$AD,30,0)</f>
        <v>#N/A</v>
      </c>
      <c r="AE39" s="15">
        <f t="shared" si="13"/>
        <v>0</v>
      </c>
      <c r="AF39" s="15">
        <f t="shared" si="14"/>
        <v>0</v>
      </c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319</v>
      </c>
      <c r="D40" s="8">
        <v>349</v>
      </c>
      <c r="E40" s="8">
        <v>355</v>
      </c>
      <c r="F40" s="8">
        <v>305</v>
      </c>
      <c r="G40" s="1">
        <f>VLOOKUP(A:A,[1]TDSheet!$A:$G,7,0)</f>
        <v>0.09</v>
      </c>
      <c r="H40" s="1">
        <f>VLOOKUP(A:A,[1]TDSheet!$A:$H,8,0)</f>
        <v>45</v>
      </c>
      <c r="I40" s="15">
        <f>VLOOKUP(A:A,[2]TDSheet!$A:$F,6,0)</f>
        <v>363</v>
      </c>
      <c r="J40" s="15">
        <f t="shared" si="9"/>
        <v>-8</v>
      </c>
      <c r="K40" s="15">
        <f>VLOOKUP(A:A,[1]TDSheet!$A:$P,16,0)</f>
        <v>0</v>
      </c>
      <c r="L40" s="15">
        <f>VLOOKUP(A:A,[1]TDSheet!$A:$Q,17,0)</f>
        <v>40</v>
      </c>
      <c r="M40" s="15">
        <f>VLOOKUP(A:A,[1]TDSheet!$A:$R,18,0)</f>
        <v>0</v>
      </c>
      <c r="N40" s="15"/>
      <c r="O40" s="15"/>
      <c r="P40" s="15"/>
      <c r="Q40" s="15"/>
      <c r="R40" s="17">
        <v>80</v>
      </c>
      <c r="S40" s="15">
        <f t="shared" si="10"/>
        <v>71</v>
      </c>
      <c r="T40" s="17">
        <v>120</v>
      </c>
      <c r="U40" s="18">
        <f t="shared" si="11"/>
        <v>7.676056338028169</v>
      </c>
      <c r="V40" s="15">
        <f t="shared" si="12"/>
        <v>4.295774647887324</v>
      </c>
      <c r="W40" s="15"/>
      <c r="X40" s="15"/>
      <c r="Y40" s="15">
        <f>VLOOKUP(A:A,[1]TDSheet!$A:$Z,26,0)</f>
        <v>102.2</v>
      </c>
      <c r="Z40" s="15">
        <f>VLOOKUP(A:A,[1]TDSheet!$A:$AA,27,0)</f>
        <v>85.2</v>
      </c>
      <c r="AA40" s="15">
        <f>VLOOKUP(A:A,[1]TDSheet!$A:$S,19,0)</f>
        <v>66</v>
      </c>
      <c r="AB40" s="15">
        <f>VLOOKUP(A:A,[3]TDSheet!$A:$D,4,0)</f>
        <v>107</v>
      </c>
      <c r="AC40" s="15">
        <f>VLOOKUP(A:A,[1]TDSheet!$A:$AC,29,0)</f>
        <v>0</v>
      </c>
      <c r="AD40" s="15">
        <f>VLOOKUP(A:A,[1]TDSheet!$A:$AD,30,0)</f>
        <v>0</v>
      </c>
      <c r="AE40" s="15">
        <f t="shared" si="13"/>
        <v>7.1999999999999993</v>
      </c>
      <c r="AF40" s="15">
        <f t="shared" si="14"/>
        <v>10.799999999999999</v>
      </c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97</v>
      </c>
      <c r="D41" s="8">
        <v>202</v>
      </c>
      <c r="E41" s="8">
        <v>154</v>
      </c>
      <c r="F41" s="8">
        <v>143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156</v>
      </c>
      <c r="J41" s="15">
        <f t="shared" si="9"/>
        <v>-2</v>
      </c>
      <c r="K41" s="15">
        <f>VLOOKUP(A:A,[1]TDSheet!$A:$P,16,0)</f>
        <v>40</v>
      </c>
      <c r="L41" s="15">
        <f>VLOOKUP(A:A,[1]TDSheet!$A:$Q,17,0)</f>
        <v>40</v>
      </c>
      <c r="M41" s="15">
        <f>VLOOKUP(A:A,[1]TDSheet!$A:$R,18,0)</f>
        <v>40</v>
      </c>
      <c r="N41" s="15"/>
      <c r="O41" s="15"/>
      <c r="P41" s="15"/>
      <c r="Q41" s="15"/>
      <c r="R41" s="17"/>
      <c r="S41" s="15">
        <f t="shared" si="10"/>
        <v>30.8</v>
      </c>
      <c r="T41" s="17"/>
      <c r="U41" s="18">
        <f t="shared" si="11"/>
        <v>8.5389610389610393</v>
      </c>
      <c r="V41" s="15">
        <f t="shared" si="12"/>
        <v>4.6428571428571423</v>
      </c>
      <c r="W41" s="15"/>
      <c r="X41" s="15"/>
      <c r="Y41" s="15">
        <f>VLOOKUP(A:A,[1]TDSheet!$A:$Z,26,0)</f>
        <v>35.6</v>
      </c>
      <c r="Z41" s="15">
        <f>VLOOKUP(A:A,[1]TDSheet!$A:$AA,27,0)</f>
        <v>25</v>
      </c>
      <c r="AA41" s="15">
        <f>VLOOKUP(A:A,[1]TDSheet!$A:$S,19,0)</f>
        <v>40.200000000000003</v>
      </c>
      <c r="AB41" s="15">
        <f>VLOOKUP(A:A,[3]TDSheet!$A:$D,4,0)</f>
        <v>39</v>
      </c>
      <c r="AC41" s="15" t="str">
        <f>VLOOKUP(A:A,[1]TDSheet!$A:$AC,29,0)</f>
        <v>увел</v>
      </c>
      <c r="AD41" s="15" t="e">
        <f>VLOOKUP(A:A,[1]TDSheet!$A:$AD,30,0)</f>
        <v>#N/A</v>
      </c>
      <c r="AE41" s="15">
        <f t="shared" si="13"/>
        <v>0</v>
      </c>
      <c r="AF41" s="15">
        <f t="shared" si="14"/>
        <v>0</v>
      </c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225</v>
      </c>
      <c r="D42" s="8">
        <v>243</v>
      </c>
      <c r="E42" s="8">
        <v>331</v>
      </c>
      <c r="F42" s="8">
        <v>134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334</v>
      </c>
      <c r="J42" s="15">
        <f t="shared" si="9"/>
        <v>-3</v>
      </c>
      <c r="K42" s="15">
        <f>VLOOKUP(A:A,[1]TDSheet!$A:$P,16,0)</f>
        <v>80</v>
      </c>
      <c r="L42" s="15">
        <f>VLOOKUP(A:A,[1]TDSheet!$A:$Q,17,0)</f>
        <v>80</v>
      </c>
      <c r="M42" s="15">
        <f>VLOOKUP(A:A,[1]TDSheet!$A:$R,18,0)</f>
        <v>80</v>
      </c>
      <c r="N42" s="15"/>
      <c r="O42" s="15"/>
      <c r="P42" s="15"/>
      <c r="Q42" s="15"/>
      <c r="R42" s="17">
        <v>40</v>
      </c>
      <c r="S42" s="15">
        <f t="shared" si="10"/>
        <v>66.2</v>
      </c>
      <c r="T42" s="17">
        <v>120</v>
      </c>
      <c r="U42" s="18">
        <f t="shared" si="11"/>
        <v>8.0664652567975832</v>
      </c>
      <c r="V42" s="15">
        <f t="shared" si="12"/>
        <v>2.02416918429003</v>
      </c>
      <c r="W42" s="15"/>
      <c r="X42" s="15"/>
      <c r="Y42" s="15">
        <f>VLOOKUP(A:A,[1]TDSheet!$A:$Z,26,0)</f>
        <v>57.2</v>
      </c>
      <c r="Z42" s="15">
        <f>VLOOKUP(A:A,[1]TDSheet!$A:$AA,27,0)</f>
        <v>58.2</v>
      </c>
      <c r="AA42" s="15">
        <f>VLOOKUP(A:A,[1]TDSheet!$A:$S,19,0)</f>
        <v>60.6</v>
      </c>
      <c r="AB42" s="15">
        <f>VLOOKUP(A:A,[3]TDSheet!$A:$D,4,0)</f>
        <v>91</v>
      </c>
      <c r="AC42" s="15">
        <f>VLOOKUP(A:A,[1]TDSheet!$A:$AC,29,0)</f>
        <v>0</v>
      </c>
      <c r="AD42" s="15" t="e">
        <f>VLOOKUP(A:A,[1]TDSheet!$A:$AD,30,0)</f>
        <v>#N/A</v>
      </c>
      <c r="AE42" s="15">
        <f t="shared" si="13"/>
        <v>16</v>
      </c>
      <c r="AF42" s="15">
        <f t="shared" si="14"/>
        <v>48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219</v>
      </c>
      <c r="D43" s="8">
        <v>724</v>
      </c>
      <c r="E43" s="8">
        <v>503</v>
      </c>
      <c r="F43" s="8">
        <v>436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506</v>
      </c>
      <c r="J43" s="15">
        <f t="shared" si="9"/>
        <v>-3</v>
      </c>
      <c r="K43" s="15">
        <f>VLOOKUP(A:A,[1]TDSheet!$A:$P,16,0)</f>
        <v>0</v>
      </c>
      <c r="L43" s="15">
        <f>VLOOKUP(A:A,[1]TDSheet!$A:$Q,17,0)</f>
        <v>120</v>
      </c>
      <c r="M43" s="15">
        <f>VLOOKUP(A:A,[1]TDSheet!$A:$R,18,0)</f>
        <v>120</v>
      </c>
      <c r="N43" s="15"/>
      <c r="O43" s="15"/>
      <c r="P43" s="15"/>
      <c r="Q43" s="15"/>
      <c r="R43" s="17"/>
      <c r="S43" s="15">
        <f t="shared" si="10"/>
        <v>100.6</v>
      </c>
      <c r="T43" s="17">
        <v>240</v>
      </c>
      <c r="U43" s="18">
        <f t="shared" si="11"/>
        <v>9.105367793240557</v>
      </c>
      <c r="V43" s="15">
        <f t="shared" si="12"/>
        <v>4.3339960238568587</v>
      </c>
      <c r="W43" s="15"/>
      <c r="X43" s="15"/>
      <c r="Y43" s="15">
        <f>VLOOKUP(A:A,[1]TDSheet!$A:$Z,26,0)</f>
        <v>95.8</v>
      </c>
      <c r="Z43" s="15">
        <f>VLOOKUP(A:A,[1]TDSheet!$A:$AA,27,0)</f>
        <v>116.2</v>
      </c>
      <c r="AA43" s="15">
        <f>VLOOKUP(A:A,[1]TDSheet!$A:$S,19,0)</f>
        <v>108</v>
      </c>
      <c r="AB43" s="15">
        <f>VLOOKUP(A:A,[3]TDSheet!$A:$D,4,0)</f>
        <v>126</v>
      </c>
      <c r="AC43" s="15">
        <f>VLOOKUP(A:A,[1]TDSheet!$A:$AC,29,0)</f>
        <v>0</v>
      </c>
      <c r="AD43" s="15" t="str">
        <f>VLOOKUP(A:A,[1]TDSheet!$A:$AD,30,0)</f>
        <v>кост</v>
      </c>
      <c r="AE43" s="15">
        <f t="shared" si="13"/>
        <v>0</v>
      </c>
      <c r="AF43" s="15">
        <f t="shared" si="14"/>
        <v>72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999</v>
      </c>
      <c r="D44" s="8">
        <v>3533</v>
      </c>
      <c r="E44" s="8">
        <v>2468</v>
      </c>
      <c r="F44" s="8">
        <v>2020</v>
      </c>
      <c r="G44" s="1">
        <f>VLOOKUP(A:A,[1]TDSheet!$A:$G,7,0)</f>
        <v>0.27</v>
      </c>
      <c r="H44" s="1">
        <f>VLOOKUP(A:A,[1]TDSheet!$A:$H,8,0)</f>
        <v>45</v>
      </c>
      <c r="I44" s="15">
        <f>VLOOKUP(A:A,[2]TDSheet!$A:$F,6,0)</f>
        <v>2503</v>
      </c>
      <c r="J44" s="15">
        <f t="shared" si="9"/>
        <v>-35</v>
      </c>
      <c r="K44" s="15">
        <f>VLOOKUP(A:A,[1]TDSheet!$A:$P,16,0)</f>
        <v>0</v>
      </c>
      <c r="L44" s="15">
        <f>VLOOKUP(A:A,[1]TDSheet!$A:$Q,17,0)</f>
        <v>900</v>
      </c>
      <c r="M44" s="15">
        <f>VLOOKUP(A:A,[1]TDSheet!$A:$R,18,0)</f>
        <v>600</v>
      </c>
      <c r="N44" s="15"/>
      <c r="O44" s="15"/>
      <c r="P44" s="15"/>
      <c r="Q44" s="15"/>
      <c r="R44" s="17"/>
      <c r="S44" s="15">
        <f t="shared" si="10"/>
        <v>493.6</v>
      </c>
      <c r="T44" s="17">
        <v>900</v>
      </c>
      <c r="U44" s="18">
        <f t="shared" si="11"/>
        <v>8.9546191247974072</v>
      </c>
      <c r="V44" s="15">
        <f t="shared" si="12"/>
        <v>4.0923824959481356</v>
      </c>
      <c r="W44" s="15"/>
      <c r="X44" s="15"/>
      <c r="Y44" s="15">
        <f>VLOOKUP(A:A,[1]TDSheet!$A:$Z,26,0)</f>
        <v>408.4</v>
      </c>
      <c r="Z44" s="15">
        <f>VLOOKUP(A:A,[1]TDSheet!$A:$AA,27,0)</f>
        <v>398.6</v>
      </c>
      <c r="AA44" s="15">
        <f>VLOOKUP(A:A,[1]TDSheet!$A:$S,19,0)</f>
        <v>454</v>
      </c>
      <c r="AB44" s="15">
        <f>VLOOKUP(A:A,[3]TDSheet!$A:$D,4,0)</f>
        <v>774</v>
      </c>
      <c r="AC44" s="15" t="str">
        <f>VLOOKUP(A:A,[1]TDSheet!$A:$AC,29,0)</f>
        <v>борд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243.00000000000003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9</v>
      </c>
      <c r="C45" s="8">
        <v>98.013999999999996</v>
      </c>
      <c r="D45" s="8">
        <v>499.94900000000001</v>
      </c>
      <c r="E45" s="8">
        <v>327.90899999999999</v>
      </c>
      <c r="F45" s="8">
        <v>193.55500000000001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314.7</v>
      </c>
      <c r="J45" s="15">
        <f t="shared" si="9"/>
        <v>13.209000000000003</v>
      </c>
      <c r="K45" s="15">
        <f>VLOOKUP(A:A,[1]TDSheet!$A:$P,16,0)</f>
        <v>120</v>
      </c>
      <c r="L45" s="15">
        <f>VLOOKUP(A:A,[1]TDSheet!$A:$Q,17,0)</f>
        <v>80</v>
      </c>
      <c r="M45" s="15">
        <f>VLOOKUP(A:A,[1]TDSheet!$A:$R,18,0)</f>
        <v>40</v>
      </c>
      <c r="N45" s="15"/>
      <c r="O45" s="15"/>
      <c r="P45" s="15"/>
      <c r="Q45" s="15"/>
      <c r="R45" s="17"/>
      <c r="S45" s="15">
        <f t="shared" si="10"/>
        <v>65.581800000000001</v>
      </c>
      <c r="T45" s="17">
        <v>100</v>
      </c>
      <c r="U45" s="18">
        <f t="shared" si="11"/>
        <v>8.1357175313882824</v>
      </c>
      <c r="V45" s="15">
        <f t="shared" si="12"/>
        <v>2.9513523569038971</v>
      </c>
      <c r="W45" s="15"/>
      <c r="X45" s="15"/>
      <c r="Y45" s="15">
        <f>VLOOKUP(A:A,[1]TDSheet!$A:$Z,26,0)</f>
        <v>50.313600000000001</v>
      </c>
      <c r="Z45" s="15">
        <f>VLOOKUP(A:A,[1]TDSheet!$A:$AA,27,0)</f>
        <v>52.030600000000007</v>
      </c>
      <c r="AA45" s="15">
        <f>VLOOKUP(A:A,[1]TDSheet!$A:$S,19,0)</f>
        <v>72.314599999999999</v>
      </c>
      <c r="AB45" s="15">
        <f>VLOOKUP(A:A,[3]TDSheet!$A:$D,4,0)</f>
        <v>64.491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3"/>
        <v>0</v>
      </c>
      <c r="AF45" s="15">
        <f t="shared" si="14"/>
        <v>100</v>
      </c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304</v>
      </c>
      <c r="D46" s="8">
        <v>695</v>
      </c>
      <c r="E46" s="8">
        <v>567</v>
      </c>
      <c r="F46" s="8">
        <v>418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582</v>
      </c>
      <c r="J46" s="15">
        <f t="shared" si="9"/>
        <v>-15</v>
      </c>
      <c r="K46" s="15">
        <f>VLOOKUP(A:A,[1]TDSheet!$A:$P,16,0)</f>
        <v>120</v>
      </c>
      <c r="L46" s="15">
        <f>VLOOKUP(A:A,[1]TDSheet!$A:$Q,17,0)</f>
        <v>120</v>
      </c>
      <c r="M46" s="15">
        <f>VLOOKUP(A:A,[1]TDSheet!$A:$R,18,0)</f>
        <v>80</v>
      </c>
      <c r="N46" s="15"/>
      <c r="O46" s="15"/>
      <c r="P46" s="15"/>
      <c r="Q46" s="15"/>
      <c r="R46" s="17"/>
      <c r="S46" s="15">
        <f t="shared" si="10"/>
        <v>113.4</v>
      </c>
      <c r="T46" s="17">
        <v>200</v>
      </c>
      <c r="U46" s="18">
        <f t="shared" si="11"/>
        <v>8.2716049382716044</v>
      </c>
      <c r="V46" s="15">
        <f t="shared" si="12"/>
        <v>3.6860670194003524</v>
      </c>
      <c r="W46" s="15"/>
      <c r="X46" s="15"/>
      <c r="Y46" s="15">
        <f>VLOOKUP(A:A,[1]TDSheet!$A:$Z,26,0)</f>
        <v>109.6</v>
      </c>
      <c r="Z46" s="15">
        <f>VLOOKUP(A:A,[1]TDSheet!$A:$AA,27,0)</f>
        <v>115</v>
      </c>
      <c r="AA46" s="15">
        <f>VLOOKUP(A:A,[1]TDSheet!$A:$S,19,0)</f>
        <v>119.6</v>
      </c>
      <c r="AB46" s="15">
        <f>VLOOKUP(A:A,[3]TDSheet!$A:$D,4,0)</f>
        <v>102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80</v>
      </c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4757</v>
      </c>
      <c r="D47" s="8">
        <v>5104</v>
      </c>
      <c r="E47" s="8">
        <v>5458</v>
      </c>
      <c r="F47" s="8">
        <v>4331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5534</v>
      </c>
      <c r="J47" s="15">
        <f t="shared" si="9"/>
        <v>-76</v>
      </c>
      <c r="K47" s="15">
        <f>VLOOKUP(A:A,[1]TDSheet!$A:$P,16,0)</f>
        <v>0</v>
      </c>
      <c r="L47" s="15">
        <f>VLOOKUP(A:A,[1]TDSheet!$A:$Q,17,0)</f>
        <v>600</v>
      </c>
      <c r="M47" s="15">
        <f>VLOOKUP(A:A,[1]TDSheet!$A:$R,18,0)</f>
        <v>600</v>
      </c>
      <c r="N47" s="15"/>
      <c r="O47" s="15"/>
      <c r="P47" s="15"/>
      <c r="Q47" s="15"/>
      <c r="R47" s="17">
        <v>1000</v>
      </c>
      <c r="S47" s="15">
        <f t="shared" si="10"/>
        <v>1091.5999999999999</v>
      </c>
      <c r="T47" s="17">
        <v>3800</v>
      </c>
      <c r="U47" s="18">
        <f t="shared" si="11"/>
        <v>9.4640894100403088</v>
      </c>
      <c r="V47" s="15">
        <f t="shared" si="12"/>
        <v>3.9675705386588498</v>
      </c>
      <c r="W47" s="15"/>
      <c r="X47" s="15"/>
      <c r="Y47" s="15">
        <f>VLOOKUP(A:A,[1]TDSheet!$A:$Z,26,0)</f>
        <v>1313.2</v>
      </c>
      <c r="Z47" s="15">
        <f>VLOOKUP(A:A,[1]TDSheet!$A:$AA,27,0)</f>
        <v>1189.8</v>
      </c>
      <c r="AA47" s="15">
        <f>VLOOKUP(A:A,[1]TDSheet!$A:$S,19,0)</f>
        <v>1016.2</v>
      </c>
      <c r="AB47" s="15">
        <f>VLOOKUP(A:A,[3]TDSheet!$A:$D,4,0)</f>
        <v>1809</v>
      </c>
      <c r="AC47" s="15">
        <f>VLOOKUP(A:A,[1]TDSheet!$A:$AC,29,0)</f>
        <v>0</v>
      </c>
      <c r="AD47" s="15">
        <f>VLOOKUP(A:A,[1]TDSheet!$A:$AD,30,0)</f>
        <v>0</v>
      </c>
      <c r="AE47" s="15">
        <f t="shared" si="13"/>
        <v>400</v>
      </c>
      <c r="AF47" s="15">
        <f t="shared" si="14"/>
        <v>1520</v>
      </c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144</v>
      </c>
      <c r="D48" s="8">
        <v>4635</v>
      </c>
      <c r="E48" s="8">
        <v>3090</v>
      </c>
      <c r="F48" s="8">
        <v>1657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3116</v>
      </c>
      <c r="J48" s="15">
        <f t="shared" si="9"/>
        <v>-26</v>
      </c>
      <c r="K48" s="15">
        <f>VLOOKUP(A:A,[1]TDSheet!$A:$P,16,0)</f>
        <v>200</v>
      </c>
      <c r="L48" s="15">
        <f>VLOOKUP(A:A,[1]TDSheet!$A:$Q,17,0)</f>
        <v>1000</v>
      </c>
      <c r="M48" s="15">
        <f>VLOOKUP(A:A,[1]TDSheet!$A:$R,18,0)</f>
        <v>1000</v>
      </c>
      <c r="N48" s="15"/>
      <c r="O48" s="15"/>
      <c r="P48" s="15"/>
      <c r="Q48" s="15"/>
      <c r="R48" s="17"/>
      <c r="S48" s="15">
        <f t="shared" si="10"/>
        <v>618</v>
      </c>
      <c r="T48" s="17">
        <v>1600</v>
      </c>
      <c r="U48" s="18">
        <f t="shared" si="11"/>
        <v>8.8300970873786415</v>
      </c>
      <c r="V48" s="15">
        <f t="shared" si="12"/>
        <v>2.6812297734627832</v>
      </c>
      <c r="W48" s="15"/>
      <c r="X48" s="15"/>
      <c r="Y48" s="15">
        <f>VLOOKUP(A:A,[1]TDSheet!$A:$Z,26,0)</f>
        <v>347.4</v>
      </c>
      <c r="Z48" s="15">
        <f>VLOOKUP(A:A,[1]TDSheet!$A:$AA,27,0)</f>
        <v>435.6</v>
      </c>
      <c r="AA48" s="15">
        <f>VLOOKUP(A:A,[1]TDSheet!$A:$S,19,0)</f>
        <v>539.20000000000005</v>
      </c>
      <c r="AB48" s="15">
        <f>VLOOKUP(A:A,[3]TDSheet!$A:$D,4,0)</f>
        <v>1012</v>
      </c>
      <c r="AC48" s="15" t="str">
        <f>VLOOKUP(A:A,[1]TDSheet!$A:$AC,29,0)</f>
        <v>борд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640</v>
      </c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2589</v>
      </c>
      <c r="D49" s="8">
        <v>4844</v>
      </c>
      <c r="E49" s="8">
        <v>3446</v>
      </c>
      <c r="F49" s="8">
        <v>3952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3477</v>
      </c>
      <c r="J49" s="15">
        <f t="shared" si="9"/>
        <v>-31</v>
      </c>
      <c r="K49" s="15">
        <f>VLOOKUP(A:A,[1]TDSheet!$A:$P,16,0)</f>
        <v>0</v>
      </c>
      <c r="L49" s="15">
        <f>VLOOKUP(A:A,[1]TDSheet!$A:$Q,17,0)</f>
        <v>0</v>
      </c>
      <c r="M49" s="15">
        <f>VLOOKUP(A:A,[1]TDSheet!$A:$R,18,0)</f>
        <v>400</v>
      </c>
      <c r="N49" s="15"/>
      <c r="O49" s="15"/>
      <c r="P49" s="15"/>
      <c r="Q49" s="15"/>
      <c r="R49" s="17"/>
      <c r="S49" s="15">
        <f t="shared" si="10"/>
        <v>689.2</v>
      </c>
      <c r="T49" s="17">
        <v>2400</v>
      </c>
      <c r="U49" s="18">
        <f t="shared" si="11"/>
        <v>9.7968659315147999</v>
      </c>
      <c r="V49" s="15">
        <f t="shared" si="12"/>
        <v>5.7341845618107952</v>
      </c>
      <c r="W49" s="15"/>
      <c r="X49" s="15"/>
      <c r="Y49" s="15">
        <f>VLOOKUP(A:A,[1]TDSheet!$A:$Z,26,0)</f>
        <v>882.8</v>
      </c>
      <c r="Z49" s="15">
        <f>VLOOKUP(A:A,[1]TDSheet!$A:$AA,27,0)</f>
        <v>869.2</v>
      </c>
      <c r="AA49" s="15">
        <f>VLOOKUP(A:A,[1]TDSheet!$A:$S,19,0)</f>
        <v>696.2</v>
      </c>
      <c r="AB49" s="15">
        <f>VLOOKUP(A:A,[3]TDSheet!$A:$D,4,0)</f>
        <v>975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3"/>
        <v>0</v>
      </c>
      <c r="AF49" s="15">
        <f t="shared" si="14"/>
        <v>960</v>
      </c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445</v>
      </c>
      <c r="D50" s="8">
        <v>3252</v>
      </c>
      <c r="E50" s="8">
        <v>3077</v>
      </c>
      <c r="F50" s="8">
        <v>575</v>
      </c>
      <c r="G50" s="1">
        <f>VLOOKUP(A:A,[1]TDSheet!$A:$G,7,0)</f>
        <v>0.35</v>
      </c>
      <c r="H50" s="1">
        <f>VLOOKUP(A:A,[1]TDSheet!$A:$H,8,0)</f>
        <v>60</v>
      </c>
      <c r="I50" s="15">
        <f>VLOOKUP(A:A,[2]TDSheet!$A:$F,6,0)</f>
        <v>3230</v>
      </c>
      <c r="J50" s="15">
        <f t="shared" si="9"/>
        <v>-153</v>
      </c>
      <c r="K50" s="15">
        <f>VLOOKUP(A:A,[1]TDSheet!$A:$P,16,0)</f>
        <v>600</v>
      </c>
      <c r="L50" s="15">
        <f>VLOOKUP(A:A,[1]TDSheet!$A:$Q,17,0)</f>
        <v>600</v>
      </c>
      <c r="M50" s="15">
        <f>VLOOKUP(A:A,[1]TDSheet!$A:$R,18,0)</f>
        <v>480</v>
      </c>
      <c r="N50" s="15"/>
      <c r="O50" s="15"/>
      <c r="P50" s="15"/>
      <c r="Q50" s="15"/>
      <c r="R50" s="17">
        <v>400</v>
      </c>
      <c r="S50" s="15">
        <f t="shared" si="10"/>
        <v>615.4</v>
      </c>
      <c r="T50" s="17">
        <v>400</v>
      </c>
      <c r="U50" s="18">
        <f t="shared" si="11"/>
        <v>4.964250893727657</v>
      </c>
      <c r="V50" s="15">
        <f t="shared" si="12"/>
        <v>0.93435164120896985</v>
      </c>
      <c r="W50" s="15"/>
      <c r="X50" s="15"/>
      <c r="Y50" s="15">
        <f>VLOOKUP(A:A,[1]TDSheet!$A:$Z,26,0)</f>
        <v>471.6</v>
      </c>
      <c r="Z50" s="15">
        <f>VLOOKUP(A:A,[1]TDSheet!$A:$AA,27,0)</f>
        <v>662</v>
      </c>
      <c r="AA50" s="15">
        <f>VLOOKUP(A:A,[1]TDSheet!$A:$S,19,0)</f>
        <v>811.4</v>
      </c>
      <c r="AB50" s="15">
        <f>VLOOKUP(A:A,[3]TDSheet!$A:$D,4,0)</f>
        <v>540</v>
      </c>
      <c r="AC50" s="15" t="str">
        <f>VLOOKUP(A:A,[1]TDSheet!$A:$AC,29,0)</f>
        <v>14борд</v>
      </c>
      <c r="AD50" s="15" t="e">
        <f>VLOOKUP(A:A,[1]TDSheet!$A:$AD,30,0)</f>
        <v>#N/A</v>
      </c>
      <c r="AE50" s="15">
        <f t="shared" si="13"/>
        <v>140</v>
      </c>
      <c r="AF50" s="15">
        <f t="shared" si="14"/>
        <v>140</v>
      </c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/>
      <c r="D51" s="8">
        <v>100</v>
      </c>
      <c r="E51" s="8">
        <v>0</v>
      </c>
      <c r="F51" s="8">
        <v>100</v>
      </c>
      <c r="G51" s="14">
        <v>0.18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>
        <v>0</v>
      </c>
      <c r="L51" s="15">
        <v>0</v>
      </c>
      <c r="M51" s="15">
        <v>0</v>
      </c>
      <c r="N51" s="15"/>
      <c r="O51" s="15"/>
      <c r="P51" s="15"/>
      <c r="Q51" s="15"/>
      <c r="R51" s="17"/>
      <c r="S51" s="15">
        <f t="shared" si="10"/>
        <v>0</v>
      </c>
      <c r="T51" s="17">
        <v>100</v>
      </c>
      <c r="U51" s="18" t="e">
        <f t="shared" si="11"/>
        <v>#DIV/0!</v>
      </c>
      <c r="V51" s="15" t="e">
        <f t="shared" si="12"/>
        <v>#DIV/0!</v>
      </c>
      <c r="W51" s="15"/>
      <c r="X51" s="15"/>
      <c r="Y51" s="15">
        <v>0</v>
      </c>
      <c r="Z51" s="15">
        <v>0</v>
      </c>
      <c r="AA51" s="15">
        <v>0</v>
      </c>
      <c r="AB51" s="15">
        <v>0</v>
      </c>
      <c r="AC51" s="15" t="e">
        <f>VLOOKUP(A:A,[1]TDSheet!$A:$AC,29,0)</f>
        <v>#N/A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18</v>
      </c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685</v>
      </c>
      <c r="D52" s="8">
        <v>1143</v>
      </c>
      <c r="E52" s="8">
        <v>1313</v>
      </c>
      <c r="F52" s="8">
        <v>495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1325</v>
      </c>
      <c r="J52" s="15">
        <f t="shared" si="9"/>
        <v>-12</v>
      </c>
      <c r="K52" s="15">
        <f>VLOOKUP(A:A,[1]TDSheet!$A:$P,16,0)</f>
        <v>420</v>
      </c>
      <c r="L52" s="15">
        <f>VLOOKUP(A:A,[1]TDSheet!$A:$Q,17,0)</f>
        <v>280</v>
      </c>
      <c r="M52" s="15">
        <f>VLOOKUP(A:A,[1]TDSheet!$A:$R,18,0)</f>
        <v>0</v>
      </c>
      <c r="N52" s="15"/>
      <c r="O52" s="15"/>
      <c r="P52" s="15"/>
      <c r="Q52" s="15"/>
      <c r="R52" s="17">
        <v>420</v>
      </c>
      <c r="S52" s="15">
        <f t="shared" si="10"/>
        <v>262.60000000000002</v>
      </c>
      <c r="T52" s="17">
        <v>560</v>
      </c>
      <c r="U52" s="18">
        <f t="shared" si="11"/>
        <v>8.2825590251332812</v>
      </c>
      <c r="V52" s="15">
        <f t="shared" si="12"/>
        <v>1.8849961919268847</v>
      </c>
      <c r="W52" s="15"/>
      <c r="X52" s="15"/>
      <c r="Y52" s="15">
        <f>VLOOKUP(A:A,[1]TDSheet!$A:$Z,26,0)</f>
        <v>218.8</v>
      </c>
      <c r="Z52" s="15">
        <f>VLOOKUP(A:A,[1]TDSheet!$A:$AA,27,0)</f>
        <v>198.2</v>
      </c>
      <c r="AA52" s="15">
        <f>VLOOKUP(A:A,[1]TDSheet!$A:$S,19,0)</f>
        <v>229.4</v>
      </c>
      <c r="AB52" s="15">
        <f>VLOOKUP(A:A,[3]TDSheet!$A:$D,4,0)</f>
        <v>356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3"/>
        <v>42</v>
      </c>
      <c r="AF52" s="15">
        <f t="shared" si="14"/>
        <v>56</v>
      </c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436</v>
      </c>
      <c r="D53" s="8">
        <v>1432</v>
      </c>
      <c r="E53" s="8">
        <v>1203</v>
      </c>
      <c r="F53" s="8">
        <v>645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1225</v>
      </c>
      <c r="J53" s="15">
        <f t="shared" si="9"/>
        <v>-22</v>
      </c>
      <c r="K53" s="15">
        <f>VLOOKUP(A:A,[1]TDSheet!$A:$P,16,0)</f>
        <v>420</v>
      </c>
      <c r="L53" s="15">
        <f>VLOOKUP(A:A,[1]TDSheet!$A:$Q,17,0)</f>
        <v>280</v>
      </c>
      <c r="M53" s="15">
        <f>VLOOKUP(A:A,[1]TDSheet!$A:$R,18,0)</f>
        <v>0</v>
      </c>
      <c r="N53" s="15"/>
      <c r="O53" s="15"/>
      <c r="P53" s="15"/>
      <c r="Q53" s="15"/>
      <c r="R53" s="17">
        <v>140</v>
      </c>
      <c r="S53" s="15">
        <f t="shared" si="10"/>
        <v>240.6</v>
      </c>
      <c r="T53" s="17">
        <v>420</v>
      </c>
      <c r="U53" s="18">
        <f t="shared" si="11"/>
        <v>7.9177057356608485</v>
      </c>
      <c r="V53" s="15">
        <f t="shared" si="12"/>
        <v>2.6807980049875311</v>
      </c>
      <c r="W53" s="15"/>
      <c r="X53" s="15"/>
      <c r="Y53" s="15">
        <f>VLOOKUP(A:A,[1]TDSheet!$A:$Z,26,0)</f>
        <v>161</v>
      </c>
      <c r="Z53" s="15">
        <f>VLOOKUP(A:A,[1]TDSheet!$A:$AA,27,0)</f>
        <v>191.6</v>
      </c>
      <c r="AA53" s="15">
        <f>VLOOKUP(A:A,[1]TDSheet!$A:$S,19,0)</f>
        <v>228.2</v>
      </c>
      <c r="AB53" s="15">
        <f>VLOOKUP(A:A,[3]TDSheet!$A:$D,4,0)</f>
        <v>305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3"/>
        <v>14</v>
      </c>
      <c r="AF53" s="15">
        <f t="shared" si="14"/>
        <v>42</v>
      </c>
      <c r="AG53" s="15"/>
      <c r="AH53" s="15"/>
    </row>
    <row r="54" spans="1:34" s="1" customFormat="1" ht="11.1" customHeight="1" outlineLevel="1" x14ac:dyDescent="0.2">
      <c r="A54" s="7" t="s">
        <v>81</v>
      </c>
      <c r="B54" s="7" t="s">
        <v>9</v>
      </c>
      <c r="C54" s="8"/>
      <c r="D54" s="8">
        <v>48.395000000000003</v>
      </c>
      <c r="E54" s="8">
        <v>10.885</v>
      </c>
      <c r="F54" s="8">
        <v>37.51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10.9</v>
      </c>
      <c r="J54" s="15">
        <f t="shared" si="9"/>
        <v>-1.5000000000000568E-2</v>
      </c>
      <c r="K54" s="15">
        <f>VLOOKUP(A:A,[1]TDSheet!$A:$P,16,0)</f>
        <v>0</v>
      </c>
      <c r="L54" s="15">
        <f>VLOOKUP(A:A,[1]TDSheet!$A:$Q,17,0)</f>
        <v>0</v>
      </c>
      <c r="M54" s="15">
        <f>VLOOKUP(A:A,[1]TDSheet!$A:$R,18,0)</f>
        <v>0</v>
      </c>
      <c r="N54" s="15"/>
      <c r="O54" s="15"/>
      <c r="P54" s="15"/>
      <c r="Q54" s="15"/>
      <c r="R54" s="17"/>
      <c r="S54" s="15">
        <f t="shared" si="10"/>
        <v>2.177</v>
      </c>
      <c r="T54" s="17"/>
      <c r="U54" s="18">
        <f t="shared" si="11"/>
        <v>17.230133210840606</v>
      </c>
      <c r="V54" s="15">
        <f t="shared" si="12"/>
        <v>17.230133210840606</v>
      </c>
      <c r="W54" s="15"/>
      <c r="X54" s="15"/>
      <c r="Y54" s="15">
        <f>VLOOKUP(A:A,[1]TDSheet!$A:$Z,26,0)</f>
        <v>0</v>
      </c>
      <c r="Z54" s="15">
        <f>VLOOKUP(A:A,[1]TDSheet!$A:$AA,27,0)</f>
        <v>0</v>
      </c>
      <c r="AA54" s="15">
        <f>VLOOKUP(A:A,[1]TDSheet!$A:$S,19,0)</f>
        <v>2.1829999999999998</v>
      </c>
      <c r="AB54" s="15">
        <v>0</v>
      </c>
      <c r="AC54" s="19" t="s">
        <v>114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0</v>
      </c>
      <c r="AG54" s="15"/>
      <c r="AH54" s="15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277</v>
      </c>
      <c r="D55" s="8">
        <v>138</v>
      </c>
      <c r="E55" s="8">
        <v>332</v>
      </c>
      <c r="F55" s="8">
        <v>64</v>
      </c>
      <c r="G55" s="1">
        <f>VLOOKUP(A:A,[1]TDSheet!$A:$G,7,0)</f>
        <v>0.4</v>
      </c>
      <c r="H55" s="1">
        <f>VLOOKUP(A:A,[1]TDSheet!$A:$H,8,0)</f>
        <v>30</v>
      </c>
      <c r="I55" s="15">
        <f>VLOOKUP(A:A,[2]TDSheet!$A:$F,6,0)</f>
        <v>355</v>
      </c>
      <c r="J55" s="15">
        <f t="shared" si="9"/>
        <v>-23</v>
      </c>
      <c r="K55" s="15">
        <f>VLOOKUP(A:A,[1]TDSheet!$A:$P,16,0)</f>
        <v>180</v>
      </c>
      <c r="L55" s="15">
        <f>VLOOKUP(A:A,[1]TDSheet!$A:$Q,17,0)</f>
        <v>120</v>
      </c>
      <c r="M55" s="15">
        <f>VLOOKUP(A:A,[1]TDSheet!$A:$R,18,0)</f>
        <v>0</v>
      </c>
      <c r="N55" s="15"/>
      <c r="O55" s="15"/>
      <c r="P55" s="15"/>
      <c r="Q55" s="15"/>
      <c r="R55" s="17">
        <v>30</v>
      </c>
      <c r="S55" s="15">
        <f t="shared" si="10"/>
        <v>66.400000000000006</v>
      </c>
      <c r="T55" s="17">
        <v>120</v>
      </c>
      <c r="U55" s="18">
        <f t="shared" si="11"/>
        <v>7.7409638554216862</v>
      </c>
      <c r="V55" s="15">
        <f t="shared" si="12"/>
        <v>0.96385542168674687</v>
      </c>
      <c r="W55" s="15"/>
      <c r="X55" s="15"/>
      <c r="Y55" s="15">
        <f>VLOOKUP(A:A,[1]TDSheet!$A:$Z,26,0)</f>
        <v>62.4</v>
      </c>
      <c r="Z55" s="15">
        <f>VLOOKUP(A:A,[1]TDSheet!$A:$AA,27,0)</f>
        <v>52.8</v>
      </c>
      <c r="AA55" s="15">
        <f>VLOOKUP(A:A,[1]TDSheet!$A:$S,19,0)</f>
        <v>60.8</v>
      </c>
      <c r="AB55" s="15">
        <f>VLOOKUP(A:A,[3]TDSheet!$A:$D,4,0)</f>
        <v>57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3"/>
        <v>12</v>
      </c>
      <c r="AF55" s="15">
        <f t="shared" si="14"/>
        <v>48</v>
      </c>
      <c r="AG55" s="15"/>
      <c r="AH55" s="15"/>
    </row>
    <row r="56" spans="1:34" s="1" customFormat="1" ht="11.1" customHeight="1" outlineLevel="1" x14ac:dyDescent="0.2">
      <c r="A56" s="7" t="s">
        <v>57</v>
      </c>
      <c r="B56" s="7" t="s">
        <v>9</v>
      </c>
      <c r="C56" s="8">
        <v>231.262</v>
      </c>
      <c r="D56" s="8">
        <v>469.49299999999999</v>
      </c>
      <c r="E56" s="8">
        <v>461.91</v>
      </c>
      <c r="F56" s="8">
        <v>232.935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474.1</v>
      </c>
      <c r="J56" s="15">
        <f t="shared" si="9"/>
        <v>-12.189999999999998</v>
      </c>
      <c r="K56" s="15">
        <f>VLOOKUP(A:A,[1]TDSheet!$A:$P,16,0)</f>
        <v>170</v>
      </c>
      <c r="L56" s="15">
        <f>VLOOKUP(A:A,[1]TDSheet!$A:$Q,17,0)</f>
        <v>120</v>
      </c>
      <c r="M56" s="15">
        <f>VLOOKUP(A:A,[1]TDSheet!$A:$R,18,0)</f>
        <v>0</v>
      </c>
      <c r="N56" s="15"/>
      <c r="O56" s="15"/>
      <c r="P56" s="15"/>
      <c r="Q56" s="15"/>
      <c r="R56" s="17"/>
      <c r="S56" s="15">
        <f t="shared" si="10"/>
        <v>92.382000000000005</v>
      </c>
      <c r="T56" s="17">
        <v>250</v>
      </c>
      <c r="U56" s="18">
        <f t="shared" si="11"/>
        <v>8.3667272845359477</v>
      </c>
      <c r="V56" s="15">
        <f t="shared" si="12"/>
        <v>2.5214327466389554</v>
      </c>
      <c r="W56" s="15"/>
      <c r="X56" s="15"/>
      <c r="Y56" s="15">
        <f>VLOOKUP(A:A,[1]TDSheet!$A:$Z,26,0)</f>
        <v>88.124600000000001</v>
      </c>
      <c r="Z56" s="15">
        <f>VLOOKUP(A:A,[1]TDSheet!$A:$AA,27,0)</f>
        <v>84.830200000000005</v>
      </c>
      <c r="AA56" s="15">
        <f>VLOOKUP(A:A,[1]TDSheet!$A:$S,19,0)</f>
        <v>94.775999999999996</v>
      </c>
      <c r="AB56" s="15">
        <f>VLOOKUP(A:A,[3]TDSheet!$A:$D,4,0)</f>
        <v>126.28100000000001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250</v>
      </c>
      <c r="AG56" s="15"/>
      <c r="AH56" s="15"/>
    </row>
    <row r="57" spans="1:34" s="1" customFormat="1" ht="11.1" customHeight="1" outlineLevel="1" x14ac:dyDescent="0.2">
      <c r="A57" s="7" t="s">
        <v>82</v>
      </c>
      <c r="B57" s="7" t="s">
        <v>8</v>
      </c>
      <c r="C57" s="8">
        <v>787</v>
      </c>
      <c r="D57" s="8">
        <v>860</v>
      </c>
      <c r="E57" s="8">
        <v>682</v>
      </c>
      <c r="F57" s="8">
        <v>925.47199999999998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723</v>
      </c>
      <c r="J57" s="15">
        <f t="shared" si="9"/>
        <v>-41</v>
      </c>
      <c r="K57" s="15">
        <f>VLOOKUP(A:A,[1]TDSheet!$A:$P,16,0)</f>
        <v>0</v>
      </c>
      <c r="L57" s="15">
        <f>VLOOKUP(A:A,[1]TDSheet!$A:$Q,17,0)</f>
        <v>0</v>
      </c>
      <c r="M57" s="15">
        <f>VLOOKUP(A:A,[1]TDSheet!$A:$R,18,0)</f>
        <v>0</v>
      </c>
      <c r="N57" s="15"/>
      <c r="O57" s="15"/>
      <c r="P57" s="15"/>
      <c r="Q57" s="15"/>
      <c r="R57" s="17"/>
      <c r="S57" s="15">
        <f t="shared" si="10"/>
        <v>136.4</v>
      </c>
      <c r="T57" s="17">
        <v>200</v>
      </c>
      <c r="U57" s="18">
        <f t="shared" si="11"/>
        <v>8.2512609970674475</v>
      </c>
      <c r="V57" s="15">
        <f t="shared" si="12"/>
        <v>6.784985337243401</v>
      </c>
      <c r="W57" s="15"/>
      <c r="X57" s="15"/>
      <c r="Y57" s="15">
        <f>VLOOKUP(A:A,[1]TDSheet!$A:$Z,26,0)</f>
        <v>0</v>
      </c>
      <c r="Z57" s="15">
        <f>VLOOKUP(A:A,[1]TDSheet!$A:$AA,27,0)</f>
        <v>0</v>
      </c>
      <c r="AA57" s="15">
        <f>VLOOKUP(A:A,[1]TDSheet!$A:$S,19,0)</f>
        <v>131.19999999999999</v>
      </c>
      <c r="AB57" s="15">
        <f>VLOOKUP(A:A,[3]TDSheet!$A:$D,4,0)</f>
        <v>132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20</v>
      </c>
      <c r="AG57" s="15"/>
      <c r="AH57" s="15"/>
    </row>
    <row r="58" spans="1:34" s="1" customFormat="1" ht="11.1" customHeight="1" outlineLevel="1" x14ac:dyDescent="0.2">
      <c r="A58" s="7" t="s">
        <v>58</v>
      </c>
      <c r="B58" s="7" t="s">
        <v>8</v>
      </c>
      <c r="C58" s="8">
        <v>97</v>
      </c>
      <c r="D58" s="8">
        <v>161</v>
      </c>
      <c r="E58" s="8">
        <v>121</v>
      </c>
      <c r="F58" s="8">
        <v>136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122</v>
      </c>
      <c r="J58" s="15">
        <f t="shared" si="9"/>
        <v>-1</v>
      </c>
      <c r="K58" s="15">
        <f>VLOOKUP(A:A,[1]TDSheet!$A:$P,16,0)</f>
        <v>40</v>
      </c>
      <c r="L58" s="15">
        <f>VLOOKUP(A:A,[1]TDSheet!$A:$Q,17,0)</f>
        <v>40</v>
      </c>
      <c r="M58" s="15">
        <f>VLOOKUP(A:A,[1]TDSheet!$A:$R,18,0)</f>
        <v>0</v>
      </c>
      <c r="N58" s="15"/>
      <c r="O58" s="15"/>
      <c r="P58" s="15"/>
      <c r="Q58" s="15"/>
      <c r="R58" s="17"/>
      <c r="S58" s="15">
        <f t="shared" si="10"/>
        <v>24.2</v>
      </c>
      <c r="T58" s="17"/>
      <c r="U58" s="18">
        <f t="shared" si="11"/>
        <v>8.9256198347107443</v>
      </c>
      <c r="V58" s="15">
        <f t="shared" si="12"/>
        <v>5.6198347107438016</v>
      </c>
      <c r="W58" s="15"/>
      <c r="X58" s="15"/>
      <c r="Y58" s="15">
        <f>VLOOKUP(A:A,[1]TDSheet!$A:$Z,26,0)</f>
        <v>41</v>
      </c>
      <c r="Z58" s="15">
        <f>VLOOKUP(A:A,[1]TDSheet!$A:$AA,27,0)</f>
        <v>44</v>
      </c>
      <c r="AA58" s="15">
        <f>VLOOKUP(A:A,[1]TDSheet!$A:$S,19,0)</f>
        <v>34.6</v>
      </c>
      <c r="AB58" s="15">
        <f>VLOOKUP(A:A,[3]TDSheet!$A:$D,4,0)</f>
        <v>27</v>
      </c>
      <c r="AC58" s="15" t="str">
        <f>VLOOKUP(A:A,[1]TDSheet!$A:$AC,29,0)</f>
        <v>мин</v>
      </c>
      <c r="AD58" s="15" t="e">
        <f>VLOOKUP(A:A,[1]TDSheet!$A:$AD,30,0)</f>
        <v>#N/A</v>
      </c>
      <c r="AE58" s="15">
        <f t="shared" si="13"/>
        <v>0</v>
      </c>
      <c r="AF58" s="15">
        <f t="shared" si="14"/>
        <v>0</v>
      </c>
      <c r="AG58" s="15"/>
      <c r="AH58" s="15"/>
    </row>
    <row r="59" spans="1:34" s="1" customFormat="1" ht="11.1" customHeight="1" outlineLevel="1" x14ac:dyDescent="0.2">
      <c r="A59" s="7" t="s">
        <v>59</v>
      </c>
      <c r="B59" s="7" t="s">
        <v>9</v>
      </c>
      <c r="C59" s="8">
        <v>6.3170000000000002</v>
      </c>
      <c r="D59" s="8">
        <v>38.984000000000002</v>
      </c>
      <c r="E59" s="8">
        <v>24.305</v>
      </c>
      <c r="F59" s="8">
        <v>19.905999999999999</v>
      </c>
      <c r="G59" s="1">
        <f>VLOOKUP(A:A,[1]TDSheet!$A:$G,7,0)</f>
        <v>0</v>
      </c>
      <c r="H59" s="1">
        <f>VLOOKUP(A:A,[1]TDSheet!$A:$H,8,0)</f>
        <v>45</v>
      </c>
      <c r="I59" s="15">
        <f>VLOOKUP(A:A,[2]TDSheet!$A:$F,6,0)</f>
        <v>33</v>
      </c>
      <c r="J59" s="15">
        <f t="shared" si="9"/>
        <v>-8.6950000000000003</v>
      </c>
      <c r="K59" s="15">
        <f>VLOOKUP(A:A,[1]TDSheet!$A:$P,16,0)</f>
        <v>0</v>
      </c>
      <c r="L59" s="15">
        <f>VLOOKUP(A:A,[1]TDSheet!$A:$Q,17,0)</f>
        <v>0</v>
      </c>
      <c r="M59" s="15">
        <f>VLOOKUP(A:A,[1]TDSheet!$A:$R,18,0)</f>
        <v>0</v>
      </c>
      <c r="N59" s="15"/>
      <c r="O59" s="15"/>
      <c r="P59" s="15"/>
      <c r="Q59" s="15"/>
      <c r="R59" s="17"/>
      <c r="S59" s="15">
        <f t="shared" si="10"/>
        <v>4.8609999999999998</v>
      </c>
      <c r="T59" s="17"/>
      <c r="U59" s="18">
        <f t="shared" si="11"/>
        <v>4.0950421723925121</v>
      </c>
      <c r="V59" s="15">
        <f t="shared" si="12"/>
        <v>4.0950421723925121</v>
      </c>
      <c r="W59" s="15"/>
      <c r="X59" s="15"/>
      <c r="Y59" s="15">
        <f>VLOOKUP(A:A,[1]TDSheet!$A:$Z,26,0)</f>
        <v>3.3801999999999999</v>
      </c>
      <c r="Z59" s="15">
        <f>VLOOKUP(A:A,[1]TDSheet!$A:$AA,27,0)</f>
        <v>5.4432</v>
      </c>
      <c r="AA59" s="15">
        <f>VLOOKUP(A:A,[1]TDSheet!$A:$S,19,0)</f>
        <v>2.5409999999999999</v>
      </c>
      <c r="AB59" s="15">
        <f>VLOOKUP(A:A,[3]TDSheet!$A:$D,4,0)</f>
        <v>7.3120000000000003</v>
      </c>
      <c r="AC59" s="15" t="str">
        <f>VLOOKUP(A:A,[1]TDSheet!$A:$AC,29,0)</f>
        <v>не зак</v>
      </c>
      <c r="AD59" s="15" t="str">
        <f>VLOOKUP(A:A,[1]TDSheet!$A:$AD,30,0)</f>
        <v>не зак</v>
      </c>
      <c r="AE59" s="15">
        <f t="shared" si="13"/>
        <v>0</v>
      </c>
      <c r="AF59" s="15">
        <f t="shared" si="14"/>
        <v>0</v>
      </c>
      <c r="AG59" s="15"/>
      <c r="AH59" s="15"/>
    </row>
    <row r="60" spans="1:34" s="1" customFormat="1" ht="11.1" customHeight="1" outlineLevel="1" x14ac:dyDescent="0.2">
      <c r="A60" s="7" t="s">
        <v>60</v>
      </c>
      <c r="B60" s="7" t="s">
        <v>8</v>
      </c>
      <c r="C60" s="8">
        <v>304</v>
      </c>
      <c r="D60" s="8">
        <v>50</v>
      </c>
      <c r="E60" s="8">
        <v>223</v>
      </c>
      <c r="F60" s="8">
        <v>128</v>
      </c>
      <c r="G60" s="1">
        <f>VLOOKUP(A:A,[1]TDSheet!$A:$G,7,0)</f>
        <v>0.09</v>
      </c>
      <c r="H60" s="1">
        <f>VLOOKUP(A:A,[1]TDSheet!$A:$H,8,0)</f>
        <v>45</v>
      </c>
      <c r="I60" s="15">
        <f>VLOOKUP(A:A,[2]TDSheet!$A:$F,6,0)</f>
        <v>224</v>
      </c>
      <c r="J60" s="15">
        <f t="shared" si="9"/>
        <v>-1</v>
      </c>
      <c r="K60" s="15">
        <f>VLOOKUP(A:A,[1]TDSheet!$A:$P,16,0)</f>
        <v>40</v>
      </c>
      <c r="L60" s="15">
        <f>VLOOKUP(A:A,[1]TDSheet!$A:$Q,17,0)</f>
        <v>40</v>
      </c>
      <c r="M60" s="15">
        <f>VLOOKUP(A:A,[1]TDSheet!$A:$R,18,0)</f>
        <v>80</v>
      </c>
      <c r="N60" s="15"/>
      <c r="O60" s="15"/>
      <c r="P60" s="15"/>
      <c r="Q60" s="15"/>
      <c r="R60" s="17"/>
      <c r="S60" s="15">
        <f t="shared" si="10"/>
        <v>44.6</v>
      </c>
      <c r="T60" s="17">
        <v>80</v>
      </c>
      <c r="U60" s="18">
        <f t="shared" si="11"/>
        <v>8.2511210762331828</v>
      </c>
      <c r="V60" s="15">
        <f t="shared" si="12"/>
        <v>2.8699551569506725</v>
      </c>
      <c r="W60" s="15"/>
      <c r="X60" s="15"/>
      <c r="Y60" s="15">
        <f>VLOOKUP(A:A,[1]TDSheet!$A:$Z,26,0)</f>
        <v>45.8</v>
      </c>
      <c r="Z60" s="15">
        <f>VLOOKUP(A:A,[1]TDSheet!$A:$AA,27,0)</f>
        <v>42</v>
      </c>
      <c r="AA60" s="15">
        <f>VLOOKUP(A:A,[1]TDSheet!$A:$S,19,0)</f>
        <v>40.200000000000003</v>
      </c>
      <c r="AB60" s="15">
        <f>VLOOKUP(A:A,[3]TDSheet!$A:$D,4,0)</f>
        <v>56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3"/>
        <v>0</v>
      </c>
      <c r="AF60" s="15">
        <f t="shared" si="14"/>
        <v>7.1999999999999993</v>
      </c>
      <c r="AG60" s="15"/>
      <c r="AH60" s="15"/>
    </row>
    <row r="61" spans="1:34" s="1" customFormat="1" ht="11.1" customHeight="1" outlineLevel="1" x14ac:dyDescent="0.2">
      <c r="A61" s="7" t="s">
        <v>61</v>
      </c>
      <c r="B61" s="7" t="s">
        <v>9</v>
      </c>
      <c r="C61" s="8">
        <v>99.299000000000007</v>
      </c>
      <c r="D61" s="8">
        <v>150.642</v>
      </c>
      <c r="E61" s="8">
        <v>138.24199999999999</v>
      </c>
      <c r="F61" s="8">
        <v>107.562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136.9</v>
      </c>
      <c r="J61" s="15">
        <f t="shared" si="9"/>
        <v>1.3419999999999845</v>
      </c>
      <c r="K61" s="15">
        <f>VLOOKUP(A:A,[1]TDSheet!$A:$P,16,0)</f>
        <v>30</v>
      </c>
      <c r="L61" s="15">
        <f>VLOOKUP(A:A,[1]TDSheet!$A:$Q,17,0)</f>
        <v>30</v>
      </c>
      <c r="M61" s="15">
        <f>VLOOKUP(A:A,[1]TDSheet!$A:$R,18,0)</f>
        <v>0</v>
      </c>
      <c r="N61" s="15"/>
      <c r="O61" s="15"/>
      <c r="P61" s="15"/>
      <c r="Q61" s="15"/>
      <c r="R61" s="17"/>
      <c r="S61" s="15">
        <f t="shared" si="10"/>
        <v>27.648399999999999</v>
      </c>
      <c r="T61" s="17">
        <v>60</v>
      </c>
      <c r="U61" s="18">
        <f t="shared" si="11"/>
        <v>8.2305666874032504</v>
      </c>
      <c r="V61" s="15">
        <f t="shared" si="12"/>
        <v>3.8903517020876435</v>
      </c>
      <c r="W61" s="15"/>
      <c r="X61" s="15"/>
      <c r="Y61" s="15">
        <f>VLOOKUP(A:A,[1]TDSheet!$A:$Z,26,0)</f>
        <v>32.0458</v>
      </c>
      <c r="Z61" s="15">
        <f>VLOOKUP(A:A,[1]TDSheet!$A:$AA,27,0)</f>
        <v>28.4206</v>
      </c>
      <c r="AA61" s="15">
        <f>VLOOKUP(A:A,[1]TDSheet!$A:$S,19,0)</f>
        <v>28.905000000000001</v>
      </c>
      <c r="AB61" s="15">
        <f>VLOOKUP(A:A,[3]TDSheet!$A:$D,4,0)</f>
        <v>36.405999999999999</v>
      </c>
      <c r="AC61" s="15" t="str">
        <f>VLOOKUP(A:A,[1]TDSheet!$A:$AC,29,0)</f>
        <v>?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60</v>
      </c>
      <c r="AG61" s="15"/>
      <c r="AH61" s="15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87</v>
      </c>
      <c r="D62" s="8">
        <v>1485</v>
      </c>
      <c r="E62" s="8">
        <v>486</v>
      </c>
      <c r="F62" s="8">
        <v>1075</v>
      </c>
      <c r="G62" s="1">
        <f>VLOOKUP(A:A,[1]TDSheet!$A:$G,7,0)</f>
        <v>0.35</v>
      </c>
      <c r="H62" s="1">
        <f>VLOOKUP(A:A,[1]TDSheet!$A:$H,8,0)</f>
        <v>45</v>
      </c>
      <c r="I62" s="15">
        <f>VLOOKUP(A:A,[2]TDSheet!$A:$F,6,0)</f>
        <v>497</v>
      </c>
      <c r="J62" s="15">
        <f t="shared" si="9"/>
        <v>-11</v>
      </c>
      <c r="K62" s="15">
        <f>VLOOKUP(A:A,[1]TDSheet!$A:$P,16,0)</f>
        <v>0</v>
      </c>
      <c r="L62" s="15">
        <f>VLOOKUP(A:A,[1]TDSheet!$A:$Q,17,0)</f>
        <v>0</v>
      </c>
      <c r="M62" s="15">
        <f>VLOOKUP(A:A,[1]TDSheet!$A:$R,18,0)</f>
        <v>0</v>
      </c>
      <c r="N62" s="15"/>
      <c r="O62" s="15"/>
      <c r="P62" s="15"/>
      <c r="Q62" s="15"/>
      <c r="R62" s="17"/>
      <c r="S62" s="15">
        <f t="shared" si="10"/>
        <v>97.2</v>
      </c>
      <c r="T62" s="17"/>
      <c r="U62" s="18">
        <f t="shared" si="11"/>
        <v>11.059670781893004</v>
      </c>
      <c r="V62" s="15">
        <f t="shared" si="12"/>
        <v>11.059670781893004</v>
      </c>
      <c r="W62" s="15"/>
      <c r="X62" s="15"/>
      <c r="Y62" s="15">
        <f>VLOOKUP(A:A,[1]TDSheet!$A:$Z,26,0)</f>
        <v>114.8</v>
      </c>
      <c r="Z62" s="15">
        <f>VLOOKUP(A:A,[1]TDSheet!$A:$AA,27,0)</f>
        <v>176.2</v>
      </c>
      <c r="AA62" s="15">
        <f>VLOOKUP(A:A,[1]TDSheet!$A:$S,19,0)</f>
        <v>92.6</v>
      </c>
      <c r="AB62" s="15">
        <f>VLOOKUP(A:A,[3]TDSheet!$A:$D,4,0)</f>
        <v>196</v>
      </c>
      <c r="AC62" s="19">
        <f>VLOOKUP(A:A,[1]TDSheet!$A:$AC,29,0)</f>
        <v>0</v>
      </c>
      <c r="AD62" s="15" t="e">
        <f>VLOOKUP(A:A,[1]TDSheet!$A:$AD,30,0)</f>
        <v>#N/A</v>
      </c>
      <c r="AE62" s="15">
        <f t="shared" si="13"/>
        <v>0</v>
      </c>
      <c r="AF62" s="15">
        <f t="shared" si="14"/>
        <v>0</v>
      </c>
      <c r="AG62" s="15"/>
      <c r="AH62" s="15"/>
    </row>
    <row r="63" spans="1:34" s="1" customFormat="1" ht="11.1" customHeight="1" outlineLevel="1" x14ac:dyDescent="0.2">
      <c r="A63" s="7" t="s">
        <v>83</v>
      </c>
      <c r="B63" s="7" t="s">
        <v>8</v>
      </c>
      <c r="C63" s="8">
        <v>234</v>
      </c>
      <c r="D63" s="8">
        <v>86</v>
      </c>
      <c r="E63" s="8">
        <v>202</v>
      </c>
      <c r="F63" s="8">
        <v>113</v>
      </c>
      <c r="G63" s="1">
        <f>VLOOKUP(A:A,[1]TDSheet!$A:$G,7,0)</f>
        <v>0.3</v>
      </c>
      <c r="H63" s="1">
        <v>45</v>
      </c>
      <c r="I63" s="15">
        <f>VLOOKUP(A:A,[2]TDSheet!$A:$F,6,0)</f>
        <v>207</v>
      </c>
      <c r="J63" s="15">
        <f t="shared" si="9"/>
        <v>-5</v>
      </c>
      <c r="K63" s="15">
        <f>VLOOKUP(A:A,[1]TDSheet!$A:$P,16,0)</f>
        <v>0</v>
      </c>
      <c r="L63" s="15">
        <f>VLOOKUP(A:A,[1]TDSheet!$A:$Q,17,0)</f>
        <v>0</v>
      </c>
      <c r="M63" s="15">
        <f>VLOOKUP(A:A,[1]TDSheet!$A:$R,18,0)</f>
        <v>40</v>
      </c>
      <c r="N63" s="15"/>
      <c r="O63" s="15"/>
      <c r="P63" s="15"/>
      <c r="Q63" s="15"/>
      <c r="R63" s="17">
        <v>80</v>
      </c>
      <c r="S63" s="15">
        <f t="shared" si="10"/>
        <v>40.4</v>
      </c>
      <c r="T63" s="17">
        <v>80</v>
      </c>
      <c r="U63" s="18">
        <f t="shared" si="11"/>
        <v>7.7475247524752477</v>
      </c>
      <c r="V63" s="15">
        <f t="shared" si="12"/>
        <v>2.7970297029702973</v>
      </c>
      <c r="W63" s="15"/>
      <c r="X63" s="15"/>
      <c r="Y63" s="15">
        <f>VLOOKUP(A:A,[1]TDSheet!$A:$Z,26,0)</f>
        <v>0</v>
      </c>
      <c r="Z63" s="15">
        <f>VLOOKUP(A:A,[1]TDSheet!$A:$AA,27,0)</f>
        <v>0</v>
      </c>
      <c r="AA63" s="15">
        <f>VLOOKUP(A:A,[1]TDSheet!$A:$S,19,0)</f>
        <v>26.6</v>
      </c>
      <c r="AB63" s="15">
        <f>VLOOKUP(A:A,[3]TDSheet!$A:$D,4,0)</f>
        <v>58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3"/>
        <v>24</v>
      </c>
      <c r="AF63" s="15">
        <f t="shared" si="14"/>
        <v>24</v>
      </c>
      <c r="AG63" s="15"/>
      <c r="AH63" s="15"/>
    </row>
    <row r="64" spans="1:34" s="1" customFormat="1" ht="11.1" customHeight="1" outlineLevel="1" x14ac:dyDescent="0.2">
      <c r="A64" s="7" t="s">
        <v>63</v>
      </c>
      <c r="B64" s="7" t="s">
        <v>9</v>
      </c>
      <c r="C64" s="8">
        <v>29.018999999999998</v>
      </c>
      <c r="D64" s="8">
        <v>92.221999999999994</v>
      </c>
      <c r="E64" s="8">
        <v>78.896000000000001</v>
      </c>
      <c r="F64" s="8">
        <v>37.634999999999998</v>
      </c>
      <c r="G64" s="1">
        <f>VLOOKUP(A:A,[1]TDSheet!$A:$G,7,0)</f>
        <v>1</v>
      </c>
      <c r="H64" s="1">
        <f>VLOOKUP(A:A,[1]TDSheet!$A:$H,8,0)</f>
        <v>45</v>
      </c>
      <c r="I64" s="15">
        <f>VLOOKUP(A:A,[2]TDSheet!$A:$F,6,0)</f>
        <v>81</v>
      </c>
      <c r="J64" s="15">
        <f t="shared" si="9"/>
        <v>-2.1039999999999992</v>
      </c>
      <c r="K64" s="15">
        <f>VLOOKUP(A:A,[1]TDSheet!$A:$P,16,0)</f>
        <v>40</v>
      </c>
      <c r="L64" s="15">
        <f>VLOOKUP(A:A,[1]TDSheet!$A:$Q,17,0)</f>
        <v>30</v>
      </c>
      <c r="M64" s="15">
        <f>VLOOKUP(A:A,[1]TDSheet!$A:$R,18,0)</f>
        <v>0</v>
      </c>
      <c r="N64" s="15"/>
      <c r="O64" s="15"/>
      <c r="P64" s="15"/>
      <c r="Q64" s="15"/>
      <c r="R64" s="17"/>
      <c r="S64" s="15">
        <f t="shared" si="10"/>
        <v>15.779199999999999</v>
      </c>
      <c r="T64" s="17">
        <v>30</v>
      </c>
      <c r="U64" s="18">
        <f t="shared" si="11"/>
        <v>8.7225588116000807</v>
      </c>
      <c r="V64" s="15">
        <f t="shared" si="12"/>
        <v>2.3851019063070371</v>
      </c>
      <c r="W64" s="15"/>
      <c r="X64" s="15"/>
      <c r="Y64" s="15">
        <f>VLOOKUP(A:A,[1]TDSheet!$A:$Z,26,0)</f>
        <v>14.037799999999999</v>
      </c>
      <c r="Z64" s="15">
        <f>VLOOKUP(A:A,[1]TDSheet!$A:$AA,27,0)</f>
        <v>12.053000000000001</v>
      </c>
      <c r="AA64" s="15">
        <f>VLOOKUP(A:A,[1]TDSheet!$A:$S,19,0)</f>
        <v>17.052600000000002</v>
      </c>
      <c r="AB64" s="15">
        <f>VLOOKUP(A:A,[3]TDSheet!$A:$D,4,0)</f>
        <v>7.7779999999999996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3"/>
        <v>0</v>
      </c>
      <c r="AF64" s="15">
        <f t="shared" si="14"/>
        <v>30</v>
      </c>
      <c r="AG64" s="15"/>
      <c r="AH64" s="15"/>
    </row>
    <row r="65" spans="1:34" s="1" customFormat="1" ht="11.1" customHeight="1" outlineLevel="1" x14ac:dyDescent="0.2">
      <c r="A65" s="7" t="s">
        <v>64</v>
      </c>
      <c r="B65" s="7" t="s">
        <v>8</v>
      </c>
      <c r="C65" s="8">
        <v>870</v>
      </c>
      <c r="D65" s="8">
        <v>1670</v>
      </c>
      <c r="E65" s="8">
        <v>1497</v>
      </c>
      <c r="F65" s="8">
        <v>878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1522</v>
      </c>
      <c r="J65" s="15">
        <f t="shared" si="9"/>
        <v>-25</v>
      </c>
      <c r="K65" s="15">
        <f>VLOOKUP(A:A,[1]TDSheet!$A:$P,16,0)</f>
        <v>600</v>
      </c>
      <c r="L65" s="15">
        <f>VLOOKUP(A:A,[1]TDSheet!$A:$Q,17,0)</f>
        <v>240</v>
      </c>
      <c r="M65" s="15">
        <f>VLOOKUP(A:A,[1]TDSheet!$A:$R,18,0)</f>
        <v>120</v>
      </c>
      <c r="N65" s="15"/>
      <c r="O65" s="15"/>
      <c r="P65" s="15"/>
      <c r="Q65" s="15"/>
      <c r="R65" s="17"/>
      <c r="S65" s="15">
        <f t="shared" si="10"/>
        <v>299.39999999999998</v>
      </c>
      <c r="T65" s="17">
        <v>600</v>
      </c>
      <c r="U65" s="18">
        <f t="shared" si="11"/>
        <v>8.1429525718102873</v>
      </c>
      <c r="V65" s="15">
        <f t="shared" si="12"/>
        <v>2.9325317301269207</v>
      </c>
      <c r="W65" s="15"/>
      <c r="X65" s="15"/>
      <c r="Y65" s="15">
        <f>VLOOKUP(A:A,[1]TDSheet!$A:$Z,26,0)</f>
        <v>290.60000000000002</v>
      </c>
      <c r="Z65" s="15">
        <f>VLOOKUP(A:A,[1]TDSheet!$A:$AA,27,0)</f>
        <v>280.39999999999998</v>
      </c>
      <c r="AA65" s="15">
        <f>VLOOKUP(A:A,[1]TDSheet!$A:$S,19,0)</f>
        <v>300</v>
      </c>
      <c r="AB65" s="15">
        <f>VLOOKUP(A:A,[3]TDSheet!$A:$D,4,0)</f>
        <v>356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3"/>
        <v>0</v>
      </c>
      <c r="AF65" s="15">
        <f t="shared" si="14"/>
        <v>168.00000000000003</v>
      </c>
      <c r="AG65" s="15"/>
      <c r="AH65" s="15"/>
    </row>
    <row r="66" spans="1:34" s="1" customFormat="1" ht="11.1" customHeight="1" outlineLevel="1" x14ac:dyDescent="0.2">
      <c r="A66" s="7" t="s">
        <v>65</v>
      </c>
      <c r="B66" s="7" t="s">
        <v>8</v>
      </c>
      <c r="C66" s="8">
        <v>181</v>
      </c>
      <c r="D66" s="8">
        <v>899</v>
      </c>
      <c r="E66" s="8">
        <v>567</v>
      </c>
      <c r="F66" s="8">
        <v>411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584</v>
      </c>
      <c r="J66" s="15">
        <f t="shared" si="9"/>
        <v>-17</v>
      </c>
      <c r="K66" s="15">
        <f>VLOOKUP(A:A,[1]TDSheet!$A:$P,16,0)</f>
        <v>120</v>
      </c>
      <c r="L66" s="15">
        <f>VLOOKUP(A:A,[1]TDSheet!$A:$Q,17,0)</f>
        <v>80</v>
      </c>
      <c r="M66" s="15">
        <f>VLOOKUP(A:A,[1]TDSheet!$A:$R,18,0)</f>
        <v>40</v>
      </c>
      <c r="N66" s="15"/>
      <c r="O66" s="15"/>
      <c r="P66" s="15"/>
      <c r="Q66" s="15"/>
      <c r="R66" s="17"/>
      <c r="S66" s="15">
        <f t="shared" si="10"/>
        <v>113.4</v>
      </c>
      <c r="T66" s="17">
        <v>280</v>
      </c>
      <c r="U66" s="18">
        <f t="shared" si="11"/>
        <v>8.2098765432098766</v>
      </c>
      <c r="V66" s="15">
        <f t="shared" si="12"/>
        <v>3.6243386243386242</v>
      </c>
      <c r="W66" s="15"/>
      <c r="X66" s="15"/>
      <c r="Y66" s="15">
        <f>VLOOKUP(A:A,[1]TDSheet!$A:$Z,26,0)</f>
        <v>101.2</v>
      </c>
      <c r="Z66" s="15">
        <f>VLOOKUP(A:A,[1]TDSheet!$A:$AA,27,0)</f>
        <v>115.6</v>
      </c>
      <c r="AA66" s="15">
        <f>VLOOKUP(A:A,[1]TDSheet!$A:$S,19,0)</f>
        <v>115.6</v>
      </c>
      <c r="AB66" s="15">
        <f>VLOOKUP(A:A,[3]TDSheet!$A:$D,4,0)</f>
        <v>146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3"/>
        <v>0</v>
      </c>
      <c r="AF66" s="15">
        <f t="shared" si="14"/>
        <v>78.400000000000006</v>
      </c>
      <c r="AG66" s="15"/>
      <c r="AH66" s="15"/>
    </row>
    <row r="67" spans="1:34" s="1" customFormat="1" ht="11.1" customHeight="1" outlineLevel="1" x14ac:dyDescent="0.2">
      <c r="A67" s="7" t="s">
        <v>66</v>
      </c>
      <c r="B67" s="7" t="s">
        <v>8</v>
      </c>
      <c r="C67" s="8">
        <v>633</v>
      </c>
      <c r="D67" s="8">
        <v>4734</v>
      </c>
      <c r="E67" s="8">
        <v>3328</v>
      </c>
      <c r="F67" s="8">
        <v>1778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3370</v>
      </c>
      <c r="J67" s="15">
        <f t="shared" si="9"/>
        <v>-42</v>
      </c>
      <c r="K67" s="15">
        <f>VLOOKUP(A:A,[1]TDSheet!$A:$P,16,0)</f>
        <v>1200</v>
      </c>
      <c r="L67" s="15">
        <f>VLOOKUP(A:A,[1]TDSheet!$A:$Q,17,0)</f>
        <v>600</v>
      </c>
      <c r="M67" s="15">
        <f>VLOOKUP(A:A,[1]TDSheet!$A:$R,18,0)</f>
        <v>200</v>
      </c>
      <c r="N67" s="15"/>
      <c r="O67" s="15"/>
      <c r="P67" s="15"/>
      <c r="Q67" s="15"/>
      <c r="R67" s="17">
        <v>200</v>
      </c>
      <c r="S67" s="15">
        <f t="shared" si="10"/>
        <v>665.6</v>
      </c>
      <c r="T67" s="17">
        <v>1600</v>
      </c>
      <c r="U67" s="18">
        <f t="shared" si="11"/>
        <v>8.3804086538461533</v>
      </c>
      <c r="V67" s="15">
        <f t="shared" si="12"/>
        <v>2.6712740384615383</v>
      </c>
      <c r="W67" s="15"/>
      <c r="X67" s="15"/>
      <c r="Y67" s="15">
        <f>VLOOKUP(A:A,[1]TDSheet!$A:$Z,26,0)</f>
        <v>445.6</v>
      </c>
      <c r="Z67" s="15">
        <f>VLOOKUP(A:A,[1]TDSheet!$A:$AA,27,0)</f>
        <v>508.4</v>
      </c>
      <c r="AA67" s="15">
        <f>VLOOKUP(A:A,[1]TDSheet!$A:$S,19,0)</f>
        <v>673</v>
      </c>
      <c r="AB67" s="15">
        <f>VLOOKUP(A:A,[3]TDSheet!$A:$D,4,0)</f>
        <v>879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3"/>
        <v>70</v>
      </c>
      <c r="AF67" s="15">
        <f t="shared" si="14"/>
        <v>560</v>
      </c>
      <c r="AG67" s="15"/>
      <c r="AH67" s="15"/>
    </row>
    <row r="68" spans="1:34" s="1" customFormat="1" ht="11.1" customHeight="1" outlineLevel="1" x14ac:dyDescent="0.2">
      <c r="A68" s="7" t="s">
        <v>67</v>
      </c>
      <c r="B68" s="7" t="s">
        <v>8</v>
      </c>
      <c r="C68" s="8">
        <v>926</v>
      </c>
      <c r="D68" s="8">
        <v>2577</v>
      </c>
      <c r="E68" s="8">
        <v>2276</v>
      </c>
      <c r="F68" s="8">
        <v>1059</v>
      </c>
      <c r="G68" s="1">
        <f>VLOOKUP(A:A,[1]TDSheet!$A:$G,7,0)</f>
        <v>0.28000000000000003</v>
      </c>
      <c r="H68" s="1">
        <f>VLOOKUP(A:A,[1]TDSheet!$A:$H,8,0)</f>
        <v>45</v>
      </c>
      <c r="I68" s="15">
        <f>VLOOKUP(A:A,[2]TDSheet!$A:$F,6,0)</f>
        <v>2329</v>
      </c>
      <c r="J68" s="15">
        <f t="shared" si="9"/>
        <v>-53</v>
      </c>
      <c r="K68" s="15">
        <f>VLOOKUP(A:A,[1]TDSheet!$A:$P,16,0)</f>
        <v>1000</v>
      </c>
      <c r="L68" s="15">
        <f>VLOOKUP(A:A,[1]TDSheet!$A:$Q,17,0)</f>
        <v>600</v>
      </c>
      <c r="M68" s="15">
        <f>VLOOKUP(A:A,[1]TDSheet!$A:$R,18,0)</f>
        <v>200</v>
      </c>
      <c r="N68" s="15"/>
      <c r="O68" s="15"/>
      <c r="P68" s="15"/>
      <c r="Q68" s="15"/>
      <c r="R68" s="17"/>
      <c r="S68" s="15">
        <f t="shared" si="10"/>
        <v>455.2</v>
      </c>
      <c r="T68" s="17">
        <v>1000</v>
      </c>
      <c r="U68" s="18">
        <f t="shared" si="11"/>
        <v>8.477592267135325</v>
      </c>
      <c r="V68" s="15">
        <f t="shared" si="12"/>
        <v>2.3264499121265376</v>
      </c>
      <c r="W68" s="15"/>
      <c r="X68" s="15"/>
      <c r="Y68" s="15">
        <f>VLOOKUP(A:A,[1]TDSheet!$A:$Z,26,0)</f>
        <v>389.6</v>
      </c>
      <c r="Z68" s="15">
        <f>VLOOKUP(A:A,[1]TDSheet!$A:$AA,27,0)</f>
        <v>396.4</v>
      </c>
      <c r="AA68" s="15">
        <f>VLOOKUP(A:A,[1]TDSheet!$A:$S,19,0)</f>
        <v>472.8</v>
      </c>
      <c r="AB68" s="15">
        <f>VLOOKUP(A:A,[3]TDSheet!$A:$D,4,0)</f>
        <v>536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280</v>
      </c>
      <c r="AG68" s="15"/>
      <c r="AH68" s="15"/>
    </row>
    <row r="69" spans="1:34" s="1" customFormat="1" ht="11.1" customHeight="1" outlineLevel="1" x14ac:dyDescent="0.2">
      <c r="A69" s="7" t="s">
        <v>68</v>
      </c>
      <c r="B69" s="7" t="s">
        <v>8</v>
      </c>
      <c r="C69" s="8">
        <v>3682</v>
      </c>
      <c r="D69" s="8">
        <v>8325</v>
      </c>
      <c r="E69" s="8">
        <v>4752</v>
      </c>
      <c r="F69" s="8">
        <v>4896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4850</v>
      </c>
      <c r="J69" s="15">
        <f t="shared" si="9"/>
        <v>-98</v>
      </c>
      <c r="K69" s="15">
        <f>VLOOKUP(A:A,[1]TDSheet!$A:$P,16,0)</f>
        <v>0</v>
      </c>
      <c r="L69" s="15">
        <f>VLOOKUP(A:A,[1]TDSheet!$A:$Q,17,0)</f>
        <v>0</v>
      </c>
      <c r="M69" s="15">
        <f>VLOOKUP(A:A,[1]TDSheet!$A:$R,18,0)</f>
        <v>400</v>
      </c>
      <c r="N69" s="15"/>
      <c r="O69" s="15"/>
      <c r="P69" s="15"/>
      <c r="Q69" s="15"/>
      <c r="R69" s="17">
        <v>400</v>
      </c>
      <c r="S69" s="15">
        <f t="shared" si="10"/>
        <v>950.4</v>
      </c>
      <c r="T69" s="17">
        <v>2600</v>
      </c>
      <c r="U69" s="18">
        <f t="shared" si="11"/>
        <v>8.7289562289562284</v>
      </c>
      <c r="V69" s="15">
        <f t="shared" si="12"/>
        <v>5.1515151515151514</v>
      </c>
      <c r="W69" s="15"/>
      <c r="X69" s="15"/>
      <c r="Y69" s="15">
        <f>VLOOKUP(A:A,[1]TDSheet!$A:$Z,26,0)</f>
        <v>1227.2</v>
      </c>
      <c r="Z69" s="15">
        <f>VLOOKUP(A:A,[1]TDSheet!$A:$AA,27,0)</f>
        <v>1198</v>
      </c>
      <c r="AA69" s="15">
        <f>VLOOKUP(A:A,[1]TDSheet!$A:$S,19,0)</f>
        <v>918.4</v>
      </c>
      <c r="AB69" s="15">
        <f>VLOOKUP(A:A,[3]TDSheet!$A:$D,4,0)</f>
        <v>1591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13"/>
        <v>140</v>
      </c>
      <c r="AF69" s="15">
        <f t="shared" si="14"/>
        <v>909.99999999999989</v>
      </c>
      <c r="AG69" s="15"/>
      <c r="AH69" s="15"/>
    </row>
    <row r="70" spans="1:34" s="1" customFormat="1" ht="11.1" customHeight="1" outlineLevel="1" x14ac:dyDescent="0.2">
      <c r="A70" s="7" t="s">
        <v>69</v>
      </c>
      <c r="B70" s="7" t="s">
        <v>8</v>
      </c>
      <c r="C70" s="8">
        <v>159</v>
      </c>
      <c r="D70" s="8">
        <v>777</v>
      </c>
      <c r="E70" s="8">
        <v>517</v>
      </c>
      <c r="F70" s="8">
        <v>365</v>
      </c>
      <c r="G70" s="1">
        <f>VLOOKUP(A:A,[1]TDSheet!$A:$G,7,0)</f>
        <v>0.28000000000000003</v>
      </c>
      <c r="H70" s="1">
        <f>VLOOKUP(A:A,[1]TDSheet!$A:$H,8,0)</f>
        <v>45</v>
      </c>
      <c r="I70" s="15">
        <f>VLOOKUP(A:A,[2]TDSheet!$A:$F,6,0)</f>
        <v>529</v>
      </c>
      <c r="J70" s="15">
        <f t="shared" si="9"/>
        <v>-12</v>
      </c>
      <c r="K70" s="15">
        <f>VLOOKUP(A:A,[1]TDSheet!$A:$P,16,0)</f>
        <v>120</v>
      </c>
      <c r="L70" s="15">
        <f>VLOOKUP(A:A,[1]TDSheet!$A:$Q,17,0)</f>
        <v>80</v>
      </c>
      <c r="M70" s="15">
        <f>VLOOKUP(A:A,[1]TDSheet!$A:$R,18,0)</f>
        <v>80</v>
      </c>
      <c r="N70" s="15"/>
      <c r="O70" s="15"/>
      <c r="P70" s="15"/>
      <c r="Q70" s="15"/>
      <c r="R70" s="17"/>
      <c r="S70" s="15">
        <f t="shared" si="10"/>
        <v>103.4</v>
      </c>
      <c r="T70" s="17">
        <v>240</v>
      </c>
      <c r="U70" s="18">
        <f t="shared" si="11"/>
        <v>8.5589941972920691</v>
      </c>
      <c r="V70" s="15">
        <f t="shared" si="12"/>
        <v>3.5299806576402317</v>
      </c>
      <c r="W70" s="15"/>
      <c r="X70" s="15"/>
      <c r="Y70" s="15">
        <f>VLOOKUP(A:A,[1]TDSheet!$A:$Z,26,0)</f>
        <v>87.6</v>
      </c>
      <c r="Z70" s="15">
        <f>VLOOKUP(A:A,[1]TDSheet!$A:$AA,27,0)</f>
        <v>103.8</v>
      </c>
      <c r="AA70" s="15">
        <f>VLOOKUP(A:A,[1]TDSheet!$A:$S,19,0)</f>
        <v>107.2</v>
      </c>
      <c r="AB70" s="15">
        <f>VLOOKUP(A:A,[3]TDSheet!$A:$D,4,0)</f>
        <v>141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67.2</v>
      </c>
      <c r="AG70" s="15"/>
      <c r="AH70" s="15"/>
    </row>
    <row r="71" spans="1:34" s="1" customFormat="1" ht="11.1" customHeight="1" outlineLevel="1" x14ac:dyDescent="0.2">
      <c r="A71" s="7" t="s">
        <v>70</v>
      </c>
      <c r="B71" s="7" t="s">
        <v>8</v>
      </c>
      <c r="C71" s="8">
        <v>3580</v>
      </c>
      <c r="D71" s="8">
        <v>7320</v>
      </c>
      <c r="E71" s="8">
        <v>5205</v>
      </c>
      <c r="F71" s="8">
        <v>3397</v>
      </c>
      <c r="G71" s="1">
        <f>VLOOKUP(A:A,[1]TDSheet!$A:$G,7,0)</f>
        <v>0.35</v>
      </c>
      <c r="H71" s="1">
        <f>VLOOKUP(A:A,[1]TDSheet!$A:$H,8,0)</f>
        <v>45</v>
      </c>
      <c r="I71" s="15">
        <f>VLOOKUP(A:A,[2]TDSheet!$A:$F,6,0)</f>
        <v>5278</v>
      </c>
      <c r="J71" s="15">
        <f t="shared" si="9"/>
        <v>-73</v>
      </c>
      <c r="K71" s="15">
        <f>VLOOKUP(A:A,[1]TDSheet!$A:$P,16,0)</f>
        <v>1200</v>
      </c>
      <c r="L71" s="15">
        <f>VLOOKUP(A:A,[1]TDSheet!$A:$Q,17,0)</f>
        <v>1200</v>
      </c>
      <c r="M71" s="15">
        <f>VLOOKUP(A:A,[1]TDSheet!$A:$R,18,0)</f>
        <v>400</v>
      </c>
      <c r="N71" s="15"/>
      <c r="O71" s="15"/>
      <c r="P71" s="15"/>
      <c r="Q71" s="15"/>
      <c r="R71" s="17"/>
      <c r="S71" s="15">
        <f t="shared" si="10"/>
        <v>1041</v>
      </c>
      <c r="T71" s="17">
        <v>3000</v>
      </c>
      <c r="U71" s="18">
        <f t="shared" si="11"/>
        <v>8.8347742555235342</v>
      </c>
      <c r="V71" s="15">
        <f t="shared" si="12"/>
        <v>3.2632084534101824</v>
      </c>
      <c r="W71" s="15"/>
      <c r="X71" s="15"/>
      <c r="Y71" s="15">
        <f>VLOOKUP(A:A,[1]TDSheet!$A:$Z,26,0)</f>
        <v>1221.8</v>
      </c>
      <c r="Z71" s="15">
        <f>VLOOKUP(A:A,[1]TDSheet!$A:$AA,27,0)</f>
        <v>1068.8</v>
      </c>
      <c r="AA71" s="15">
        <f>VLOOKUP(A:A,[1]TDSheet!$A:$S,19,0)</f>
        <v>1112</v>
      </c>
      <c r="AB71" s="15">
        <f>VLOOKUP(A:A,[3]TDSheet!$A:$D,4,0)</f>
        <v>1543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1050</v>
      </c>
      <c r="AG71" s="15"/>
      <c r="AH71" s="15"/>
    </row>
    <row r="72" spans="1:34" s="1" customFormat="1" ht="11.1" customHeight="1" outlineLevel="1" x14ac:dyDescent="0.2">
      <c r="A72" s="7" t="s">
        <v>71</v>
      </c>
      <c r="B72" s="7" t="s">
        <v>8</v>
      </c>
      <c r="C72" s="8">
        <v>1185</v>
      </c>
      <c r="D72" s="8">
        <v>1333</v>
      </c>
      <c r="E72" s="8">
        <v>1327</v>
      </c>
      <c r="F72" s="8">
        <v>1099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1419</v>
      </c>
      <c r="J72" s="15">
        <f t="shared" ref="J72:J85" si="15">E72-I72</f>
        <v>-92</v>
      </c>
      <c r="K72" s="15">
        <f>VLOOKUP(A:A,[1]TDSheet!$A:$P,16,0)</f>
        <v>200</v>
      </c>
      <c r="L72" s="15">
        <f>VLOOKUP(A:A,[1]TDSheet!$A:$Q,17,0)</f>
        <v>280</v>
      </c>
      <c r="M72" s="15">
        <f>VLOOKUP(A:A,[1]TDSheet!$A:$R,18,0)</f>
        <v>80</v>
      </c>
      <c r="N72" s="15"/>
      <c r="O72" s="15"/>
      <c r="P72" s="15"/>
      <c r="Q72" s="15"/>
      <c r="R72" s="17"/>
      <c r="S72" s="15">
        <f t="shared" ref="S72:S85" si="16">E72/5</f>
        <v>265.39999999999998</v>
      </c>
      <c r="T72" s="17">
        <v>600</v>
      </c>
      <c r="U72" s="18">
        <f t="shared" ref="U72:U85" si="17">(F72+K72+L72+M72+R72+T72)/S72</f>
        <v>8.5116804822908829</v>
      </c>
      <c r="V72" s="15">
        <f t="shared" ref="V72:V85" si="18">F72/S72</f>
        <v>4.1409193669932183</v>
      </c>
      <c r="W72" s="15"/>
      <c r="X72" s="15"/>
      <c r="Y72" s="15">
        <f>VLOOKUP(A:A,[1]TDSheet!$A:$Z,26,0)</f>
        <v>355.6</v>
      </c>
      <c r="Z72" s="15">
        <f>VLOOKUP(A:A,[1]TDSheet!$A:$AA,27,0)</f>
        <v>337.2</v>
      </c>
      <c r="AA72" s="15">
        <f>VLOOKUP(A:A,[1]TDSheet!$A:$S,19,0)</f>
        <v>285.60000000000002</v>
      </c>
      <c r="AB72" s="15">
        <f>VLOOKUP(A:A,[3]TDSheet!$A:$D,4,0)</f>
        <v>378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85" si="19">R72*G72</f>
        <v>0</v>
      </c>
      <c r="AF72" s="15">
        <f t="shared" ref="AF72:AF85" si="20">T72*G72</f>
        <v>245.99999999999997</v>
      </c>
      <c r="AG72" s="15"/>
      <c r="AH72" s="15"/>
    </row>
    <row r="73" spans="1:34" s="1" customFormat="1" ht="11.1" customHeight="1" outlineLevel="1" x14ac:dyDescent="0.2">
      <c r="A73" s="7" t="s">
        <v>72</v>
      </c>
      <c r="B73" s="7" t="s">
        <v>8</v>
      </c>
      <c r="C73" s="8">
        <v>158</v>
      </c>
      <c r="D73" s="8">
        <v>856</v>
      </c>
      <c r="E73" s="21">
        <v>727</v>
      </c>
      <c r="F73" s="21">
        <v>419</v>
      </c>
      <c r="G73" s="1">
        <f>VLOOKUP(A:A,[1]TDSheet!$A:$G,7,0)</f>
        <v>0.5</v>
      </c>
      <c r="H73" s="1">
        <f>VLOOKUP(A:A,[1]TDSheet!$A:$H,8,0)</f>
        <v>0.6</v>
      </c>
      <c r="I73" s="15">
        <f>VLOOKUP(A:A,[2]TDSheet!$A:$F,6,0)</f>
        <v>710</v>
      </c>
      <c r="J73" s="15">
        <f t="shared" si="15"/>
        <v>17</v>
      </c>
      <c r="K73" s="15">
        <f>VLOOKUP(A:A,[1]TDSheet!$A:$P,16,0)</f>
        <v>200</v>
      </c>
      <c r="L73" s="15">
        <f>VLOOKUP(A:A,[1]TDSheet!$A:$Q,17,0)</f>
        <v>200</v>
      </c>
      <c r="M73" s="15">
        <f>VLOOKUP(A:A,[1]TDSheet!$A:$R,18,0)</f>
        <v>0</v>
      </c>
      <c r="N73" s="15"/>
      <c r="O73" s="15"/>
      <c r="P73" s="15"/>
      <c r="Q73" s="15"/>
      <c r="R73" s="17"/>
      <c r="S73" s="15">
        <f t="shared" si="16"/>
        <v>145.4</v>
      </c>
      <c r="T73" s="17">
        <v>360</v>
      </c>
      <c r="U73" s="18">
        <f t="shared" si="17"/>
        <v>8.1086657496561205</v>
      </c>
      <c r="V73" s="15">
        <f t="shared" si="18"/>
        <v>2.8817056396148555</v>
      </c>
      <c r="W73" s="15"/>
      <c r="X73" s="15"/>
      <c r="Y73" s="15">
        <f>VLOOKUP(A:A,[1]TDSheet!$A:$Z,26,0)</f>
        <v>138.4</v>
      </c>
      <c r="Z73" s="15">
        <f>VLOOKUP(A:A,[1]TDSheet!$A:$AA,27,0)</f>
        <v>141.4</v>
      </c>
      <c r="AA73" s="15">
        <f>VLOOKUP(A:A,[1]TDSheet!$A:$S,19,0)</f>
        <v>145.80000000000001</v>
      </c>
      <c r="AB73" s="15">
        <f>VLOOKUP(A:A,[3]TDSheet!$A:$D,4,0)</f>
        <v>162</v>
      </c>
      <c r="AC73" s="15">
        <f>VLOOKUP(A:A,[1]TDSheet!$A:$AC,29,0)</f>
        <v>0</v>
      </c>
      <c r="AD73" s="15" t="str">
        <f>VLOOKUP(A:A,[1]TDSheet!$A:$AD,30,0)</f>
        <v>кост</v>
      </c>
      <c r="AE73" s="15">
        <f t="shared" si="19"/>
        <v>0</v>
      </c>
      <c r="AF73" s="15">
        <f t="shared" si="20"/>
        <v>180</v>
      </c>
      <c r="AG73" s="15"/>
      <c r="AH73" s="15"/>
    </row>
    <row r="74" spans="1:34" s="1" customFormat="1" ht="11.1" customHeight="1" outlineLevel="1" x14ac:dyDescent="0.2">
      <c r="A74" s="7" t="s">
        <v>73</v>
      </c>
      <c r="B74" s="7" t="s">
        <v>8</v>
      </c>
      <c r="C74" s="8">
        <v>3758</v>
      </c>
      <c r="D74" s="8">
        <v>7847</v>
      </c>
      <c r="E74" s="21">
        <v>6059</v>
      </c>
      <c r="F74" s="21">
        <v>5664</v>
      </c>
      <c r="G74" s="1">
        <f>VLOOKUP(A:A,[1]TDSheet!$A:$G,7,0)</f>
        <v>0.41</v>
      </c>
      <c r="H74" s="1">
        <f>VLOOKUP(A:A,[1]TDSheet!$A:$H,8,0)</f>
        <v>45</v>
      </c>
      <c r="I74" s="15">
        <f>VLOOKUP(A:A,[2]TDSheet!$A:$F,6,0)</f>
        <v>5110</v>
      </c>
      <c r="J74" s="15">
        <f t="shared" si="15"/>
        <v>949</v>
      </c>
      <c r="K74" s="15">
        <f>VLOOKUP(A:A,[1]TDSheet!$A:$P,16,0)</f>
        <v>600</v>
      </c>
      <c r="L74" s="15">
        <f>VLOOKUP(A:A,[1]TDSheet!$A:$Q,17,0)</f>
        <v>700</v>
      </c>
      <c r="M74" s="15">
        <f>VLOOKUP(A:A,[1]TDSheet!$A:$R,18,0)</f>
        <v>0</v>
      </c>
      <c r="N74" s="15"/>
      <c r="O74" s="15"/>
      <c r="P74" s="15"/>
      <c r="Q74" s="15"/>
      <c r="R74" s="17">
        <v>500</v>
      </c>
      <c r="S74" s="15">
        <f t="shared" si="16"/>
        <v>1211.8</v>
      </c>
      <c r="T74" s="17">
        <v>3100</v>
      </c>
      <c r="U74" s="18">
        <f t="shared" si="17"/>
        <v>8.7176101666941737</v>
      </c>
      <c r="V74" s="15">
        <f t="shared" si="18"/>
        <v>4.674038620234362</v>
      </c>
      <c r="W74" s="15"/>
      <c r="X74" s="15"/>
      <c r="Y74" s="15">
        <f>VLOOKUP(A:A,[1]TDSheet!$A:$Z,26,0)</f>
        <v>1581.6</v>
      </c>
      <c r="Z74" s="15">
        <f>VLOOKUP(A:A,[1]TDSheet!$A:$AA,27,0)</f>
        <v>1559</v>
      </c>
      <c r="AA74" s="15">
        <f>VLOOKUP(A:A,[1]TDSheet!$A:$S,19,0)</f>
        <v>1250</v>
      </c>
      <c r="AB74" s="15">
        <f>VLOOKUP(A:A,[3]TDSheet!$A:$D,4,0)</f>
        <v>1781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9"/>
        <v>205</v>
      </c>
      <c r="AF74" s="15">
        <f t="shared" si="20"/>
        <v>1271</v>
      </c>
      <c r="AG74" s="15"/>
      <c r="AH74" s="15"/>
    </row>
    <row r="75" spans="1:34" s="1" customFormat="1" ht="11.1" customHeight="1" outlineLevel="1" x14ac:dyDescent="0.2">
      <c r="A75" s="7" t="s">
        <v>74</v>
      </c>
      <c r="B75" s="7" t="s">
        <v>8</v>
      </c>
      <c r="C75" s="8">
        <v>1002</v>
      </c>
      <c r="D75" s="8">
        <v>4799</v>
      </c>
      <c r="E75" s="8">
        <v>3088</v>
      </c>
      <c r="F75" s="8">
        <v>1837</v>
      </c>
      <c r="G75" s="1">
        <f>VLOOKUP(A:A,[1]TDSheet!$A:$G,7,0)</f>
        <v>0.41</v>
      </c>
      <c r="H75" s="1">
        <f>VLOOKUP(A:A,[1]TDSheet!$A:$H,8,0)</f>
        <v>45</v>
      </c>
      <c r="I75" s="15">
        <f>VLOOKUP(A:A,[2]TDSheet!$A:$F,6,0)</f>
        <v>3142</v>
      </c>
      <c r="J75" s="15">
        <f t="shared" si="15"/>
        <v>-54</v>
      </c>
      <c r="K75" s="15">
        <f>VLOOKUP(A:A,[1]TDSheet!$A:$P,16,0)</f>
        <v>600</v>
      </c>
      <c r="L75" s="15">
        <f>VLOOKUP(A:A,[1]TDSheet!$A:$Q,17,0)</f>
        <v>800</v>
      </c>
      <c r="M75" s="15">
        <f>VLOOKUP(A:A,[1]TDSheet!$A:$R,18,0)</f>
        <v>400</v>
      </c>
      <c r="N75" s="15"/>
      <c r="O75" s="15"/>
      <c r="P75" s="15"/>
      <c r="Q75" s="15"/>
      <c r="R75" s="17"/>
      <c r="S75" s="15">
        <f t="shared" si="16"/>
        <v>617.6</v>
      </c>
      <c r="T75" s="17">
        <v>1300</v>
      </c>
      <c r="U75" s="18">
        <f t="shared" si="17"/>
        <v>7.9938471502590671</v>
      </c>
      <c r="V75" s="15">
        <f t="shared" si="18"/>
        <v>2.9744170984455955</v>
      </c>
      <c r="W75" s="15"/>
      <c r="X75" s="15"/>
      <c r="Y75" s="15">
        <f>VLOOKUP(A:A,[1]TDSheet!$A:$Z,26,0)</f>
        <v>559.6</v>
      </c>
      <c r="Z75" s="15">
        <f>VLOOKUP(A:A,[1]TDSheet!$A:$AA,27,0)</f>
        <v>598</v>
      </c>
      <c r="AA75" s="15">
        <f>VLOOKUP(A:A,[1]TDSheet!$A:$S,19,0)</f>
        <v>645.4</v>
      </c>
      <c r="AB75" s="15">
        <f>VLOOKUP(A:A,[3]TDSheet!$A:$D,4,0)</f>
        <v>889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533</v>
      </c>
      <c r="AG75" s="15"/>
      <c r="AH75" s="15"/>
    </row>
    <row r="76" spans="1:34" s="1" customFormat="1" ht="11.1" customHeight="1" outlineLevel="1" x14ac:dyDescent="0.2">
      <c r="A76" s="7" t="s">
        <v>75</v>
      </c>
      <c r="B76" s="7" t="s">
        <v>8</v>
      </c>
      <c r="C76" s="8">
        <v>323</v>
      </c>
      <c r="D76" s="8">
        <v>32</v>
      </c>
      <c r="E76" s="8">
        <v>219</v>
      </c>
      <c r="F76" s="8">
        <v>107</v>
      </c>
      <c r="G76" s="1">
        <f>VLOOKUP(A:A,[1]TDSheet!$A:$G,7,0)</f>
        <v>0.5</v>
      </c>
      <c r="H76" s="1">
        <f>VLOOKUP(A:A,[1]TDSheet!$A:$H,8,0)</f>
        <v>60</v>
      </c>
      <c r="I76" s="15">
        <f>VLOOKUP(A:A,[2]TDSheet!$A:$F,6,0)</f>
        <v>250</v>
      </c>
      <c r="J76" s="15">
        <f t="shared" si="15"/>
        <v>-31</v>
      </c>
      <c r="K76" s="15">
        <f>VLOOKUP(A:A,[1]TDSheet!$A:$P,16,0)</f>
        <v>0</v>
      </c>
      <c r="L76" s="15">
        <f>VLOOKUP(A:A,[1]TDSheet!$A:$Q,17,0)</f>
        <v>0</v>
      </c>
      <c r="M76" s="15">
        <f>VLOOKUP(A:A,[1]TDSheet!$A:$R,18,0)</f>
        <v>0</v>
      </c>
      <c r="N76" s="15"/>
      <c r="O76" s="15"/>
      <c r="P76" s="15"/>
      <c r="Q76" s="15"/>
      <c r="R76" s="17"/>
      <c r="S76" s="15">
        <f t="shared" si="16"/>
        <v>43.8</v>
      </c>
      <c r="T76" s="17">
        <v>80</v>
      </c>
      <c r="U76" s="18">
        <f t="shared" si="17"/>
        <v>4.269406392694064</v>
      </c>
      <c r="V76" s="15">
        <f t="shared" si="18"/>
        <v>2.4429223744292239</v>
      </c>
      <c r="W76" s="15"/>
      <c r="X76" s="15"/>
      <c r="Y76" s="15">
        <f>VLOOKUP(A:A,[1]TDSheet!$A:$Z,26,0)</f>
        <v>27.8</v>
      </c>
      <c r="Z76" s="15">
        <f>VLOOKUP(A:A,[1]TDSheet!$A:$AA,27,0)</f>
        <v>34.799999999999997</v>
      </c>
      <c r="AA76" s="15">
        <f>VLOOKUP(A:A,[1]TDSheet!$A:$S,19,0)</f>
        <v>41</v>
      </c>
      <c r="AB76" s="15">
        <f>VLOOKUP(A:A,[3]TDSheet!$A:$D,4,0)</f>
        <v>59</v>
      </c>
      <c r="AC76" s="15" t="str">
        <f>VLOOKUP(A:A,[1]TDSheet!$A:$AC,29,0)</f>
        <v>костик</v>
      </c>
      <c r="AD76" s="15" t="str">
        <f>VLOOKUP(A:A,[1]TDSheet!$A:$AD,30,0)</f>
        <v>не зак</v>
      </c>
      <c r="AE76" s="15">
        <f t="shared" si="19"/>
        <v>0</v>
      </c>
      <c r="AF76" s="15">
        <f t="shared" si="20"/>
        <v>40</v>
      </c>
      <c r="AG76" s="15"/>
      <c r="AH76" s="15"/>
    </row>
    <row r="77" spans="1:34" s="1" customFormat="1" ht="11.1" customHeight="1" outlineLevel="1" x14ac:dyDescent="0.2">
      <c r="A77" s="7" t="s">
        <v>76</v>
      </c>
      <c r="B77" s="7" t="s">
        <v>9</v>
      </c>
      <c r="C77" s="8"/>
      <c r="D77" s="8">
        <v>102.53</v>
      </c>
      <c r="E77" s="8">
        <v>82.924999999999997</v>
      </c>
      <c r="F77" s="8">
        <v>19.605</v>
      </c>
      <c r="G77" s="14">
        <v>1</v>
      </c>
      <c r="H77" s="1" t="e">
        <f>VLOOKUP(A:A,[1]TDSheet!$A:$H,8,0)</f>
        <v>#N/A</v>
      </c>
      <c r="I77" s="15">
        <f>VLOOKUP(A:A,[2]TDSheet!$A:$F,6,0)</f>
        <v>82.5</v>
      </c>
      <c r="J77" s="15">
        <f t="shared" si="15"/>
        <v>0.42499999999999716</v>
      </c>
      <c r="K77" s="15">
        <v>0</v>
      </c>
      <c r="L77" s="15">
        <v>0</v>
      </c>
      <c r="M77" s="15">
        <v>0</v>
      </c>
      <c r="N77" s="15"/>
      <c r="O77" s="15"/>
      <c r="P77" s="15"/>
      <c r="Q77" s="15"/>
      <c r="R77" s="17">
        <f t="shared" ref="R77" si="21">6*S77-F77-K77-L77-M77</f>
        <v>79.905000000000001</v>
      </c>
      <c r="S77" s="15">
        <f t="shared" si="16"/>
        <v>16.585000000000001</v>
      </c>
      <c r="T77" s="17"/>
      <c r="U77" s="18">
        <f t="shared" si="17"/>
        <v>6</v>
      </c>
      <c r="V77" s="15">
        <f t="shared" si="18"/>
        <v>1.1820922520349713</v>
      </c>
      <c r="W77" s="15"/>
      <c r="X77" s="15"/>
      <c r="Y77" s="15">
        <v>0</v>
      </c>
      <c r="Z77" s="15">
        <v>0</v>
      </c>
      <c r="AA77" s="15">
        <v>0</v>
      </c>
      <c r="AB77" s="15">
        <f>VLOOKUP(A:A,[3]TDSheet!$A:$D,4,0)</f>
        <v>27.11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9"/>
        <v>79.905000000000001</v>
      </c>
      <c r="AF77" s="15">
        <f t="shared" si="20"/>
        <v>0</v>
      </c>
      <c r="AG77" s="15"/>
      <c r="AH77" s="15"/>
    </row>
    <row r="78" spans="1:34" s="1" customFormat="1" ht="11.1" customHeight="1" outlineLevel="1" x14ac:dyDescent="0.2">
      <c r="A78" s="7" t="s">
        <v>77</v>
      </c>
      <c r="B78" s="7" t="s">
        <v>9</v>
      </c>
      <c r="C78" s="8">
        <v>145.25800000000001</v>
      </c>
      <c r="D78" s="8">
        <v>126.815</v>
      </c>
      <c r="E78" s="8">
        <v>131.673</v>
      </c>
      <c r="F78" s="8">
        <v>140.4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128.80000000000001</v>
      </c>
      <c r="J78" s="15">
        <f t="shared" si="15"/>
        <v>2.8729999999999905</v>
      </c>
      <c r="K78" s="15">
        <f>VLOOKUP(A:A,[1]TDSheet!$A:$P,16,0)</f>
        <v>40</v>
      </c>
      <c r="L78" s="15">
        <f>VLOOKUP(A:A,[1]TDSheet!$A:$Q,17,0)</f>
        <v>40</v>
      </c>
      <c r="M78" s="15">
        <f>VLOOKUP(A:A,[1]TDSheet!$A:$R,18,0)</f>
        <v>0</v>
      </c>
      <c r="N78" s="15"/>
      <c r="O78" s="15"/>
      <c r="P78" s="15"/>
      <c r="Q78" s="15"/>
      <c r="R78" s="17"/>
      <c r="S78" s="15">
        <f t="shared" si="16"/>
        <v>26.334600000000002</v>
      </c>
      <c r="T78" s="17">
        <v>30</v>
      </c>
      <c r="U78" s="18">
        <f t="shared" si="17"/>
        <v>9.5084033932545005</v>
      </c>
      <c r="V78" s="15">
        <f t="shared" si="18"/>
        <v>5.3313891230548407</v>
      </c>
      <c r="W78" s="15"/>
      <c r="X78" s="15"/>
      <c r="Y78" s="15">
        <f>VLOOKUP(A:A,[1]TDSheet!$A:$Z,26,0)</f>
        <v>44.481000000000002</v>
      </c>
      <c r="Z78" s="15">
        <f>VLOOKUP(A:A,[1]TDSheet!$A:$AA,27,0)</f>
        <v>28.588200000000001</v>
      </c>
      <c r="AA78" s="15">
        <f>VLOOKUP(A:A,[1]TDSheet!$A:$S,19,0)</f>
        <v>37.038799999999995</v>
      </c>
      <c r="AB78" s="15">
        <f>VLOOKUP(A:A,[3]TDSheet!$A:$D,4,0)</f>
        <v>25.582000000000001</v>
      </c>
      <c r="AC78" s="15">
        <f>VLOOKUP(A:A,[1]TDSheet!$A:$AC,29,0)</f>
        <v>0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30</v>
      </c>
      <c r="AG78" s="15"/>
      <c r="AH78" s="15"/>
    </row>
    <row r="79" spans="1:34" s="1" customFormat="1" ht="11.1" customHeight="1" outlineLevel="1" x14ac:dyDescent="0.2">
      <c r="A79" s="7" t="s">
        <v>78</v>
      </c>
      <c r="B79" s="7" t="s">
        <v>8</v>
      </c>
      <c r="C79" s="8">
        <v>-1</v>
      </c>
      <c r="D79" s="8">
        <v>822</v>
      </c>
      <c r="E79" s="8">
        <v>476</v>
      </c>
      <c r="F79" s="8">
        <v>285</v>
      </c>
      <c r="G79" s="1">
        <f>VLOOKUP(A:A,[1]TDSheet!$A:$G,7,0)</f>
        <v>0.35</v>
      </c>
      <c r="H79" s="1" t="e">
        <f>VLOOKUP(A:A,[1]TDSheet!$A:$H,8,0)</f>
        <v>#N/A</v>
      </c>
      <c r="I79" s="15">
        <f>VLOOKUP(A:A,[2]TDSheet!$A:$F,6,0)</f>
        <v>661</v>
      </c>
      <c r="J79" s="15">
        <f t="shared" si="15"/>
        <v>-185</v>
      </c>
      <c r="K79" s="15">
        <f>VLOOKUP(A:A,[1]TDSheet!$A:$P,16,0)</f>
        <v>120</v>
      </c>
      <c r="L79" s="15">
        <f>VLOOKUP(A:A,[1]TDSheet!$A:$Q,17,0)</f>
        <v>80</v>
      </c>
      <c r="M79" s="15">
        <f>VLOOKUP(A:A,[1]TDSheet!$A:$R,18,0)</f>
        <v>120</v>
      </c>
      <c r="N79" s="15"/>
      <c r="O79" s="15"/>
      <c r="P79" s="15"/>
      <c r="Q79" s="15"/>
      <c r="R79" s="17"/>
      <c r="S79" s="15">
        <f t="shared" si="16"/>
        <v>95.2</v>
      </c>
      <c r="T79" s="17">
        <v>160</v>
      </c>
      <c r="U79" s="18">
        <f t="shared" si="17"/>
        <v>8.0357142857142847</v>
      </c>
      <c r="V79" s="15">
        <f t="shared" si="18"/>
        <v>2.9936974789915967</v>
      </c>
      <c r="W79" s="15"/>
      <c r="X79" s="15"/>
      <c r="Y79" s="15">
        <f>VLOOKUP(A:A,[1]TDSheet!$A:$Z,26,0)</f>
        <v>0</v>
      </c>
      <c r="Z79" s="15">
        <f>VLOOKUP(A:A,[1]TDSheet!$A:$AA,27,0)</f>
        <v>0</v>
      </c>
      <c r="AA79" s="15">
        <f>VLOOKUP(A:A,[1]TDSheet!$A:$S,19,0)</f>
        <v>54.2</v>
      </c>
      <c r="AB79" s="15">
        <f>VLOOKUP(A:A,[3]TDSheet!$A:$D,4,0)</f>
        <v>183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56</v>
      </c>
      <c r="AG79" s="15"/>
      <c r="AH79" s="15"/>
    </row>
    <row r="80" spans="1:34" s="1" customFormat="1" ht="11.1" customHeight="1" outlineLevel="1" x14ac:dyDescent="0.2">
      <c r="A80" s="7" t="s">
        <v>84</v>
      </c>
      <c r="B80" s="7" t="s">
        <v>8</v>
      </c>
      <c r="C80" s="8"/>
      <c r="D80" s="8">
        <v>1894</v>
      </c>
      <c r="E80" s="8">
        <v>1196</v>
      </c>
      <c r="F80" s="8">
        <v>634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1252</v>
      </c>
      <c r="J80" s="15">
        <f t="shared" si="15"/>
        <v>-56</v>
      </c>
      <c r="K80" s="15">
        <f>VLOOKUP(A:A,[1]TDSheet!$A:$P,16,0)</f>
        <v>120</v>
      </c>
      <c r="L80" s="15">
        <f>VLOOKUP(A:A,[1]TDSheet!$A:$Q,17,0)</f>
        <v>200</v>
      </c>
      <c r="M80" s="15">
        <f>VLOOKUP(A:A,[1]TDSheet!$A:$R,18,0)</f>
        <v>200</v>
      </c>
      <c r="N80" s="15"/>
      <c r="O80" s="15"/>
      <c r="P80" s="15"/>
      <c r="Q80" s="15"/>
      <c r="R80" s="17">
        <v>200</v>
      </c>
      <c r="S80" s="15">
        <f t="shared" si="16"/>
        <v>239.2</v>
      </c>
      <c r="T80" s="17">
        <v>600</v>
      </c>
      <c r="U80" s="18">
        <f t="shared" si="17"/>
        <v>8.1688963210702337</v>
      </c>
      <c r="V80" s="15">
        <f t="shared" si="18"/>
        <v>2.6505016722408028</v>
      </c>
      <c r="W80" s="15"/>
      <c r="X80" s="15"/>
      <c r="Y80" s="15">
        <f>VLOOKUP(A:A,[1]TDSheet!$A:$Z,26,0)</f>
        <v>0</v>
      </c>
      <c r="Z80" s="15">
        <f>VLOOKUP(A:A,[1]TDSheet!$A:$AA,27,0)</f>
        <v>0</v>
      </c>
      <c r="AA80" s="15">
        <f>VLOOKUP(A:A,[1]TDSheet!$A:$S,19,0)</f>
        <v>97.2</v>
      </c>
      <c r="AB80" s="15">
        <f>VLOOKUP(A:A,[3]TDSheet!$A:$D,4,0)</f>
        <v>477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9"/>
        <v>80</v>
      </c>
      <c r="AF80" s="15">
        <f t="shared" si="20"/>
        <v>240</v>
      </c>
      <c r="AG80" s="15"/>
      <c r="AH80" s="15"/>
    </row>
    <row r="81" spans="1:34" s="1" customFormat="1" ht="11.1" customHeight="1" outlineLevel="1" x14ac:dyDescent="0.2">
      <c r="A81" s="7" t="s">
        <v>85</v>
      </c>
      <c r="B81" s="7" t="s">
        <v>8</v>
      </c>
      <c r="C81" s="8">
        <v>57</v>
      </c>
      <c r="D81" s="8">
        <v>138</v>
      </c>
      <c r="E81" s="8">
        <v>59</v>
      </c>
      <c r="F81" s="8">
        <v>136</v>
      </c>
      <c r="G81" s="1">
        <f>VLOOKUP(A:A,[1]TDSheet!$A:$G,7,0)</f>
        <v>0.36</v>
      </c>
      <c r="H81" s="1" t="e">
        <f>VLOOKUP(A:A,[1]TDSheet!$A:$H,8,0)</f>
        <v>#N/A</v>
      </c>
      <c r="I81" s="15">
        <f>VLOOKUP(A:A,[2]TDSheet!$A:$F,6,0)</f>
        <v>109</v>
      </c>
      <c r="J81" s="15">
        <f t="shared" si="15"/>
        <v>-50</v>
      </c>
      <c r="K81" s="15">
        <f>VLOOKUP(A:A,[1]TDSheet!$A:$P,16,0)</f>
        <v>80</v>
      </c>
      <c r="L81" s="15">
        <f>VLOOKUP(A:A,[1]TDSheet!$A:$Q,17,0)</f>
        <v>120</v>
      </c>
      <c r="M81" s="15">
        <f>VLOOKUP(A:A,[1]TDSheet!$A:$R,18,0)</f>
        <v>80</v>
      </c>
      <c r="N81" s="15"/>
      <c r="O81" s="15"/>
      <c r="P81" s="15"/>
      <c r="Q81" s="15"/>
      <c r="R81" s="17"/>
      <c r="S81" s="15">
        <f t="shared" si="16"/>
        <v>11.8</v>
      </c>
      <c r="T81" s="17"/>
      <c r="U81" s="18">
        <f t="shared" si="17"/>
        <v>35.254237288135592</v>
      </c>
      <c r="V81" s="15">
        <f t="shared" si="18"/>
        <v>11.525423728813559</v>
      </c>
      <c r="W81" s="15"/>
      <c r="X81" s="15"/>
      <c r="Y81" s="15">
        <f>VLOOKUP(A:A,[1]TDSheet!$A:$Z,26,0)</f>
        <v>0</v>
      </c>
      <c r="Z81" s="15">
        <f>VLOOKUP(A:A,[1]TDSheet!$A:$AA,27,0)</f>
        <v>0</v>
      </c>
      <c r="AA81" s="15">
        <f>VLOOKUP(A:A,[1]TDSheet!$A:$S,19,0)</f>
        <v>19.2</v>
      </c>
      <c r="AB81" s="15">
        <v>0</v>
      </c>
      <c r="AC81" s="19" t="s">
        <v>111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0</v>
      </c>
      <c r="AG81" s="15"/>
      <c r="AH81" s="15"/>
    </row>
    <row r="82" spans="1:34" s="1" customFormat="1" ht="11.1" customHeight="1" outlineLevel="1" x14ac:dyDescent="0.2">
      <c r="A82" s="7" t="s">
        <v>86</v>
      </c>
      <c r="B82" s="7" t="s">
        <v>9</v>
      </c>
      <c r="C82" s="8">
        <v>35.576000000000001</v>
      </c>
      <c r="D82" s="8"/>
      <c r="E82" s="21">
        <v>23.568999999999999</v>
      </c>
      <c r="F82" s="21">
        <v>12.007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24</v>
      </c>
      <c r="J82" s="15">
        <f t="shared" si="15"/>
        <v>-0.43100000000000094</v>
      </c>
      <c r="K82" s="15">
        <f>VLOOKUP(A:A,[1]TDSheet!$A:$P,16,0)</f>
        <v>0</v>
      </c>
      <c r="L82" s="15">
        <f>VLOOKUP(A:A,[1]TDSheet!$A:$Q,17,0)</f>
        <v>0</v>
      </c>
      <c r="M82" s="15">
        <f>VLOOKUP(A:A,[1]TDSheet!$A:$R,18,0)</f>
        <v>0</v>
      </c>
      <c r="N82" s="15"/>
      <c r="O82" s="15"/>
      <c r="P82" s="15"/>
      <c r="Q82" s="15"/>
      <c r="R82" s="17"/>
      <c r="S82" s="15">
        <f t="shared" si="16"/>
        <v>4.7138</v>
      </c>
      <c r="T82" s="17"/>
      <c r="U82" s="18">
        <f t="shared" si="17"/>
        <v>2.5472018329161186</v>
      </c>
      <c r="V82" s="15">
        <f t="shared" si="18"/>
        <v>2.5472018329161186</v>
      </c>
      <c r="W82" s="15"/>
      <c r="X82" s="15"/>
      <c r="Y82" s="15">
        <f>VLOOKUP(A:A,[1]TDSheet!$A:$Z,26,0)</f>
        <v>9.4483999999999995</v>
      </c>
      <c r="Z82" s="15">
        <f>VLOOKUP(A:A,[1]TDSheet!$A:$AA,27,0)</f>
        <v>6.6913999999999998</v>
      </c>
      <c r="AA82" s="15">
        <f>VLOOKUP(A:A,[1]TDSheet!$A:$S,19,0)</f>
        <v>4.7536000000000005</v>
      </c>
      <c r="AB82" s="15">
        <f>VLOOKUP(A:A,[3]TDSheet!$A:$D,4,0)</f>
        <v>7.9550000000000001</v>
      </c>
      <c r="AC82" s="15" t="str">
        <f>VLOOKUP(A:A,[1]TDSheet!$A:$AC,29,0)</f>
        <v>акция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87</v>
      </c>
      <c r="B83" s="7" t="s">
        <v>8</v>
      </c>
      <c r="C83" s="8">
        <v>149</v>
      </c>
      <c r="D83" s="8"/>
      <c r="E83" s="21">
        <v>32</v>
      </c>
      <c r="F83" s="21">
        <v>117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32</v>
      </c>
      <c r="J83" s="15">
        <f t="shared" si="15"/>
        <v>0</v>
      </c>
      <c r="K83" s="15">
        <f>VLOOKUP(A:A,[1]TDSheet!$A:$P,16,0)</f>
        <v>0</v>
      </c>
      <c r="L83" s="15">
        <f>VLOOKUP(A:A,[1]TDSheet!$A:$Q,17,0)</f>
        <v>0</v>
      </c>
      <c r="M83" s="15">
        <f>VLOOKUP(A:A,[1]TDSheet!$A:$R,18,0)</f>
        <v>0</v>
      </c>
      <c r="N83" s="15"/>
      <c r="O83" s="15"/>
      <c r="P83" s="15"/>
      <c r="Q83" s="15"/>
      <c r="R83" s="17"/>
      <c r="S83" s="15">
        <f t="shared" si="16"/>
        <v>6.4</v>
      </c>
      <c r="T83" s="17"/>
      <c r="U83" s="18">
        <f t="shared" si="17"/>
        <v>18.28125</v>
      </c>
      <c r="V83" s="15">
        <f t="shared" si="18"/>
        <v>18.28125</v>
      </c>
      <c r="W83" s="15"/>
      <c r="X83" s="15"/>
      <c r="Y83" s="15">
        <f>VLOOKUP(A:A,[1]TDSheet!$A:$Z,26,0)</f>
        <v>6.8</v>
      </c>
      <c r="Z83" s="15">
        <f>VLOOKUP(A:A,[1]TDSheet!$A:$AA,27,0)</f>
        <v>5.2</v>
      </c>
      <c r="AA83" s="15">
        <f>VLOOKUP(A:A,[1]TDSheet!$A:$S,19,0)</f>
        <v>5.6</v>
      </c>
      <c r="AB83" s="15">
        <f>VLOOKUP(A:A,[3]TDSheet!$A:$D,4,0)</f>
        <v>7</v>
      </c>
      <c r="AC83" s="15" t="str">
        <f>VLOOKUP(A:A,[1]TDSheet!$A:$AC,29,0)</f>
        <v>акция</v>
      </c>
      <c r="AD83" s="15" t="e">
        <f>VLOOKUP(A:A,[1]TDSheet!$A:$AD,30,0)</f>
        <v>#N/A</v>
      </c>
      <c r="AE83" s="15">
        <f t="shared" si="19"/>
        <v>0</v>
      </c>
      <c r="AF83" s="15">
        <f t="shared" si="20"/>
        <v>0</v>
      </c>
      <c r="AG83" s="15"/>
      <c r="AH83" s="15"/>
    </row>
    <row r="84" spans="1:34" s="1" customFormat="1" ht="11.1" customHeight="1" outlineLevel="1" x14ac:dyDescent="0.2">
      <c r="A84" s="7" t="s">
        <v>79</v>
      </c>
      <c r="B84" s="7" t="s">
        <v>8</v>
      </c>
      <c r="C84" s="8">
        <v>757</v>
      </c>
      <c r="D84" s="8">
        <v>1024</v>
      </c>
      <c r="E84" s="21">
        <v>992</v>
      </c>
      <c r="F84" s="21">
        <v>769</v>
      </c>
      <c r="G84" s="1">
        <f>VLOOKUP(A:A,[1]TDSheet!$A:$G,7,0)</f>
        <v>0</v>
      </c>
      <c r="H84" s="1">
        <f>VLOOKUP(A:A,[1]TDSheet!$A:$H,8,0)</f>
        <v>0</v>
      </c>
      <c r="I84" s="15">
        <f>VLOOKUP(A:A,[2]TDSheet!$A:$F,6,0)</f>
        <v>1014</v>
      </c>
      <c r="J84" s="15">
        <f t="shared" si="15"/>
        <v>-22</v>
      </c>
      <c r="K84" s="15">
        <f>VLOOKUP(A:A,[1]TDSheet!$A:$P,16,0)</f>
        <v>0</v>
      </c>
      <c r="L84" s="15">
        <f>VLOOKUP(A:A,[1]TDSheet!$A:$Q,17,0)</f>
        <v>0</v>
      </c>
      <c r="M84" s="15">
        <f>VLOOKUP(A:A,[1]TDSheet!$A:$R,18,0)</f>
        <v>0</v>
      </c>
      <c r="N84" s="15"/>
      <c r="O84" s="15"/>
      <c r="P84" s="15"/>
      <c r="Q84" s="15"/>
      <c r="R84" s="17"/>
      <c r="S84" s="15">
        <f t="shared" si="16"/>
        <v>198.4</v>
      </c>
      <c r="T84" s="17"/>
      <c r="U84" s="18">
        <f t="shared" si="17"/>
        <v>3.876008064516129</v>
      </c>
      <c r="V84" s="15">
        <f t="shared" si="18"/>
        <v>3.876008064516129</v>
      </c>
      <c r="W84" s="15"/>
      <c r="X84" s="15"/>
      <c r="Y84" s="15">
        <f>VLOOKUP(A:A,[1]TDSheet!$A:$Z,26,0)</f>
        <v>200.8</v>
      </c>
      <c r="Z84" s="15">
        <f>VLOOKUP(A:A,[1]TDSheet!$A:$AA,27,0)</f>
        <v>192.6</v>
      </c>
      <c r="AA84" s="15">
        <f>VLOOKUP(A:A,[1]TDSheet!$A:$S,19,0)</f>
        <v>206.6</v>
      </c>
      <c r="AB84" s="15">
        <f>VLOOKUP(A:A,[3]TDSheet!$A:$D,4,0)</f>
        <v>194</v>
      </c>
      <c r="AC84" s="15">
        <f>VLOOKUP(A:A,[1]TDSheet!$A:$AC,29,0)</f>
        <v>0</v>
      </c>
      <c r="AD84" s="15" t="e">
        <f>VLOOKUP(A:A,[1]TDSheet!$A:$AD,30,0)</f>
        <v>#N/A</v>
      </c>
      <c r="AE84" s="15">
        <f t="shared" si="19"/>
        <v>0</v>
      </c>
      <c r="AF84" s="15">
        <f t="shared" si="20"/>
        <v>0</v>
      </c>
      <c r="AG84" s="15"/>
      <c r="AH84" s="15"/>
    </row>
    <row r="85" spans="1:34" s="1" customFormat="1" ht="11.1" customHeight="1" outlineLevel="1" x14ac:dyDescent="0.2">
      <c r="A85" s="7" t="s">
        <v>88</v>
      </c>
      <c r="B85" s="7" t="s">
        <v>9</v>
      </c>
      <c r="C85" s="8">
        <v>130.63</v>
      </c>
      <c r="D85" s="8">
        <v>302.101</v>
      </c>
      <c r="E85" s="21">
        <v>361.35300000000001</v>
      </c>
      <c r="F85" s="21">
        <v>69.341999999999999</v>
      </c>
      <c r="G85" s="1">
        <f>VLOOKUP(A:A,[1]TDSheet!$A:$G,7,0)</f>
        <v>0</v>
      </c>
      <c r="H85" s="1">
        <f>VLOOKUP(A:A,[1]TDSheet!$A:$H,8,0)</f>
        <v>0</v>
      </c>
      <c r="I85" s="15">
        <f>VLOOKUP(A:A,[2]TDSheet!$A:$F,6,0)</f>
        <v>346</v>
      </c>
      <c r="J85" s="15">
        <f t="shared" si="15"/>
        <v>15.353000000000009</v>
      </c>
      <c r="K85" s="15">
        <f>VLOOKUP(A:A,[1]TDSheet!$A:$P,16,0)</f>
        <v>0</v>
      </c>
      <c r="L85" s="15">
        <f>VLOOKUP(A:A,[1]TDSheet!$A:$Q,17,0)</f>
        <v>0</v>
      </c>
      <c r="M85" s="15">
        <f>VLOOKUP(A:A,[1]TDSheet!$A:$R,18,0)</f>
        <v>0</v>
      </c>
      <c r="N85" s="15"/>
      <c r="O85" s="15"/>
      <c r="P85" s="15"/>
      <c r="Q85" s="15"/>
      <c r="R85" s="17"/>
      <c r="S85" s="15">
        <f t="shared" si="16"/>
        <v>72.270600000000002</v>
      </c>
      <c r="T85" s="17"/>
      <c r="U85" s="18">
        <f t="shared" si="17"/>
        <v>0.95947729782235092</v>
      </c>
      <c r="V85" s="15">
        <f t="shared" si="18"/>
        <v>0.95947729782235092</v>
      </c>
      <c r="W85" s="15"/>
      <c r="X85" s="15"/>
      <c r="Y85" s="15">
        <f>VLOOKUP(A:A,[1]TDSheet!$A:$Z,26,0)</f>
        <v>78.576800000000006</v>
      </c>
      <c r="Z85" s="15">
        <f>VLOOKUP(A:A,[1]TDSheet!$A:$AA,27,0)</f>
        <v>74.220600000000005</v>
      </c>
      <c r="AA85" s="15">
        <f>VLOOKUP(A:A,[1]TDSheet!$A:$S,19,0)</f>
        <v>71.571400000000011</v>
      </c>
      <c r="AB85" s="15">
        <f>VLOOKUP(A:A,[3]TDSheet!$A:$D,4,0)</f>
        <v>151.63900000000001</v>
      </c>
      <c r="AC85" s="15">
        <f>VLOOKUP(A:A,[1]TDSheet!$A:$AC,29,0)</f>
        <v>0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/>
      <c r="AH8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2024-04-16T11:12:50Z</dcterms:modified>
</cp:coreProperties>
</file>