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09,04,24 Ост СЫР\Донецк\"/>
    </mc:Choice>
  </mc:AlternateContent>
  <xr:revisionPtr revIDLastSave="0" documentId="13_ncr:1_{DF237BC7-1C59-401E-8B49-F2A8DC368A2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I8" i="1"/>
  <c r="I13" i="1"/>
  <c r="I14" i="1"/>
  <c r="I15" i="1"/>
  <c r="I16" i="1"/>
  <c r="I17" i="1"/>
  <c r="I18" i="1"/>
  <c r="I19" i="1"/>
  <c r="I20" i="1"/>
  <c r="I21" i="1"/>
  <c r="I22" i="1"/>
  <c r="I25" i="1"/>
  <c r="I27" i="1"/>
  <c r="I6" i="1"/>
  <c r="AA27" i="1" l="1"/>
  <c r="P27" i="1"/>
  <c r="U27" i="1" s="1"/>
  <c r="K27" i="1"/>
  <c r="AA26" i="1"/>
  <c r="P26" i="1"/>
  <c r="U26" i="1" s="1"/>
  <c r="K26" i="1"/>
  <c r="AA25" i="1"/>
  <c r="P25" i="1"/>
  <c r="T25" i="1" s="1"/>
  <c r="K25" i="1"/>
  <c r="AA24" i="1"/>
  <c r="P24" i="1"/>
  <c r="U24" i="1" s="1"/>
  <c r="K24" i="1"/>
  <c r="AA23" i="1"/>
  <c r="P23" i="1"/>
  <c r="U23" i="1" s="1"/>
  <c r="K23" i="1"/>
  <c r="AA22" i="1"/>
  <c r="P22" i="1"/>
  <c r="U22" i="1" s="1"/>
  <c r="K22" i="1"/>
  <c r="AA21" i="1"/>
  <c r="P21" i="1"/>
  <c r="U21" i="1" s="1"/>
  <c r="K21" i="1"/>
  <c r="AA20" i="1"/>
  <c r="P20" i="1"/>
  <c r="U20" i="1" s="1"/>
  <c r="K20" i="1"/>
  <c r="AA19" i="1"/>
  <c r="P19" i="1"/>
  <c r="T19" i="1" s="1"/>
  <c r="K19" i="1"/>
  <c r="P18" i="1"/>
  <c r="U18" i="1" s="1"/>
  <c r="K18" i="1"/>
  <c r="P17" i="1"/>
  <c r="U17" i="1" s="1"/>
  <c r="K17" i="1"/>
  <c r="U16" i="1"/>
  <c r="P16" i="1"/>
  <c r="Q16" i="1" s="1"/>
  <c r="K16" i="1"/>
  <c r="P15" i="1"/>
  <c r="U15" i="1" s="1"/>
  <c r="K15" i="1"/>
  <c r="AA14" i="1"/>
  <c r="T14" i="1"/>
  <c r="P14" i="1"/>
  <c r="U14" i="1" s="1"/>
  <c r="K14" i="1"/>
  <c r="P13" i="1"/>
  <c r="K13" i="1"/>
  <c r="AA12" i="1"/>
  <c r="P12" i="1"/>
  <c r="T12" i="1" s="1"/>
  <c r="K12" i="1"/>
  <c r="AA11" i="1"/>
  <c r="P11" i="1"/>
  <c r="U11" i="1" s="1"/>
  <c r="K11" i="1"/>
  <c r="AA10" i="1"/>
  <c r="P10" i="1"/>
  <c r="U10" i="1" s="1"/>
  <c r="K10" i="1"/>
  <c r="P9" i="1"/>
  <c r="U9" i="1" s="1"/>
  <c r="K9" i="1"/>
  <c r="AA8" i="1"/>
  <c r="P8" i="1"/>
  <c r="U8" i="1" s="1"/>
  <c r="K8" i="1"/>
  <c r="AA7" i="1"/>
  <c r="P7" i="1"/>
  <c r="U7" i="1" s="1"/>
  <c r="K7" i="1"/>
  <c r="AA6" i="1"/>
  <c r="P6" i="1"/>
  <c r="K6" i="1"/>
  <c r="Y5" i="1"/>
  <c r="X5" i="1"/>
  <c r="W5" i="1"/>
  <c r="V5" i="1"/>
  <c r="R5" i="1"/>
  <c r="O5" i="1"/>
  <c r="N5" i="1"/>
  <c r="M5" i="1"/>
  <c r="L5" i="1"/>
  <c r="J5" i="1"/>
  <c r="F5" i="1"/>
  <c r="E5" i="1"/>
  <c r="K5" i="1" l="1"/>
  <c r="T8" i="1"/>
  <c r="T11" i="1"/>
  <c r="T26" i="1"/>
  <c r="U12" i="1"/>
  <c r="U19" i="1"/>
  <c r="U25" i="1"/>
  <c r="P5" i="1"/>
  <c r="AA15" i="1"/>
  <c r="T17" i="1"/>
  <c r="T16" i="1"/>
  <c r="AA16" i="1"/>
  <c r="AA13" i="1"/>
  <c r="T13" i="1"/>
  <c r="T18" i="1"/>
  <c r="AA18" i="1"/>
  <c r="T23" i="1"/>
  <c r="T10" i="1"/>
  <c r="T21" i="1"/>
  <c r="U6" i="1"/>
  <c r="T24" i="1"/>
  <c r="T6" i="1"/>
  <c r="T15" i="1"/>
  <c r="U13" i="1"/>
  <c r="AA17" i="1"/>
  <c r="T22" i="1"/>
  <c r="T20" i="1"/>
  <c r="T27" i="1"/>
  <c r="T7" i="1"/>
  <c r="AA9" i="1" l="1"/>
  <c r="AA5" i="1" s="1"/>
  <c r="T9" i="1"/>
  <c r="Q5" i="1"/>
</calcChain>
</file>

<file path=xl/sharedStrings.xml><?xml version="1.0" encoding="utf-8"?>
<sst xmlns="http://schemas.openxmlformats.org/spreadsheetml/2006/main" count="85" uniqueCount="55">
  <si>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</si>
  <si>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</si>
  <si>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</si>
  <si>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</si>
  <si>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</si>
  <si>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</si>
  <si>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</si>
  <si>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</si>
  <si>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</si>
  <si>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</si>
  <si>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</si>
  <si>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</si>
  <si>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</si>
  <si>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</si>
  <si>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</si>
  <si>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</si>
  <si>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</si>
  <si>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</si>
  <si>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</si>
  <si>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</si>
  <si>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</si>
  <si>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</si>
  <si>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</si>
  <si>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хотели</t>
  </si>
  <si>
    <t>22,03,</t>
  </si>
  <si>
    <t>12,03,</t>
  </si>
  <si>
    <t>26,02,</t>
  </si>
  <si>
    <t>20,02,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</si>
  <si>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</si>
  <si>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</si>
  <si>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</si>
  <si>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</si>
  <si>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</si>
  <si>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"Пармезан" 40% кусок 180 гр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</si>
  <si>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</si>
  <si>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</si>
  <si>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"Голландский традиционный" 45%(-2,5 кг)(6 шт)  Останкино</t>
  </si>
  <si>
    <t>кг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</si>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</sst>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C9211E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46D444"/>
      </patternFill>
    </fill>
    <fill>
      <patternFill patternType="solid">
        <fgColor rgb="FF758CE0"/>
        <bgColor rgb="FF969696"/>
      </patternFill>
    </fill>
    <fill>
      <patternFill patternType="solid">
        <fgColor rgb="FF46D444"/>
        <bgColor rgb="FF92D050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1" fillId="6" borderId="1" xfId="1" applyNumberFormat="1" applyFill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D444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9,04,24%20&#1054;&#1089;&#1090;%20&#1057;&#1067;&#1056;/&#1076;&#1074;%2022,03,24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4596.1810000000005</v>
          </cell>
          <cell r="F5">
            <v>2093.0360000000001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32</v>
          </cell>
          <cell r="E6">
            <v>27</v>
          </cell>
          <cell r="F6">
            <v>5</v>
          </cell>
          <cell r="G6">
            <v>0.14000000000000001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I7">
            <v>9988445</v>
          </cell>
        </row>
        <row r="8">
          <cell r="A8" t="str">
            <v>Сыр "Пармезан" 40% колотый 100 гр  ОСТАНКИНО</v>
          </cell>
          <cell r="B8" t="str">
            <v>шт</v>
          </cell>
          <cell r="C8">
            <v>75</v>
          </cell>
          <cell r="E8">
            <v>31</v>
          </cell>
          <cell r="F8">
            <v>38</v>
          </cell>
          <cell r="G8">
            <v>0.1</v>
          </cell>
          <cell r="I8">
            <v>5034864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418</v>
          </cell>
          <cell r="E9">
            <v>189</v>
          </cell>
          <cell r="F9">
            <v>201</v>
          </cell>
          <cell r="G9">
            <v>0.1</v>
          </cell>
          <cell r="I9">
            <v>8444163</v>
          </cell>
        </row>
        <row r="10">
          <cell r="A10" t="str">
            <v>Сыр Папа Может Гауда  45% 200гр     Останкино</v>
          </cell>
          <cell r="B10" t="str">
            <v>шт</v>
          </cell>
          <cell r="C10">
            <v>1273</v>
          </cell>
          <cell r="E10">
            <v>608</v>
          </cell>
          <cell r="F10">
            <v>583</v>
          </cell>
          <cell r="G10">
            <v>0.2</v>
          </cell>
          <cell r="I10">
            <v>5038411</v>
          </cell>
        </row>
        <row r="11">
          <cell r="A11" t="str">
            <v>Сыр Папа Может Гауда  45% вес     Останкино</v>
          </cell>
          <cell r="B11" t="str">
            <v>кг</v>
          </cell>
          <cell r="G11">
            <v>1</v>
          </cell>
          <cell r="I11">
            <v>5038572</v>
          </cell>
        </row>
        <row r="12">
          <cell r="A12" t="str">
            <v>Сыр Папа Может Голландский  45% 200гр     Останкино</v>
          </cell>
          <cell r="B12" t="str">
            <v>шт</v>
          </cell>
          <cell r="C12">
            <v>1683</v>
          </cell>
          <cell r="D12">
            <v>2</v>
          </cell>
          <cell r="E12">
            <v>720</v>
          </cell>
          <cell r="F12">
            <v>862</v>
          </cell>
          <cell r="G12">
            <v>0.2</v>
          </cell>
          <cell r="I12">
            <v>5038459</v>
          </cell>
        </row>
        <row r="13">
          <cell r="A13" t="str">
            <v>Сыр Папа Может Голландский  45% вес      Останкино</v>
          </cell>
          <cell r="B13" t="str">
            <v>кг</v>
          </cell>
          <cell r="C13">
            <v>279.00900000000001</v>
          </cell>
          <cell r="D13">
            <v>2.2490000000000001</v>
          </cell>
          <cell r="E13">
            <v>255.22900000000001</v>
          </cell>
          <cell r="G13">
            <v>1</v>
          </cell>
          <cell r="I13">
            <v>5038596</v>
          </cell>
        </row>
        <row r="14">
          <cell r="A14" t="str">
            <v>Сыр Папа Может Министерский 45% 200г  Останкино</v>
          </cell>
          <cell r="B14" t="str">
            <v>шт</v>
          </cell>
          <cell r="C14">
            <v>315</v>
          </cell>
          <cell r="E14">
            <v>284</v>
          </cell>
          <cell r="G14">
            <v>0.2</v>
          </cell>
          <cell r="I14">
            <v>99876550</v>
          </cell>
        </row>
        <row r="15">
          <cell r="A15" t="str">
            <v>Сыр Папа Может Российский  50% вес    Останкино</v>
          </cell>
          <cell r="B15" t="str">
            <v>кг</v>
          </cell>
          <cell r="G15">
            <v>1</v>
          </cell>
          <cell r="I15">
            <v>8785204</v>
          </cell>
        </row>
        <row r="16">
          <cell r="A16" t="str">
            <v>Сыр Папа Может Сливочный со вкусом.топл.молока 50% вес (=3,5кг)  Останкино</v>
          </cell>
          <cell r="B16" t="str">
            <v>кг</v>
          </cell>
          <cell r="C16">
            <v>661.45299999999997</v>
          </cell>
          <cell r="D16">
            <v>1.0620000000000001</v>
          </cell>
          <cell r="E16">
            <v>566.54899999999998</v>
          </cell>
          <cell r="F16">
            <v>3.55</v>
          </cell>
          <cell r="G16">
            <v>1</v>
          </cell>
          <cell r="I16">
            <v>6159901</v>
          </cell>
        </row>
        <row r="17">
          <cell r="A17" t="str">
            <v>Сыр Папа Может Тильзитер   45% 200гр     Останкино</v>
          </cell>
          <cell r="B17" t="str">
            <v>шт</v>
          </cell>
          <cell r="C17">
            <v>902</v>
          </cell>
          <cell r="E17">
            <v>586</v>
          </cell>
          <cell r="F17">
            <v>280</v>
          </cell>
          <cell r="G17">
            <v>0.2</v>
          </cell>
          <cell r="I17">
            <v>3350128</v>
          </cell>
        </row>
        <row r="18">
          <cell r="A18" t="str">
            <v>Сыр Папа Может Тильзитер   45% вес      Останкино</v>
          </cell>
          <cell r="B18" t="str">
            <v>кг</v>
          </cell>
          <cell r="C18">
            <v>36.405000000000001</v>
          </cell>
          <cell r="D18">
            <v>5.1970000000000001</v>
          </cell>
          <cell r="G18">
            <v>1</v>
          </cell>
          <cell r="I18">
            <v>2700001</v>
          </cell>
        </row>
        <row r="19">
          <cell r="A19" t="str">
            <v>Сыр Папа Может Эдам 45% вес (=3,5кг)  Останкино</v>
          </cell>
          <cell r="B19" t="str">
            <v>кг</v>
          </cell>
          <cell r="G19">
            <v>1</v>
          </cell>
          <cell r="I19">
            <v>6159949</v>
          </cell>
        </row>
        <row r="20">
          <cell r="A20" t="str">
            <v>Сыр Плавленый Сливочный Папа Может 55% 190гр  Останкино</v>
          </cell>
          <cell r="B20" t="str">
            <v>шт</v>
          </cell>
          <cell r="C20">
            <v>232</v>
          </cell>
          <cell r="D20">
            <v>1</v>
          </cell>
          <cell r="E20">
            <v>120</v>
          </cell>
          <cell r="G20">
            <v>0.19</v>
          </cell>
          <cell r="I20">
            <v>9877076</v>
          </cell>
        </row>
        <row r="21">
          <cell r="A21" t="str">
            <v>Сыр Скаморца свежий 100 гр.  ОСТАНКИНО</v>
          </cell>
          <cell r="B21" t="str">
            <v>шт</v>
          </cell>
          <cell r="C21">
            <v>144</v>
          </cell>
          <cell r="E21">
            <v>105</v>
          </cell>
          <cell r="G21">
            <v>0.1</v>
          </cell>
          <cell r="I21">
            <v>8444170</v>
          </cell>
        </row>
        <row r="22">
          <cell r="A22" t="str">
            <v>Сыр Творожный с зеленью 60% Папа может 140 гр.  Останкино</v>
          </cell>
          <cell r="B22" t="str">
            <v>шт</v>
          </cell>
          <cell r="C22">
            <v>294</v>
          </cell>
          <cell r="E22">
            <v>166</v>
          </cell>
          <cell r="F22">
            <v>3</v>
          </cell>
          <cell r="G22">
            <v>0.14000000000000001</v>
          </cell>
          <cell r="I22">
            <v>9988391</v>
          </cell>
        </row>
        <row r="23">
          <cell r="A23" t="str">
            <v>Сыр рассольный жирный Чечил 45% 100 гр  ОСТАНКИНО</v>
          </cell>
          <cell r="B23" t="str">
            <v>шт</v>
          </cell>
          <cell r="C23">
            <v>182</v>
          </cell>
          <cell r="E23">
            <v>141</v>
          </cell>
          <cell r="G23">
            <v>0.1</v>
          </cell>
          <cell r="I23">
            <v>8444187</v>
          </cell>
        </row>
        <row r="24">
          <cell r="A24" t="str">
            <v>Сыр рассольный жирный Чечил копченый 43% 100 гр  Останкино</v>
          </cell>
          <cell r="B24" t="str">
            <v>шт</v>
          </cell>
          <cell r="C24">
            <v>335</v>
          </cell>
          <cell r="E24">
            <v>236</v>
          </cell>
          <cell r="F24">
            <v>46</v>
          </cell>
          <cell r="G24">
            <v>0.1</v>
          </cell>
          <cell r="I24">
            <v>8444194</v>
          </cell>
        </row>
        <row r="25">
          <cell r="A25" t="str">
            <v>Сыч/Прод Коровино Российский 50% 200г СЗМЖ  Останкино</v>
          </cell>
          <cell r="B25" t="str">
            <v>шт</v>
          </cell>
          <cell r="C25">
            <v>138</v>
          </cell>
          <cell r="E25">
            <v>96</v>
          </cell>
          <cell r="G25">
            <v>0.2</v>
          </cell>
          <cell r="I25">
            <v>783798</v>
          </cell>
        </row>
        <row r="26">
          <cell r="A26" t="str">
            <v>Сыч/Прод Коровино Российский Оригин 50% ВЕС (5 кг)  ОСТАНКИНО</v>
          </cell>
          <cell r="B26" t="str">
            <v>кг</v>
          </cell>
          <cell r="C26">
            <v>186.53</v>
          </cell>
          <cell r="E26">
            <v>66.347999999999999</v>
          </cell>
          <cell r="F26">
            <v>62.655999999999999</v>
          </cell>
          <cell r="G26">
            <v>1</v>
          </cell>
          <cell r="I26">
            <v>783811</v>
          </cell>
        </row>
        <row r="27">
          <cell r="A27" t="str">
            <v>Сыч/Прод Коровино Тильзитер 50% 200г СЗМЖ  ОСТАНКИНО</v>
          </cell>
          <cell r="B27" t="str">
            <v>шт</v>
          </cell>
          <cell r="C27">
            <v>79</v>
          </cell>
          <cell r="E27">
            <v>69</v>
          </cell>
          <cell r="G27">
            <v>0.2</v>
          </cell>
          <cell r="I27">
            <v>783804</v>
          </cell>
        </row>
        <row r="28">
          <cell r="A28" t="str">
            <v>Сыч/Прод Коровино Тильзитер Оригин 50% ВЕС (5 кг брус) СЗМЖ  ОСТАНКИНО</v>
          </cell>
          <cell r="B28" t="str">
            <v>кг</v>
          </cell>
          <cell r="C28">
            <v>412.178</v>
          </cell>
          <cell r="D28">
            <v>3.085</v>
          </cell>
          <cell r="E28">
            <v>330.05500000000001</v>
          </cell>
          <cell r="F28">
            <v>8.83</v>
          </cell>
          <cell r="G28">
            <v>1</v>
          </cell>
          <cell r="I28">
            <v>783828</v>
          </cell>
        </row>
        <row r="29">
          <cell r="A29" t="str">
            <v>Сыр Сливочный со вкусом топленого молока 50% тм Папа Может, брус (2 шт)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selection activeCell="S7" sqref="S7"/>
    </sheetView>
  </sheetViews>
  <sheetFormatPr defaultColWidth="8.5703125" defaultRowHeight="15" x14ac:dyDescent="0.25"/>
  <cols>
    <col min="1" max="1" width="60" customWidth="1"/>
    <col min="2" max="2" width="4.140625" customWidth="1"/>
    <col min="3" max="6" width="6.28515625" customWidth="1"/>
    <col min="7" max="7" width="4.5703125" style="1" customWidth="1"/>
    <col min="8" max="8" width="4.5703125" customWidth="1"/>
    <col min="9" max="9" width="9.42578125" customWidth="1"/>
    <col min="10" max="11" width="8" customWidth="1"/>
    <col min="12" max="14" width="1.140625" customWidth="1"/>
    <col min="15" max="15" width="1.28515625" customWidth="1"/>
    <col min="16" max="18" width="8" customWidth="1"/>
    <col min="19" max="19" width="16.5703125" customWidth="1"/>
    <col min="20" max="21" width="5.7109375" customWidth="1"/>
    <col min="22" max="25" width="7.28515625" customWidth="1"/>
    <col min="26" max="26" width="14" customWidth="1"/>
    <col min="27" max="52" width="8" customWidth="1"/>
  </cols>
  <sheetData>
    <row r="1" spans="1:52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53</v>
      </c>
      <c r="R3" s="7" t="s">
        <v>15</v>
      </c>
      <c r="S3" s="7" t="s">
        <v>16</v>
      </c>
      <c r="T3" s="4" t="s">
        <v>17</v>
      </c>
      <c r="U3" s="4" t="s">
        <v>18</v>
      </c>
      <c r="V3" s="4" t="s">
        <v>19</v>
      </c>
      <c r="W3" s="4" t="s">
        <v>19</v>
      </c>
      <c r="X3" s="4" t="s">
        <v>19</v>
      </c>
      <c r="Y3" s="4" t="s">
        <v>19</v>
      </c>
      <c r="Z3" s="4" t="s">
        <v>20</v>
      </c>
      <c r="AA3" s="4" t="s">
        <v>21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22</v>
      </c>
      <c r="O4" s="2" t="s">
        <v>23</v>
      </c>
      <c r="P4" s="2" t="s">
        <v>24</v>
      </c>
      <c r="Q4" s="2" t="s">
        <v>54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5">
      <c r="A5" s="2"/>
      <c r="B5" s="2"/>
      <c r="C5" s="2"/>
      <c r="D5" s="2"/>
      <c r="E5" s="8">
        <f>SUM(E6:E497)</f>
        <v>718.1389999999999</v>
      </c>
      <c r="F5" s="8">
        <f>SUM(F6:F497)</f>
        <v>2283.7400000000002</v>
      </c>
      <c r="G5" s="3"/>
      <c r="H5" s="2"/>
      <c r="I5" s="2"/>
      <c r="J5" s="8">
        <f t="shared" ref="J5:R5" si="0">SUM(J6:J497)</f>
        <v>660.71399999999994</v>
      </c>
      <c r="K5" s="8">
        <f t="shared" si="0"/>
        <v>57.424999999999997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3214.5280000000002</v>
      </c>
      <c r="P5" s="8">
        <f t="shared" si="0"/>
        <v>143.62779999999998</v>
      </c>
      <c r="Q5" s="8">
        <f t="shared" si="0"/>
        <v>3490</v>
      </c>
      <c r="R5" s="8">
        <f t="shared" si="0"/>
        <v>0</v>
      </c>
      <c r="S5" s="2"/>
      <c r="T5" s="2"/>
      <c r="U5" s="2"/>
      <c r="V5" s="8">
        <f>SUM(V6:V497)</f>
        <v>261.18520000000001</v>
      </c>
      <c r="W5" s="8">
        <f>SUM(W6:W497)</f>
        <v>53.841000000000001</v>
      </c>
      <c r="X5" s="8">
        <f>SUM(X6:X497)</f>
        <v>160.78900000000002</v>
      </c>
      <c r="Y5" s="8">
        <f>SUM(Y6:Y497)</f>
        <v>70.007400000000004</v>
      </c>
      <c r="Z5" s="2"/>
      <c r="AA5" s="8">
        <f>SUM(AA6:AA497)</f>
        <v>2936.2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5">
      <c r="A6" s="2" t="s">
        <v>29</v>
      </c>
      <c r="B6" s="2" t="s">
        <v>30</v>
      </c>
      <c r="C6" s="2">
        <v>52</v>
      </c>
      <c r="D6" s="2"/>
      <c r="E6" s="2">
        <v>8</v>
      </c>
      <c r="F6" s="2">
        <v>38</v>
      </c>
      <c r="G6" s="3">
        <v>0.14000000000000001</v>
      </c>
      <c r="H6" s="2"/>
      <c r="I6" s="2">
        <f>VLOOKUP(A6,[1]Sheet!$A:$I,9,0)</f>
        <v>9988421</v>
      </c>
      <c r="J6" s="2">
        <v>9</v>
      </c>
      <c r="K6" s="2">
        <f t="shared" ref="K6:K27" si="1">E6-J6</f>
        <v>-1</v>
      </c>
      <c r="L6" s="2"/>
      <c r="M6" s="2"/>
      <c r="N6" s="2"/>
      <c r="O6" s="2">
        <v>0</v>
      </c>
      <c r="P6" s="2">
        <f t="shared" ref="P6:P27" si="2">E6/5</f>
        <v>1.6</v>
      </c>
      <c r="Q6" s="9"/>
      <c r="R6" s="9"/>
      <c r="S6" s="2"/>
      <c r="T6" s="2">
        <f t="shared" ref="T6:T27" si="3">(F6+Q6)/P6</f>
        <v>23.75</v>
      </c>
      <c r="U6" s="2">
        <f t="shared" ref="U6:U27" si="4">F6/P6</f>
        <v>23.75</v>
      </c>
      <c r="V6" s="2">
        <v>2.2000000000000002</v>
      </c>
      <c r="W6" s="2">
        <v>0</v>
      </c>
      <c r="X6" s="2">
        <v>0</v>
      </c>
      <c r="Y6" s="2">
        <v>0</v>
      </c>
      <c r="Z6" s="2"/>
      <c r="AA6" s="2">
        <f t="shared" ref="AA6:AA27" si="5">Q6*G6</f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A7" s="2" t="s">
        <v>31</v>
      </c>
      <c r="B7" s="2" t="s">
        <v>30</v>
      </c>
      <c r="C7" s="2">
        <v>47</v>
      </c>
      <c r="D7" s="2">
        <v>1</v>
      </c>
      <c r="E7" s="2">
        <v>8</v>
      </c>
      <c r="F7" s="2">
        <v>39</v>
      </c>
      <c r="G7" s="3">
        <v>0.18</v>
      </c>
      <c r="H7" s="2"/>
      <c r="I7" s="2">
        <f>VLOOKUP(A7,[1]Sheet!$A:$I,9,0)</f>
        <v>9988445</v>
      </c>
      <c r="J7" s="2">
        <v>8</v>
      </c>
      <c r="K7" s="2">
        <f t="shared" si="1"/>
        <v>0</v>
      </c>
      <c r="L7" s="2"/>
      <c r="M7" s="2"/>
      <c r="N7" s="2"/>
      <c r="O7" s="2">
        <v>0</v>
      </c>
      <c r="P7" s="2">
        <f t="shared" si="2"/>
        <v>1.6</v>
      </c>
      <c r="Q7" s="9"/>
      <c r="R7" s="9"/>
      <c r="S7" s="2"/>
      <c r="T7" s="2">
        <f t="shared" si="3"/>
        <v>24.375</v>
      </c>
      <c r="U7" s="2">
        <f t="shared" si="4"/>
        <v>24.375</v>
      </c>
      <c r="V7" s="2">
        <v>2.8</v>
      </c>
      <c r="W7" s="2">
        <v>0</v>
      </c>
      <c r="X7" s="2">
        <v>0</v>
      </c>
      <c r="Y7" s="2">
        <v>0</v>
      </c>
      <c r="Z7" s="2"/>
      <c r="AA7" s="2">
        <f t="shared" si="5"/>
        <v>0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A8" s="2" t="s">
        <v>32</v>
      </c>
      <c r="B8" s="2" t="s">
        <v>30</v>
      </c>
      <c r="C8" s="2">
        <v>90</v>
      </c>
      <c r="D8" s="2">
        <v>8</v>
      </c>
      <c r="E8" s="2">
        <v>5</v>
      </c>
      <c r="F8" s="2">
        <v>92</v>
      </c>
      <c r="G8" s="3">
        <v>0.1</v>
      </c>
      <c r="H8" s="2"/>
      <c r="I8" s="2">
        <f>VLOOKUP(A8,[1]Sheet!$A:$I,9,0)</f>
        <v>5034864</v>
      </c>
      <c r="J8" s="2">
        <v>5</v>
      </c>
      <c r="K8" s="2">
        <f t="shared" si="1"/>
        <v>0</v>
      </c>
      <c r="L8" s="2"/>
      <c r="M8" s="2"/>
      <c r="N8" s="2"/>
      <c r="O8" s="2">
        <v>0</v>
      </c>
      <c r="P8" s="2">
        <f t="shared" si="2"/>
        <v>1</v>
      </c>
      <c r="Q8" s="9"/>
      <c r="R8" s="9"/>
      <c r="S8" s="2"/>
      <c r="T8" s="2">
        <f t="shared" si="3"/>
        <v>92</v>
      </c>
      <c r="U8" s="2">
        <f t="shared" si="4"/>
        <v>92</v>
      </c>
      <c r="V8" s="2">
        <v>0.4</v>
      </c>
      <c r="W8" s="2">
        <v>0.8</v>
      </c>
      <c r="X8" s="2">
        <v>0.6</v>
      </c>
      <c r="Y8" s="2">
        <v>1.2</v>
      </c>
      <c r="Z8" s="2"/>
      <c r="AA8" s="2">
        <f t="shared" si="5"/>
        <v>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A9" s="2" t="s">
        <v>33</v>
      </c>
      <c r="B9" s="2" t="s">
        <v>30</v>
      </c>
      <c r="C9" s="2">
        <v>41</v>
      </c>
      <c r="D9" s="2">
        <v>12</v>
      </c>
      <c r="E9" s="2">
        <v>24</v>
      </c>
      <c r="F9" s="2">
        <v>13</v>
      </c>
      <c r="G9" s="3">
        <v>0.18</v>
      </c>
      <c r="H9" s="2"/>
      <c r="I9" s="2">
        <v>5034819</v>
      </c>
      <c r="J9" s="2">
        <v>24</v>
      </c>
      <c r="K9" s="2">
        <f t="shared" si="1"/>
        <v>0</v>
      </c>
      <c r="L9" s="2"/>
      <c r="M9" s="2"/>
      <c r="N9" s="2"/>
      <c r="O9" s="2">
        <v>10</v>
      </c>
      <c r="P9" s="2">
        <f t="shared" si="2"/>
        <v>4.8</v>
      </c>
      <c r="Q9" s="9">
        <v>90</v>
      </c>
      <c r="R9" s="9"/>
      <c r="S9" s="2"/>
      <c r="T9" s="2">
        <f t="shared" si="3"/>
        <v>21.458333333333336</v>
      </c>
      <c r="U9" s="2">
        <f t="shared" si="4"/>
        <v>2.7083333333333335</v>
      </c>
      <c r="V9" s="2">
        <v>3.4</v>
      </c>
      <c r="W9" s="2">
        <v>3.6</v>
      </c>
      <c r="X9" s="2">
        <v>4</v>
      </c>
      <c r="Y9" s="2">
        <v>1.2</v>
      </c>
      <c r="Z9" s="2"/>
      <c r="AA9" s="2">
        <f t="shared" si="5"/>
        <v>16.2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A10" s="10" t="s">
        <v>34</v>
      </c>
      <c r="B10" s="2" t="s">
        <v>30</v>
      </c>
      <c r="C10" s="2"/>
      <c r="D10" s="2">
        <v>120</v>
      </c>
      <c r="E10" s="2"/>
      <c r="F10" s="2">
        <v>120</v>
      </c>
      <c r="G10" s="3">
        <v>0.18</v>
      </c>
      <c r="H10" s="2"/>
      <c r="I10" s="2"/>
      <c r="J10" s="2"/>
      <c r="K10" s="2">
        <f t="shared" si="1"/>
        <v>0</v>
      </c>
      <c r="L10" s="2"/>
      <c r="M10" s="2"/>
      <c r="N10" s="2"/>
      <c r="O10" s="2"/>
      <c r="P10" s="2">
        <f t="shared" si="2"/>
        <v>0</v>
      </c>
      <c r="Q10" s="9"/>
      <c r="R10" s="9"/>
      <c r="S10" s="2"/>
      <c r="T10" s="2" t="e">
        <f t="shared" si="3"/>
        <v>#DIV/0!</v>
      </c>
      <c r="U10" s="2" t="e">
        <f t="shared" si="4"/>
        <v>#DIV/0!</v>
      </c>
      <c r="V10" s="2">
        <v>0.4</v>
      </c>
      <c r="W10" s="2">
        <v>0.4</v>
      </c>
      <c r="X10" s="2">
        <v>0.4</v>
      </c>
      <c r="Y10" s="2">
        <v>0.4</v>
      </c>
      <c r="Z10" s="2"/>
      <c r="AA10" s="2">
        <f t="shared" si="5"/>
        <v>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A11" s="10" t="s">
        <v>35</v>
      </c>
      <c r="B11" s="2" t="s">
        <v>30</v>
      </c>
      <c r="C11" s="2"/>
      <c r="D11" s="2">
        <v>140</v>
      </c>
      <c r="E11" s="2"/>
      <c r="F11" s="2">
        <v>140</v>
      </c>
      <c r="G11" s="3">
        <v>0.18</v>
      </c>
      <c r="H11" s="2"/>
      <c r="I11" s="2"/>
      <c r="J11" s="2"/>
      <c r="K11" s="2">
        <f t="shared" si="1"/>
        <v>0</v>
      </c>
      <c r="L11" s="2"/>
      <c r="M11" s="2"/>
      <c r="N11" s="2"/>
      <c r="O11" s="2"/>
      <c r="P11" s="2">
        <f t="shared" si="2"/>
        <v>0</v>
      </c>
      <c r="Q11" s="9"/>
      <c r="R11" s="9"/>
      <c r="S11" s="2"/>
      <c r="T11" s="2" t="e">
        <f t="shared" si="3"/>
        <v>#DIV/0!</v>
      </c>
      <c r="U11" s="2" t="e">
        <f t="shared" si="4"/>
        <v>#DIV/0!</v>
      </c>
      <c r="V11" s="2">
        <v>0.4</v>
      </c>
      <c r="W11" s="2">
        <v>0.4</v>
      </c>
      <c r="X11" s="2">
        <v>0.4</v>
      </c>
      <c r="Y11" s="2">
        <v>0.4</v>
      </c>
      <c r="Z11" s="2"/>
      <c r="AA11" s="2">
        <f t="shared" si="5"/>
        <v>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A12" s="10" t="s">
        <v>36</v>
      </c>
      <c r="B12" s="2" t="s">
        <v>37</v>
      </c>
      <c r="C12" s="2"/>
      <c r="D12" s="2">
        <v>204.98</v>
      </c>
      <c r="E12" s="2"/>
      <c r="F12" s="2">
        <v>204.98</v>
      </c>
      <c r="G12" s="3">
        <v>1</v>
      </c>
      <c r="H12" s="2"/>
      <c r="I12" s="2"/>
      <c r="J12" s="2"/>
      <c r="K12" s="2">
        <f t="shared" si="1"/>
        <v>0</v>
      </c>
      <c r="L12" s="2"/>
      <c r="M12" s="2"/>
      <c r="N12" s="2"/>
      <c r="O12" s="2"/>
      <c r="P12" s="2">
        <f t="shared" si="2"/>
        <v>0</v>
      </c>
      <c r="Q12" s="9"/>
      <c r="R12" s="9"/>
      <c r="S12" s="2"/>
      <c r="T12" s="2" t="e">
        <f t="shared" si="3"/>
        <v>#DIV/0!</v>
      </c>
      <c r="U12" s="2" t="e">
        <f t="shared" si="4"/>
        <v>#DIV/0!</v>
      </c>
      <c r="V12" s="2">
        <v>0.4</v>
      </c>
      <c r="W12" s="2">
        <v>0.4</v>
      </c>
      <c r="X12" s="2">
        <v>0.4</v>
      </c>
      <c r="Y12" s="2">
        <v>0.4</v>
      </c>
      <c r="Z12" s="2"/>
      <c r="AA12" s="2">
        <f t="shared" si="5"/>
        <v>0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A13" s="11" t="s">
        <v>38</v>
      </c>
      <c r="B13" s="11" t="s">
        <v>30</v>
      </c>
      <c r="C13" s="11">
        <v>82</v>
      </c>
      <c r="D13" s="11">
        <v>4</v>
      </c>
      <c r="E13" s="11">
        <v>64</v>
      </c>
      <c r="F13" s="11"/>
      <c r="G13" s="12">
        <v>0.2</v>
      </c>
      <c r="H13" s="11"/>
      <c r="I13" s="11">
        <f>VLOOKUP(A13,[1]Sheet!$A:$I,9,0)</f>
        <v>5038411</v>
      </c>
      <c r="J13" s="11">
        <v>69</v>
      </c>
      <c r="K13" s="11">
        <f t="shared" si="1"/>
        <v>-5</v>
      </c>
      <c r="L13" s="11"/>
      <c r="M13" s="11"/>
      <c r="N13" s="11"/>
      <c r="O13" s="11">
        <v>116</v>
      </c>
      <c r="P13" s="11">
        <f t="shared" si="2"/>
        <v>12.8</v>
      </c>
      <c r="Q13" s="13">
        <v>300</v>
      </c>
      <c r="R13" s="13"/>
      <c r="S13" s="11"/>
      <c r="T13" s="11">
        <f t="shared" si="3"/>
        <v>23.4375</v>
      </c>
      <c r="U13" s="11">
        <f t="shared" si="4"/>
        <v>0</v>
      </c>
      <c r="V13" s="11">
        <v>14.8</v>
      </c>
      <c r="W13" s="11">
        <v>0.8</v>
      </c>
      <c r="X13" s="11">
        <v>11.6</v>
      </c>
      <c r="Y13" s="11">
        <v>9.8000000000000007</v>
      </c>
      <c r="Z13" s="11" t="s">
        <v>22</v>
      </c>
      <c r="AA13" s="11">
        <f t="shared" si="5"/>
        <v>60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2" t="s">
        <v>39</v>
      </c>
      <c r="B14" s="2" t="s">
        <v>37</v>
      </c>
      <c r="C14" s="2">
        <v>555.58500000000004</v>
      </c>
      <c r="D14" s="2">
        <v>1.466</v>
      </c>
      <c r="E14" s="2">
        <v>41.505000000000003</v>
      </c>
      <c r="F14" s="2">
        <v>511.19099999999997</v>
      </c>
      <c r="G14" s="3">
        <v>1</v>
      </c>
      <c r="H14" s="2"/>
      <c r="I14" s="2">
        <f>VLOOKUP(A14,[1]Sheet!$A:$I,9,0)</f>
        <v>5038572</v>
      </c>
      <c r="J14" s="2">
        <v>45.5</v>
      </c>
      <c r="K14" s="2">
        <f t="shared" si="1"/>
        <v>-3.9949999999999974</v>
      </c>
      <c r="L14" s="2"/>
      <c r="M14" s="2"/>
      <c r="N14" s="2"/>
      <c r="O14" s="2">
        <v>0</v>
      </c>
      <c r="P14" s="2">
        <f t="shared" si="2"/>
        <v>8.3010000000000002</v>
      </c>
      <c r="Q14" s="9"/>
      <c r="R14" s="9"/>
      <c r="S14" s="2"/>
      <c r="T14" s="2">
        <f t="shared" si="3"/>
        <v>61.581857607517165</v>
      </c>
      <c r="U14" s="2">
        <f t="shared" si="4"/>
        <v>61.581857607517165</v>
      </c>
      <c r="V14" s="2">
        <v>3.4460000000000002</v>
      </c>
      <c r="W14" s="2">
        <v>4.024</v>
      </c>
      <c r="X14" s="2">
        <v>7.8003999999999998</v>
      </c>
      <c r="Y14" s="2">
        <v>6.1139999999999999</v>
      </c>
      <c r="Z14" s="2"/>
      <c r="AA14" s="2">
        <f t="shared" si="5"/>
        <v>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A15" s="11" t="s">
        <v>40</v>
      </c>
      <c r="B15" s="11" t="s">
        <v>30</v>
      </c>
      <c r="C15" s="11">
        <v>113</v>
      </c>
      <c r="D15" s="11"/>
      <c r="E15" s="11">
        <v>64</v>
      </c>
      <c r="F15" s="11"/>
      <c r="G15" s="12">
        <v>0.2</v>
      </c>
      <c r="H15" s="11"/>
      <c r="I15" s="11">
        <f>VLOOKUP(A15,[1]Sheet!$A:$I,9,0)</f>
        <v>5038459</v>
      </c>
      <c r="J15" s="11">
        <v>66</v>
      </c>
      <c r="K15" s="11">
        <f t="shared" si="1"/>
        <v>-2</v>
      </c>
      <c r="L15" s="11"/>
      <c r="M15" s="11"/>
      <c r="N15" s="11"/>
      <c r="O15" s="11">
        <v>128</v>
      </c>
      <c r="P15" s="11">
        <f t="shared" si="2"/>
        <v>12.8</v>
      </c>
      <c r="Q15" s="13">
        <v>300</v>
      </c>
      <c r="R15" s="13"/>
      <c r="S15" s="11"/>
      <c r="T15" s="11">
        <f t="shared" si="3"/>
        <v>23.4375</v>
      </c>
      <c r="U15" s="11">
        <f t="shared" si="4"/>
        <v>0</v>
      </c>
      <c r="V15" s="11">
        <v>18.399999999999999</v>
      </c>
      <c r="W15" s="11">
        <v>6</v>
      </c>
      <c r="X15" s="11">
        <v>15.4</v>
      </c>
      <c r="Y15" s="11">
        <v>13.2</v>
      </c>
      <c r="Z15" s="11" t="s">
        <v>22</v>
      </c>
      <c r="AA15" s="11">
        <f t="shared" si="5"/>
        <v>60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A16" s="11" t="s">
        <v>41</v>
      </c>
      <c r="B16" s="11" t="s">
        <v>37</v>
      </c>
      <c r="C16" s="11">
        <v>69.245000000000005</v>
      </c>
      <c r="D16" s="11"/>
      <c r="E16" s="11"/>
      <c r="F16" s="11"/>
      <c r="G16" s="12">
        <v>1</v>
      </c>
      <c r="H16" s="11"/>
      <c r="I16" s="11">
        <f>VLOOKUP(A16,[1]Sheet!$A:$I,9,0)</f>
        <v>5038596</v>
      </c>
      <c r="J16" s="11">
        <v>12.5</v>
      </c>
      <c r="K16" s="11">
        <f t="shared" si="1"/>
        <v>-12.5</v>
      </c>
      <c r="L16" s="11"/>
      <c r="M16" s="11"/>
      <c r="N16" s="11"/>
      <c r="O16" s="11">
        <v>141.23500000000001</v>
      </c>
      <c r="P16" s="11">
        <f t="shared" si="2"/>
        <v>0</v>
      </c>
      <c r="Q16" s="13">
        <f>20*P16-F16</f>
        <v>0</v>
      </c>
      <c r="R16" s="13"/>
      <c r="S16" s="11"/>
      <c r="T16" s="11" t="e">
        <f t="shared" si="3"/>
        <v>#DIV/0!</v>
      </c>
      <c r="U16" s="11" t="e">
        <f t="shared" si="4"/>
        <v>#DIV/0!</v>
      </c>
      <c r="V16" s="11">
        <v>14.032</v>
      </c>
      <c r="W16" s="11">
        <v>5.8330000000000002</v>
      </c>
      <c r="X16" s="11">
        <v>8.2579999999999991</v>
      </c>
      <c r="Y16" s="11">
        <v>8.2579999999999991</v>
      </c>
      <c r="Z16" s="11" t="s">
        <v>22</v>
      </c>
      <c r="AA16" s="11">
        <f t="shared" si="5"/>
        <v>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11" t="s">
        <v>42</v>
      </c>
      <c r="B17" s="11" t="s">
        <v>37</v>
      </c>
      <c r="C17" s="11">
        <v>82.503</v>
      </c>
      <c r="D17" s="11">
        <v>8.7170000000000005</v>
      </c>
      <c r="E17" s="11">
        <v>53.512</v>
      </c>
      <c r="F17" s="11"/>
      <c r="G17" s="12">
        <v>1</v>
      </c>
      <c r="H17" s="11"/>
      <c r="I17" s="11">
        <f>VLOOKUP(A17,[1]Sheet!$A:$I,9,0)</f>
        <v>8785204</v>
      </c>
      <c r="J17" s="11">
        <v>52.5</v>
      </c>
      <c r="K17" s="11">
        <f t="shared" si="1"/>
        <v>1.0120000000000005</v>
      </c>
      <c r="L17" s="11"/>
      <c r="M17" s="11"/>
      <c r="N17" s="11"/>
      <c r="O17" s="11">
        <v>77.293000000000006</v>
      </c>
      <c r="P17" s="11">
        <f t="shared" si="2"/>
        <v>10.702400000000001</v>
      </c>
      <c r="Q17" s="13">
        <v>220</v>
      </c>
      <c r="R17" s="13"/>
      <c r="S17" s="11"/>
      <c r="T17" s="11">
        <f t="shared" si="3"/>
        <v>20.556136941246823</v>
      </c>
      <c r="U17" s="11">
        <f t="shared" si="4"/>
        <v>0</v>
      </c>
      <c r="V17" s="11">
        <v>10.978</v>
      </c>
      <c r="W17" s="11">
        <v>11.673</v>
      </c>
      <c r="X17" s="11">
        <v>15.683</v>
      </c>
      <c r="Y17" s="11">
        <v>6.6071999999999997</v>
      </c>
      <c r="Z17" s="11" t="s">
        <v>22</v>
      </c>
      <c r="AA17" s="11">
        <f t="shared" si="5"/>
        <v>220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5">
      <c r="A18" s="2" t="s">
        <v>43</v>
      </c>
      <c r="B18" s="2" t="s">
        <v>37</v>
      </c>
      <c r="C18" s="2">
        <v>45.932000000000002</v>
      </c>
      <c r="D18" s="2">
        <v>7.4509999999999996</v>
      </c>
      <c r="E18" s="2">
        <v>42.762999999999998</v>
      </c>
      <c r="F18" s="2">
        <v>7.1459999999999999</v>
      </c>
      <c r="G18" s="3">
        <v>1</v>
      </c>
      <c r="H18" s="2"/>
      <c r="I18" s="2">
        <f>VLOOKUP(A18,[1]Sheet!$A:$I,9,0)</f>
        <v>6159901</v>
      </c>
      <c r="J18" s="2">
        <v>46</v>
      </c>
      <c r="K18" s="2">
        <f t="shared" si="1"/>
        <v>-3.2370000000000019</v>
      </c>
      <c r="L18" s="2"/>
      <c r="M18" s="2"/>
      <c r="N18" s="2"/>
      <c r="O18" s="2">
        <v>10</v>
      </c>
      <c r="P18" s="2">
        <f t="shared" si="2"/>
        <v>8.5526</v>
      </c>
      <c r="Q18" s="9">
        <v>180</v>
      </c>
      <c r="R18" s="9"/>
      <c r="S18" s="2"/>
      <c r="T18" s="2">
        <f t="shared" si="3"/>
        <v>21.881766948062577</v>
      </c>
      <c r="U18" s="2">
        <f t="shared" si="4"/>
        <v>0.83553539274606548</v>
      </c>
      <c r="V18" s="2">
        <v>3.8136000000000001</v>
      </c>
      <c r="W18" s="2">
        <v>0</v>
      </c>
      <c r="X18" s="2">
        <v>3.9891999999999999</v>
      </c>
      <c r="Y18" s="2">
        <v>3.9891999999999999</v>
      </c>
      <c r="Z18" s="2"/>
      <c r="AA18" s="2">
        <f t="shared" si="5"/>
        <v>180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2" t="s">
        <v>44</v>
      </c>
      <c r="B19" s="2" t="s">
        <v>37</v>
      </c>
      <c r="C19" s="2">
        <v>330.15499999999997</v>
      </c>
      <c r="D19" s="2">
        <v>20.399999999999999</v>
      </c>
      <c r="E19" s="2">
        <v>20.100000000000001</v>
      </c>
      <c r="F19" s="2">
        <v>310.05500000000001</v>
      </c>
      <c r="G19" s="3">
        <v>1</v>
      </c>
      <c r="H19" s="2"/>
      <c r="I19" s="2">
        <f>VLOOKUP(A19,[1]Sheet!$A:$I,9,0)</f>
        <v>2700001</v>
      </c>
      <c r="J19" s="2">
        <v>15.5</v>
      </c>
      <c r="K19" s="2">
        <f t="shared" si="1"/>
        <v>4.6000000000000014</v>
      </c>
      <c r="L19" s="2"/>
      <c r="M19" s="2"/>
      <c r="N19" s="2"/>
      <c r="O19" s="2">
        <v>0</v>
      </c>
      <c r="P19" s="2">
        <f t="shared" si="2"/>
        <v>4.0200000000000005</v>
      </c>
      <c r="Q19" s="9"/>
      <c r="R19" s="9"/>
      <c r="S19" s="2"/>
      <c r="T19" s="2">
        <f t="shared" si="3"/>
        <v>77.128109452736311</v>
      </c>
      <c r="U19" s="2">
        <f t="shared" si="4"/>
        <v>77.128109452736311</v>
      </c>
      <c r="V19" s="2">
        <v>2.6720000000000002</v>
      </c>
      <c r="W19" s="2">
        <v>3.6480000000000001</v>
      </c>
      <c r="X19" s="2">
        <v>2.7429999999999999</v>
      </c>
      <c r="Y19" s="2">
        <v>1.526</v>
      </c>
      <c r="Z19" s="2"/>
      <c r="AA19" s="2">
        <f t="shared" si="5"/>
        <v>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2" t="s">
        <v>45</v>
      </c>
      <c r="B20" s="2" t="s">
        <v>37</v>
      </c>
      <c r="C20" s="2">
        <v>180.10400000000001</v>
      </c>
      <c r="D20" s="2"/>
      <c r="E20" s="2"/>
      <c r="F20" s="2">
        <v>176.126</v>
      </c>
      <c r="G20" s="3">
        <v>1</v>
      </c>
      <c r="H20" s="2"/>
      <c r="I20" s="2">
        <f>VLOOKUP(A20,[1]Sheet!$A:$I,9,0)</f>
        <v>6159949</v>
      </c>
      <c r="J20" s="2"/>
      <c r="K20" s="2">
        <f t="shared" si="1"/>
        <v>0</v>
      </c>
      <c r="L20" s="2"/>
      <c r="M20" s="2"/>
      <c r="N20" s="2"/>
      <c r="O20" s="2">
        <v>0</v>
      </c>
      <c r="P20" s="2">
        <f t="shared" si="2"/>
        <v>0</v>
      </c>
      <c r="Q20" s="9"/>
      <c r="R20" s="9"/>
      <c r="S20" s="2"/>
      <c r="T20" s="2" t="e">
        <f t="shared" si="3"/>
        <v>#DIV/0!</v>
      </c>
      <c r="U20" s="2" t="e">
        <f t="shared" si="4"/>
        <v>#DIV/0!</v>
      </c>
      <c r="V20" s="2">
        <v>1.3992</v>
      </c>
      <c r="W20" s="2">
        <v>2.863</v>
      </c>
      <c r="X20" s="2">
        <v>0.74060000000000004</v>
      </c>
      <c r="Y20" s="2">
        <v>0</v>
      </c>
      <c r="Z20" s="2"/>
      <c r="AA20" s="2">
        <f t="shared" si="5"/>
        <v>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25">
      <c r="A21" s="2" t="s">
        <v>46</v>
      </c>
      <c r="B21" s="2" t="s">
        <v>30</v>
      </c>
      <c r="C21" s="2">
        <v>139</v>
      </c>
      <c r="D21" s="2">
        <v>15</v>
      </c>
      <c r="E21" s="2">
        <v>15</v>
      </c>
      <c r="F21" s="2">
        <v>136</v>
      </c>
      <c r="G21" s="3">
        <v>0.19</v>
      </c>
      <c r="H21" s="2"/>
      <c r="I21" s="2">
        <f>VLOOKUP(A21,[1]Sheet!$A:$I,9,0)</f>
        <v>9877076</v>
      </c>
      <c r="J21" s="2">
        <v>15</v>
      </c>
      <c r="K21" s="2">
        <f t="shared" si="1"/>
        <v>0</v>
      </c>
      <c r="L21" s="2"/>
      <c r="M21" s="2"/>
      <c r="N21" s="2"/>
      <c r="O21" s="2">
        <v>0</v>
      </c>
      <c r="P21" s="2">
        <f t="shared" si="2"/>
        <v>3</v>
      </c>
      <c r="Q21" s="9"/>
      <c r="R21" s="9"/>
      <c r="S21" s="2"/>
      <c r="T21" s="2">
        <f t="shared" si="3"/>
        <v>45.333333333333336</v>
      </c>
      <c r="U21" s="2">
        <f t="shared" si="4"/>
        <v>45.333333333333336</v>
      </c>
      <c r="V21" s="2">
        <v>4.5999999999999996</v>
      </c>
      <c r="W21" s="2">
        <v>5.2</v>
      </c>
      <c r="X21" s="2">
        <v>16.8</v>
      </c>
      <c r="Y21" s="2">
        <v>7.6</v>
      </c>
      <c r="Z21" s="2"/>
      <c r="AA21" s="2">
        <f t="shared" si="5"/>
        <v>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5">
      <c r="A22" s="2" t="s">
        <v>47</v>
      </c>
      <c r="B22" s="2" t="s">
        <v>30</v>
      </c>
      <c r="C22" s="2">
        <v>69</v>
      </c>
      <c r="D22" s="2">
        <v>33</v>
      </c>
      <c r="E22" s="2">
        <v>21</v>
      </c>
      <c r="F22" s="2">
        <v>76</v>
      </c>
      <c r="G22" s="3">
        <v>0.14000000000000001</v>
      </c>
      <c r="H22" s="2"/>
      <c r="I22" s="2">
        <f>VLOOKUP(A22,[1]Sheet!$A:$I,9,0)</f>
        <v>9988391</v>
      </c>
      <c r="J22" s="2">
        <v>21</v>
      </c>
      <c r="K22" s="2">
        <f t="shared" si="1"/>
        <v>0</v>
      </c>
      <c r="L22" s="2"/>
      <c r="M22" s="2"/>
      <c r="N22" s="2"/>
      <c r="O22" s="2">
        <v>32</v>
      </c>
      <c r="P22" s="2">
        <f t="shared" si="2"/>
        <v>4.2</v>
      </c>
      <c r="Q22" s="9"/>
      <c r="R22" s="9"/>
      <c r="S22" s="2"/>
      <c r="T22" s="2">
        <f t="shared" si="3"/>
        <v>18.095238095238095</v>
      </c>
      <c r="U22" s="2">
        <f t="shared" si="4"/>
        <v>18.095238095238095</v>
      </c>
      <c r="V22" s="2">
        <v>7.2</v>
      </c>
      <c r="W22" s="2">
        <v>7</v>
      </c>
      <c r="X22" s="2">
        <v>8.1999999999999993</v>
      </c>
      <c r="Y22" s="2">
        <v>8.1999999999999993</v>
      </c>
      <c r="Z22" s="2"/>
      <c r="AA22" s="2">
        <f t="shared" si="5"/>
        <v>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10" t="s">
        <v>48</v>
      </c>
      <c r="B23" s="2" t="s">
        <v>37</v>
      </c>
      <c r="C23" s="2"/>
      <c r="D23" s="2">
        <v>110.995</v>
      </c>
      <c r="E23" s="2"/>
      <c r="F23" s="2">
        <v>110.995</v>
      </c>
      <c r="G23" s="3">
        <v>1</v>
      </c>
      <c r="H23" s="2"/>
      <c r="I23" s="2"/>
      <c r="J23" s="2"/>
      <c r="K23" s="2">
        <f t="shared" si="1"/>
        <v>0</v>
      </c>
      <c r="L23" s="2"/>
      <c r="M23" s="2"/>
      <c r="N23" s="2"/>
      <c r="O23" s="2"/>
      <c r="P23" s="2">
        <f t="shared" si="2"/>
        <v>0</v>
      </c>
      <c r="Q23" s="9"/>
      <c r="R23" s="9"/>
      <c r="S23" s="2"/>
      <c r="T23" s="2" t="e">
        <f t="shared" si="3"/>
        <v>#DIV/0!</v>
      </c>
      <c r="U23" s="2" t="e">
        <f t="shared" si="4"/>
        <v>#DIV/0!</v>
      </c>
      <c r="V23" s="2">
        <v>0.4</v>
      </c>
      <c r="W23" s="2">
        <v>0.4</v>
      </c>
      <c r="X23" s="2">
        <v>0.4</v>
      </c>
      <c r="Y23" s="2">
        <v>0.4</v>
      </c>
      <c r="Z23" s="2"/>
      <c r="AA23" s="2">
        <f t="shared" si="5"/>
        <v>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10" t="s">
        <v>49</v>
      </c>
      <c r="B24" s="2" t="s">
        <v>37</v>
      </c>
      <c r="C24" s="2"/>
      <c r="D24" s="2">
        <v>115.74</v>
      </c>
      <c r="E24" s="2">
        <v>4.7480000000000002</v>
      </c>
      <c r="F24" s="2">
        <v>110.992</v>
      </c>
      <c r="G24" s="3">
        <v>1</v>
      </c>
      <c r="H24" s="2"/>
      <c r="I24" s="2"/>
      <c r="J24" s="2"/>
      <c r="K24" s="2">
        <f t="shared" si="1"/>
        <v>4.7480000000000002</v>
      </c>
      <c r="L24" s="2"/>
      <c r="M24" s="2"/>
      <c r="N24" s="2"/>
      <c r="O24" s="2"/>
      <c r="P24" s="2">
        <f t="shared" si="2"/>
        <v>0.9496</v>
      </c>
      <c r="Q24" s="9"/>
      <c r="R24" s="9"/>
      <c r="S24" s="2"/>
      <c r="T24" s="2">
        <f t="shared" si="3"/>
        <v>116.88289806234204</v>
      </c>
      <c r="U24" s="2">
        <f t="shared" si="4"/>
        <v>116.88289806234204</v>
      </c>
      <c r="V24" s="2">
        <v>0.4</v>
      </c>
      <c r="W24" s="2">
        <v>0.4</v>
      </c>
      <c r="X24" s="2">
        <v>0.4</v>
      </c>
      <c r="Y24" s="2">
        <v>0.4</v>
      </c>
      <c r="Z24" s="2"/>
      <c r="AA24" s="2">
        <f t="shared" si="5"/>
        <v>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25">
      <c r="A25" s="11" t="s">
        <v>50</v>
      </c>
      <c r="B25" s="11" t="s">
        <v>37</v>
      </c>
      <c r="C25" s="11">
        <v>275.02999999999997</v>
      </c>
      <c r="D25" s="11">
        <v>39.335000000000001</v>
      </c>
      <c r="E25" s="11">
        <v>241.23</v>
      </c>
      <c r="F25" s="11"/>
      <c r="G25" s="12">
        <v>1</v>
      </c>
      <c r="H25" s="11"/>
      <c r="I25" s="11">
        <f>VLOOKUP(A25,[1]Sheet!$A:$I,9,0)</f>
        <v>783811</v>
      </c>
      <c r="J25" s="11">
        <v>254.714</v>
      </c>
      <c r="K25" s="11">
        <f t="shared" si="1"/>
        <v>-13.484000000000009</v>
      </c>
      <c r="L25" s="11"/>
      <c r="M25" s="11"/>
      <c r="N25" s="11"/>
      <c r="O25" s="11">
        <v>200</v>
      </c>
      <c r="P25" s="11">
        <f t="shared" si="2"/>
        <v>48.245999999999995</v>
      </c>
      <c r="Q25" s="13">
        <v>700</v>
      </c>
      <c r="R25" s="13"/>
      <c r="S25" s="11">
        <v>950</v>
      </c>
      <c r="T25" s="11">
        <f t="shared" si="3"/>
        <v>14.508974837292213</v>
      </c>
      <c r="U25" s="11">
        <f t="shared" si="4"/>
        <v>0</v>
      </c>
      <c r="V25" s="11">
        <v>24.94</v>
      </c>
      <c r="W25" s="11">
        <v>0</v>
      </c>
      <c r="X25" s="11">
        <v>-2.4E-2</v>
      </c>
      <c r="Y25" s="11">
        <v>-8.6999999999999994E-2</v>
      </c>
      <c r="Z25" s="11" t="s">
        <v>22</v>
      </c>
      <c r="AA25" s="11">
        <f t="shared" si="5"/>
        <v>700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5">
      <c r="A26" s="10" t="s">
        <v>51</v>
      </c>
      <c r="B26" s="2" t="s">
        <v>37</v>
      </c>
      <c r="C26" s="2"/>
      <c r="D26" s="2">
        <v>303.536</v>
      </c>
      <c r="E26" s="2">
        <v>105.28100000000001</v>
      </c>
      <c r="F26" s="2">
        <v>198.255</v>
      </c>
      <c r="G26" s="3">
        <v>1</v>
      </c>
      <c r="H26" s="2"/>
      <c r="I26" s="2"/>
      <c r="J26" s="2">
        <v>17</v>
      </c>
      <c r="K26" s="2">
        <f t="shared" si="1"/>
        <v>88.281000000000006</v>
      </c>
      <c r="L26" s="2"/>
      <c r="M26" s="2"/>
      <c r="N26" s="2"/>
      <c r="O26" s="2"/>
      <c r="P26" s="2">
        <f t="shared" si="2"/>
        <v>21.0562</v>
      </c>
      <c r="Q26" s="9"/>
      <c r="R26" s="9"/>
      <c r="S26" s="2"/>
      <c r="T26" s="2">
        <f t="shared" si="3"/>
        <v>9.4155165699413939</v>
      </c>
      <c r="U26" s="2">
        <f t="shared" si="4"/>
        <v>9.4155165699413939</v>
      </c>
      <c r="V26" s="2">
        <v>0.4</v>
      </c>
      <c r="W26" s="2">
        <v>0.4</v>
      </c>
      <c r="X26" s="2">
        <v>0.4</v>
      </c>
      <c r="Y26" s="2">
        <v>0.4</v>
      </c>
      <c r="Z26" s="2"/>
      <c r="AA26" s="2">
        <f t="shared" si="5"/>
        <v>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25">
      <c r="A27" s="11" t="s">
        <v>52</v>
      </c>
      <c r="B27" s="11" t="s">
        <v>37</v>
      </c>
      <c r="C27" s="11"/>
      <c r="D27" s="11"/>
      <c r="E27" s="11"/>
      <c r="F27" s="11"/>
      <c r="G27" s="12">
        <v>1</v>
      </c>
      <c r="H27" s="11"/>
      <c r="I27" s="11">
        <f>VLOOKUP(A27,[1]Sheet!$A:$I,9,0)</f>
        <v>783828</v>
      </c>
      <c r="J27" s="11"/>
      <c r="K27" s="11">
        <f t="shared" si="1"/>
        <v>0</v>
      </c>
      <c r="L27" s="11"/>
      <c r="M27" s="11"/>
      <c r="N27" s="11"/>
      <c r="O27" s="11">
        <v>2500</v>
      </c>
      <c r="P27" s="11">
        <f t="shared" si="2"/>
        <v>0</v>
      </c>
      <c r="Q27" s="13">
        <v>1700</v>
      </c>
      <c r="R27" s="13"/>
      <c r="S27" s="11">
        <v>2000</v>
      </c>
      <c r="T27" s="11" t="e">
        <f t="shared" si="3"/>
        <v>#DIV/0!</v>
      </c>
      <c r="U27" s="11" t="e">
        <f t="shared" si="4"/>
        <v>#DIV/0!</v>
      </c>
      <c r="V27" s="11">
        <v>143.70439999999999</v>
      </c>
      <c r="W27" s="11">
        <v>0</v>
      </c>
      <c r="X27" s="11">
        <v>62.598799999999997</v>
      </c>
      <c r="Y27" s="11">
        <v>0</v>
      </c>
      <c r="Z27" s="11" t="s">
        <v>22</v>
      </c>
      <c r="AA27" s="11">
        <f t="shared" si="5"/>
        <v>1700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5">
      <c r="A28" s="2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2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5">
      <c r="A30" s="2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2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5">
      <c r="A32" s="2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25">
      <c r="A33" s="2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5">
      <c r="A34" s="2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5">
      <c r="A35" s="2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5">
      <c r="A36" s="2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5">
      <c r="A37" s="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5">
      <c r="A38" s="2"/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5">
      <c r="A39" s="2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5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5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5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5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5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5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5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5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</sheetData>
  <autoFilter ref="A3:AA27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3</cp:revision>
  <dcterms:created xsi:type="dcterms:W3CDTF">2024-03-22T09:02:43Z</dcterms:created>
  <dcterms:modified xsi:type="dcterms:W3CDTF">2024-04-09T14:12:15Z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