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Ост СЫР филиалы\"/>
    </mc:Choice>
  </mc:AlternateContent>
  <xr:revisionPtr revIDLastSave="0" documentId="13_ncr:1_{EE8E5CBA-AAA4-47E6-B4CE-8BBABCAD940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" i="1" l="1"/>
  <c r="AC29" i="1"/>
  <c r="P29" i="1"/>
  <c r="T29" i="1" s="1"/>
  <c r="K29" i="1"/>
  <c r="AC13" i="1"/>
  <c r="P13" i="1"/>
  <c r="T13" i="1" s="1"/>
  <c r="K13" i="1"/>
  <c r="P42" i="1"/>
  <c r="U42" i="1" s="1"/>
  <c r="P41" i="1"/>
  <c r="U41" i="1" s="1"/>
  <c r="P7" i="1"/>
  <c r="Q7" i="1" s="1"/>
  <c r="P8" i="1"/>
  <c r="Q8" i="1" s="1"/>
  <c r="P9" i="1"/>
  <c r="P10" i="1"/>
  <c r="P11" i="1"/>
  <c r="P12" i="1"/>
  <c r="P14" i="1"/>
  <c r="P15" i="1"/>
  <c r="P16" i="1"/>
  <c r="AC16" i="1" s="1"/>
  <c r="P17" i="1"/>
  <c r="AC17" i="1" s="1"/>
  <c r="P18" i="1"/>
  <c r="P19" i="1"/>
  <c r="P20" i="1"/>
  <c r="P21" i="1"/>
  <c r="P22" i="1"/>
  <c r="P23" i="1"/>
  <c r="P24" i="1"/>
  <c r="P25" i="1"/>
  <c r="P26" i="1"/>
  <c r="P27" i="1"/>
  <c r="P28" i="1"/>
  <c r="P30" i="1"/>
  <c r="Q30" i="1" s="1"/>
  <c r="P31" i="1"/>
  <c r="P32" i="1"/>
  <c r="P33" i="1"/>
  <c r="Q33" i="1" s="1"/>
  <c r="P34" i="1"/>
  <c r="Q34" i="1" s="1"/>
  <c r="P35" i="1"/>
  <c r="P36" i="1"/>
  <c r="Q36" i="1" s="1"/>
  <c r="P37" i="1"/>
  <c r="Q37" i="1" s="1"/>
  <c r="P38" i="1"/>
  <c r="P39" i="1"/>
  <c r="T39" i="1" s="1"/>
  <c r="P6" i="1"/>
  <c r="U6" i="1" s="1"/>
  <c r="AC39" i="1"/>
  <c r="K42" i="1"/>
  <c r="K41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26" i="1" l="1"/>
  <c r="Q26" i="1"/>
  <c r="AC24" i="1"/>
  <c r="Q24" i="1"/>
  <c r="AC22" i="1"/>
  <c r="Q22" i="1"/>
  <c r="AC20" i="1"/>
  <c r="Q20" i="1"/>
  <c r="AC18" i="1"/>
  <c r="Q18" i="1"/>
  <c r="AC14" i="1"/>
  <c r="Q14" i="1"/>
  <c r="AC27" i="1"/>
  <c r="Q27" i="1"/>
  <c r="AC25" i="1"/>
  <c r="Q25" i="1"/>
  <c r="AC23" i="1"/>
  <c r="Q23" i="1"/>
  <c r="AC19" i="1"/>
  <c r="Q19" i="1"/>
  <c r="AC15" i="1"/>
  <c r="Q15" i="1"/>
  <c r="AC11" i="1"/>
  <c r="AC9" i="1"/>
  <c r="AC7" i="1"/>
  <c r="AC31" i="1"/>
  <c r="AC33" i="1"/>
  <c r="AC35" i="1"/>
  <c r="AC37" i="1"/>
  <c r="Q28" i="1"/>
  <c r="AC28" i="1" s="1"/>
  <c r="T38" i="1"/>
  <c r="T27" i="1"/>
  <c r="T25" i="1"/>
  <c r="T23" i="1"/>
  <c r="T21" i="1"/>
  <c r="T19" i="1"/>
  <c r="T17" i="1"/>
  <c r="T15" i="1"/>
  <c r="AC6" i="1"/>
  <c r="AC10" i="1"/>
  <c r="AC8" i="1"/>
  <c r="AC30" i="1"/>
  <c r="AC32" i="1"/>
  <c r="AC34" i="1"/>
  <c r="AC36" i="1"/>
  <c r="AC12" i="1"/>
  <c r="AC38" i="1"/>
  <c r="T26" i="1"/>
  <c r="T24" i="1"/>
  <c r="T22" i="1"/>
  <c r="T20" i="1"/>
  <c r="T18" i="1"/>
  <c r="T16" i="1"/>
  <c r="T14" i="1"/>
  <c r="U29" i="1"/>
  <c r="U13" i="1"/>
  <c r="U37" i="1"/>
  <c r="U33" i="1"/>
  <c r="U28" i="1"/>
  <c r="U25" i="1"/>
  <c r="U23" i="1"/>
  <c r="U19" i="1"/>
  <c r="U15" i="1"/>
  <c r="U7" i="1"/>
  <c r="U39" i="1"/>
  <c r="U35" i="1"/>
  <c r="U31" i="1"/>
  <c r="U26" i="1"/>
  <c r="U21" i="1"/>
  <c r="U17" i="1"/>
  <c r="U12" i="1"/>
  <c r="U9" i="1"/>
  <c r="T42" i="1"/>
  <c r="T6" i="1"/>
  <c r="U38" i="1"/>
  <c r="U36" i="1"/>
  <c r="U34" i="1"/>
  <c r="U32" i="1"/>
  <c r="U30" i="1"/>
  <c r="U27" i="1"/>
  <c r="U24" i="1"/>
  <c r="U22" i="1"/>
  <c r="U20" i="1"/>
  <c r="U18" i="1"/>
  <c r="U16" i="1"/>
  <c r="U14" i="1"/>
  <c r="U11" i="1"/>
  <c r="U10" i="1"/>
  <c r="U8" i="1"/>
  <c r="T41" i="1"/>
  <c r="P5" i="1"/>
  <c r="K5" i="1"/>
  <c r="Q5" i="1" l="1"/>
  <c r="T8" i="1"/>
  <c r="T28" i="1"/>
  <c r="AC5" i="1"/>
  <c r="T9" i="1"/>
  <c r="T12" i="1"/>
  <c r="T30" i="1"/>
  <c r="T34" i="1"/>
  <c r="T33" i="1"/>
  <c r="T37" i="1"/>
  <c r="T10" i="1"/>
  <c r="T32" i="1"/>
  <c r="T36" i="1"/>
  <c r="T7" i="1"/>
  <c r="T11" i="1"/>
  <c r="T31" i="1"/>
  <c r="T35" i="1"/>
</calcChain>
</file>

<file path=xl/sharedStrings.xml><?xml version="1.0" encoding="utf-8"?>
<sst xmlns="http://schemas.openxmlformats.org/spreadsheetml/2006/main" count="121" uniqueCount="77">
  <si>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</si>
  <si>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</si>
  <si>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</si>
  <si>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</si>
  <si>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</si>
  <si>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</si>
  <si>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</si>
  <si>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</si>
  <si>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</si>
  <si>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</si>
  <si>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</si>
  <si>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</si>
  <si>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</si>
  <si>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</si>
  <si>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</si>
  <si>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</si>
  <si>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</si>
  <si>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</si>
  <si>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</si>
  <si>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</si>
  <si>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</si>
  <si>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</si>
  <si>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</si>
  <si>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</si>
  <si>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</si>
  <si>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</si>
  <si>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</si>
  <si>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</si>
  <si>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</si>
  <si>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</si>
  <si>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</si>
  <si>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</si>
  <si>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</si>
  <si>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</si>
  <si>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</si>
  <si>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</si>
  <si>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</si>
  <si>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</si>
  <si>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</si>
  <si>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</si>
  <si>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</si>
  <si>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</si>
  <si>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</si>
  <si>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</si>
  <si>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</si>
  <si>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</si>
  <si>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</si>
  <si>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</si>
  <si>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30,06 завод не отгрузил 300шт.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</si>
  <si>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</si>
  <si>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</si>
  <si>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</si>
  <si>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</si>
  <si>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</si>
  <si>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</si>
  <si>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</si>
  <si>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</si>
  <si>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</si>
  <si>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</si>
  <si>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</si>
  <si>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</si>
  <si>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</si>
  <si>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</si>
  <si>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</si>
  <si>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</si>
  <si>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</si>
  <si>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завод не догрузил 200кг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</si>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</sst>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" customWidth="1"/>
    <col min="3" max="6" width="6.140625" customWidth="1"/>
    <col min="7" max="7" width="5.140625" style="8" customWidth="1"/>
    <col min="8" max="8" width="5.140625" customWidth="1"/>
    <col min="9" max="9" width="10" customWidth="1"/>
    <col min="10" max="11" width="6.42578125" customWidth="1"/>
    <col min="12" max="13" width="1.28515625" customWidth="1"/>
    <col min="14" max="18" width="6.42578125" customWidth="1"/>
    <col min="19" max="19" width="22.140625" customWidth="1"/>
    <col min="20" max="21" width="5.140625" customWidth="1"/>
    <col min="22" max="27" width="5.85546875" customWidth="1"/>
    <col min="28" max="28" width="41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75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76</v>
      </c>
      <c r="R4" s="1"/>
      <c r="S4" s="1"/>
      <c r="T4" s="1"/>
      <c r="U4" s="1"/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6810.11</v>
      </c>
      <c r="F5" s="4">
        <f>SUM(F6:F495)</f>
        <v>5080.0870000000004</v>
      </c>
      <c r="G5" s="6"/>
      <c r="H5" s="1"/>
      <c r="I5" s="1"/>
      <c r="J5" s="4">
        <f t="shared" ref="J5:R5" si="0">SUM(J6:J495)</f>
        <v>7366.6479999999992</v>
      </c>
      <c r="K5" s="4">
        <f t="shared" si="0"/>
        <v>-556.53800000000012</v>
      </c>
      <c r="L5" s="4">
        <f t="shared" si="0"/>
        <v>0</v>
      </c>
      <c r="M5" s="4">
        <f t="shared" si="0"/>
        <v>0</v>
      </c>
      <c r="N5" s="4">
        <f t="shared" si="0"/>
        <v>5799.6368000000002</v>
      </c>
      <c r="O5" s="4">
        <f t="shared" si="0"/>
        <v>12566.798999999999</v>
      </c>
      <c r="P5" s="4">
        <f t="shared" si="0"/>
        <v>1362.0219999999997</v>
      </c>
      <c r="Q5" s="4">
        <f t="shared" si="0"/>
        <v>12051.438600000001</v>
      </c>
      <c r="R5" s="4">
        <f t="shared" si="0"/>
        <v>3600</v>
      </c>
      <c r="S5" s="1"/>
      <c r="T5" s="1"/>
      <c r="U5" s="1"/>
      <c r="V5" s="4">
        <f t="shared" ref="V5:AA5" si="1">SUM(V6:V495)</f>
        <v>1339.3020000000001</v>
      </c>
      <c r="W5" s="4">
        <f t="shared" si="1"/>
        <v>1232.9782000000002</v>
      </c>
      <c r="X5" s="4">
        <f t="shared" si="1"/>
        <v>932.99640000000011</v>
      </c>
      <c r="Y5" s="4">
        <f t="shared" si="1"/>
        <v>988.90800000000002</v>
      </c>
      <c r="Z5" s="4">
        <f t="shared" si="1"/>
        <v>841.46479999999997</v>
      </c>
      <c r="AA5" s="4">
        <f t="shared" si="1"/>
        <v>1210.1105999999997</v>
      </c>
      <c r="AB5" s="1"/>
      <c r="AC5" s="4">
        <f>SUM(AC6:AC495)</f>
        <v>2511.5346000000004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100</v>
      </c>
      <c r="D6" s="1"/>
      <c r="E6" s="1">
        <v>46</v>
      </c>
      <c r="F6" s="1">
        <v>54</v>
      </c>
      <c r="G6" s="6">
        <v>0.14000000000000001</v>
      </c>
      <c r="H6" s="1">
        <v>180</v>
      </c>
      <c r="I6" s="1">
        <v>9988421</v>
      </c>
      <c r="J6" s="1">
        <v>46</v>
      </c>
      <c r="K6" s="1">
        <f t="shared" ref="K6:K39" si="2">E6-J6</f>
        <v>0</v>
      </c>
      <c r="L6" s="1"/>
      <c r="M6" s="1"/>
      <c r="N6" s="1">
        <v>13</v>
      </c>
      <c r="O6" s="1">
        <v>152.6</v>
      </c>
      <c r="P6" s="1">
        <f>E6/5</f>
        <v>9.1999999999999993</v>
      </c>
      <c r="Q6" s="5"/>
      <c r="R6" s="5"/>
      <c r="S6" s="1"/>
      <c r="T6" s="1">
        <f>(F6+N6+O6+Q6)/P6</f>
        <v>23.869565217391305</v>
      </c>
      <c r="U6" s="1">
        <f>(F6+N6+O6)/P6</f>
        <v>23.869565217391305</v>
      </c>
      <c r="V6" s="1">
        <v>16.600000000000001</v>
      </c>
      <c r="W6" s="1">
        <v>9.6</v>
      </c>
      <c r="X6" s="1">
        <v>11.2</v>
      </c>
      <c r="Y6" s="1">
        <v>14.2</v>
      </c>
      <c r="Z6" s="1">
        <v>6.6</v>
      </c>
      <c r="AA6" s="1">
        <v>10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141</v>
      </c>
      <c r="D7" s="1">
        <v>7</v>
      </c>
      <c r="E7" s="1">
        <v>92</v>
      </c>
      <c r="F7" s="1">
        <v>55</v>
      </c>
      <c r="G7" s="6">
        <v>0.18</v>
      </c>
      <c r="H7" s="1">
        <v>270</v>
      </c>
      <c r="I7" s="1">
        <v>9988438</v>
      </c>
      <c r="J7" s="1">
        <v>93</v>
      </c>
      <c r="K7" s="1">
        <f t="shared" si="2"/>
        <v>-1</v>
      </c>
      <c r="L7" s="1"/>
      <c r="M7" s="1"/>
      <c r="N7" s="1">
        <v>88</v>
      </c>
      <c r="O7" s="1">
        <v>94.199999999999989</v>
      </c>
      <c r="P7" s="1">
        <f t="shared" ref="P7:P42" si="3">E7/5</f>
        <v>18.399999999999999</v>
      </c>
      <c r="Q7" s="5">
        <f>25*P7-O7-N7-F7</f>
        <v>222.79999999999995</v>
      </c>
      <c r="R7" s="5"/>
      <c r="S7" s="1"/>
      <c r="T7" s="1">
        <f t="shared" ref="T7:T39" si="4">(F7+N7+O7+Q7)/P7</f>
        <v>25</v>
      </c>
      <c r="U7" s="1">
        <f t="shared" ref="U7:U39" si="5">(F7+N7+O7)/P7</f>
        <v>12.891304347826088</v>
      </c>
      <c r="V7" s="1">
        <v>20.2</v>
      </c>
      <c r="W7" s="1">
        <v>16</v>
      </c>
      <c r="X7" s="1">
        <v>16.8</v>
      </c>
      <c r="Y7" s="1">
        <v>16.8</v>
      </c>
      <c r="Z7" s="1">
        <v>11</v>
      </c>
      <c r="AA7" s="1">
        <v>19.2</v>
      </c>
      <c r="AB7" s="1"/>
      <c r="AC7" s="1">
        <f t="shared" ref="AC7:AC39" si="6">Q7*G7</f>
        <v>40.103999999999992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154</v>
      </c>
      <c r="D8" s="1"/>
      <c r="E8" s="1">
        <v>84</v>
      </c>
      <c r="F8" s="1">
        <v>59</v>
      </c>
      <c r="G8" s="6">
        <v>0.18</v>
      </c>
      <c r="H8" s="1">
        <v>270</v>
      </c>
      <c r="I8" s="1">
        <v>9988445</v>
      </c>
      <c r="J8" s="1">
        <v>84</v>
      </c>
      <c r="K8" s="1">
        <f t="shared" si="2"/>
        <v>0</v>
      </c>
      <c r="L8" s="1"/>
      <c r="M8" s="1"/>
      <c r="N8" s="1">
        <v>89</v>
      </c>
      <c r="O8" s="1">
        <v>38.600000000000023</v>
      </c>
      <c r="P8" s="1">
        <f t="shared" si="3"/>
        <v>16.8</v>
      </c>
      <c r="Q8" s="5">
        <f>25*P8-O8-N8-F8</f>
        <v>233.39999999999998</v>
      </c>
      <c r="R8" s="5"/>
      <c r="S8" s="1"/>
      <c r="T8" s="1">
        <f t="shared" si="4"/>
        <v>25</v>
      </c>
      <c r="U8" s="1">
        <f t="shared" si="5"/>
        <v>11.107142857142858</v>
      </c>
      <c r="V8" s="1">
        <v>17.600000000000001</v>
      </c>
      <c r="W8" s="1">
        <v>16.600000000000001</v>
      </c>
      <c r="X8" s="1">
        <v>16</v>
      </c>
      <c r="Y8" s="1">
        <v>16</v>
      </c>
      <c r="Z8" s="1">
        <v>13</v>
      </c>
      <c r="AA8" s="1">
        <v>24.8</v>
      </c>
      <c r="AB8" s="1"/>
      <c r="AC8" s="1">
        <f t="shared" si="6"/>
        <v>42.011999999999993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50</v>
      </c>
      <c r="D9" s="1">
        <v>40</v>
      </c>
      <c r="E9" s="1">
        <v>6</v>
      </c>
      <c r="F9" s="1">
        <v>84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/>
      <c r="O9" s="1"/>
      <c r="P9" s="1">
        <f t="shared" si="3"/>
        <v>1.2</v>
      </c>
      <c r="Q9" s="5"/>
      <c r="R9" s="5"/>
      <c r="S9" s="1"/>
      <c r="T9" s="1">
        <f t="shared" si="4"/>
        <v>70</v>
      </c>
      <c r="U9" s="1">
        <f t="shared" si="5"/>
        <v>70</v>
      </c>
      <c r="V9" s="1">
        <v>3.2</v>
      </c>
      <c r="W9" s="1">
        <v>5.2</v>
      </c>
      <c r="X9" s="1">
        <v>7</v>
      </c>
      <c r="Y9" s="1">
        <v>8.1999999999999993</v>
      </c>
      <c r="Z9" s="1">
        <v>5.8</v>
      </c>
      <c r="AA9" s="1">
        <v>7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152</v>
      </c>
      <c r="D10" s="1"/>
      <c r="E10" s="1">
        <v>13</v>
      </c>
      <c r="F10" s="1">
        <v>139</v>
      </c>
      <c r="G10" s="6">
        <v>0.4</v>
      </c>
      <c r="H10" s="1">
        <v>270</v>
      </c>
      <c r="I10" s="1">
        <v>9988476</v>
      </c>
      <c r="J10" s="1">
        <v>13</v>
      </c>
      <c r="K10" s="1">
        <f t="shared" si="2"/>
        <v>0</v>
      </c>
      <c r="L10" s="1"/>
      <c r="M10" s="1"/>
      <c r="N10" s="1"/>
      <c r="O10" s="1"/>
      <c r="P10" s="1">
        <f t="shared" si="3"/>
        <v>2.6</v>
      </c>
      <c r="Q10" s="5"/>
      <c r="R10" s="5"/>
      <c r="S10" s="1"/>
      <c r="T10" s="1">
        <f t="shared" si="4"/>
        <v>53.46153846153846</v>
      </c>
      <c r="U10" s="1">
        <f t="shared" si="5"/>
        <v>53.46153846153846</v>
      </c>
      <c r="V10" s="1">
        <v>2</v>
      </c>
      <c r="W10" s="1">
        <v>5.2</v>
      </c>
      <c r="X10" s="1">
        <v>8</v>
      </c>
      <c r="Y10" s="1">
        <v>7.4</v>
      </c>
      <c r="Z10" s="1">
        <v>3</v>
      </c>
      <c r="AA10" s="1">
        <v>6.4</v>
      </c>
      <c r="AB10" s="23" t="s">
        <v>38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43</v>
      </c>
      <c r="B11" s="1" t="s">
        <v>31</v>
      </c>
      <c r="C11" s="1">
        <v>31</v>
      </c>
      <c r="D11" s="1"/>
      <c r="E11" s="1">
        <v>25</v>
      </c>
      <c r="F11" s="1"/>
      <c r="G11" s="6">
        <v>0.18</v>
      </c>
      <c r="H11" s="1">
        <v>150</v>
      </c>
      <c r="I11" s="1">
        <v>5034819</v>
      </c>
      <c r="J11" s="1">
        <v>91</v>
      </c>
      <c r="K11" s="1">
        <f t="shared" si="2"/>
        <v>-66</v>
      </c>
      <c r="L11" s="1"/>
      <c r="M11" s="1"/>
      <c r="N11" s="1">
        <v>288</v>
      </c>
      <c r="O11" s="1">
        <v>173.8</v>
      </c>
      <c r="P11" s="1">
        <f t="shared" si="3"/>
        <v>5</v>
      </c>
      <c r="Q11" s="5">
        <v>150</v>
      </c>
      <c r="R11" s="5"/>
      <c r="S11" s="1"/>
      <c r="T11" s="1">
        <f t="shared" si="4"/>
        <v>122.35999999999999</v>
      </c>
      <c r="U11" s="1">
        <f t="shared" si="5"/>
        <v>92.36</v>
      </c>
      <c r="V11" s="1">
        <v>30.8</v>
      </c>
      <c r="W11" s="1">
        <v>28</v>
      </c>
      <c r="X11" s="1">
        <v>19.2</v>
      </c>
      <c r="Y11" s="1">
        <v>22.8</v>
      </c>
      <c r="Z11" s="1">
        <v>5</v>
      </c>
      <c r="AA11" s="1">
        <v>19.399999999999999</v>
      </c>
      <c r="AB11" s="1"/>
      <c r="AC11" s="1">
        <f t="shared" si="6"/>
        <v>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44</v>
      </c>
      <c r="B12" s="13" t="s">
        <v>40</v>
      </c>
      <c r="C12" s="13">
        <v>57.86</v>
      </c>
      <c r="D12" s="13">
        <v>9.5399999999999991</v>
      </c>
      <c r="E12" s="13">
        <v>9.5399999999999991</v>
      </c>
      <c r="F12" s="14">
        <v>57.86</v>
      </c>
      <c r="G12" s="6">
        <v>1</v>
      </c>
      <c r="H12" s="1">
        <v>150</v>
      </c>
      <c r="I12" s="1">
        <v>5039845</v>
      </c>
      <c r="J12" s="1">
        <v>10</v>
      </c>
      <c r="K12" s="1">
        <f t="shared" si="2"/>
        <v>-0.46000000000000085</v>
      </c>
      <c r="L12" s="1"/>
      <c r="M12" s="1"/>
      <c r="N12" s="1"/>
      <c r="O12" s="1"/>
      <c r="P12" s="1">
        <f t="shared" si="3"/>
        <v>1.9079999999999999</v>
      </c>
      <c r="Q12" s="5"/>
      <c r="R12" s="5"/>
      <c r="S12" s="1"/>
      <c r="T12" s="1">
        <f t="shared" si="4"/>
        <v>30.324947589098535</v>
      </c>
      <c r="U12" s="1">
        <f t="shared" si="5"/>
        <v>30.324947589098535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22" t="s">
        <v>38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5" t="s">
        <v>39</v>
      </c>
      <c r="B13" s="16" t="s">
        <v>40</v>
      </c>
      <c r="C13" s="16">
        <v>50.218000000000004</v>
      </c>
      <c r="D13" s="16"/>
      <c r="E13" s="16">
        <v>14.554</v>
      </c>
      <c r="F13" s="17">
        <v>25.02</v>
      </c>
      <c r="G13" s="18">
        <v>0</v>
      </c>
      <c r="H13" s="19">
        <v>150</v>
      </c>
      <c r="I13" s="19" t="s">
        <v>41</v>
      </c>
      <c r="J13" s="19">
        <v>17.100000000000001</v>
      </c>
      <c r="K13" s="19">
        <f t="shared" ref="K13" si="7">E13-J13</f>
        <v>-2.5460000000000012</v>
      </c>
      <c r="L13" s="19"/>
      <c r="M13" s="19"/>
      <c r="N13" s="19">
        <v>20.832000000000011</v>
      </c>
      <c r="O13" s="19"/>
      <c r="P13" s="19">
        <f t="shared" ref="P13" si="8">E13/5</f>
        <v>2.9108000000000001</v>
      </c>
      <c r="Q13" s="20"/>
      <c r="R13" s="20"/>
      <c r="S13" s="19"/>
      <c r="T13" s="19">
        <f t="shared" ref="T13" si="9">(F13+N13+O13+Q13)/P13</f>
        <v>15.752370482341627</v>
      </c>
      <c r="U13" s="19">
        <f t="shared" ref="U13" si="10">(F13+N13+O13)/P13</f>
        <v>15.752370482341627</v>
      </c>
      <c r="V13" s="19">
        <v>0.95</v>
      </c>
      <c r="W13" s="19">
        <v>6.5400000000000009</v>
      </c>
      <c r="X13" s="19">
        <v>7.6191999999999993</v>
      </c>
      <c r="Y13" s="19">
        <v>3.8319999999999999</v>
      </c>
      <c r="Z13" s="19">
        <v>5.8151999999999999</v>
      </c>
      <c r="AA13" s="19">
        <v>5.6651999999999996</v>
      </c>
      <c r="AB13" s="22" t="s">
        <v>42</v>
      </c>
      <c r="AC13" s="19">
        <f t="shared" ref="AC13" si="11">Q13*G13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45</v>
      </c>
      <c r="B14" s="1" t="s">
        <v>31</v>
      </c>
      <c r="C14" s="1">
        <v>283</v>
      </c>
      <c r="D14" s="1">
        <v>4</v>
      </c>
      <c r="E14" s="1">
        <v>206</v>
      </c>
      <c r="F14" s="1">
        <v>81</v>
      </c>
      <c r="G14" s="6">
        <v>0.1</v>
      </c>
      <c r="H14" s="1">
        <v>90</v>
      </c>
      <c r="I14" s="1">
        <v>8444163</v>
      </c>
      <c r="J14" s="1">
        <v>188</v>
      </c>
      <c r="K14" s="1">
        <f t="shared" si="2"/>
        <v>18</v>
      </c>
      <c r="L14" s="1"/>
      <c r="M14" s="1"/>
      <c r="N14" s="1">
        <v>200</v>
      </c>
      <c r="O14" s="1">
        <v>13</v>
      </c>
      <c r="P14" s="1">
        <f t="shared" si="3"/>
        <v>41.2</v>
      </c>
      <c r="Q14" s="5">
        <f t="shared" ref="Q14:Q15" si="12">25*P14-O14-N14-F14</f>
        <v>736</v>
      </c>
      <c r="R14" s="5"/>
      <c r="S14" s="1"/>
      <c r="T14" s="1">
        <f t="shared" si="4"/>
        <v>25</v>
      </c>
      <c r="U14" s="1">
        <f t="shared" si="5"/>
        <v>7.1359223300970873</v>
      </c>
      <c r="V14" s="1">
        <v>31</v>
      </c>
      <c r="W14" s="1">
        <v>32.4</v>
      </c>
      <c r="X14" s="1">
        <v>32.4</v>
      </c>
      <c r="Y14" s="1">
        <v>26.4</v>
      </c>
      <c r="Z14" s="1">
        <v>18</v>
      </c>
      <c r="AA14" s="1">
        <v>28.4</v>
      </c>
      <c r="AB14" s="1"/>
      <c r="AC14" s="1">
        <f t="shared" si="6"/>
        <v>73.600000000000009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46</v>
      </c>
      <c r="B15" s="1" t="s">
        <v>31</v>
      </c>
      <c r="C15" s="1">
        <v>753</v>
      </c>
      <c r="D15" s="1"/>
      <c r="E15" s="1">
        <v>410</v>
      </c>
      <c r="F15" s="1">
        <v>342</v>
      </c>
      <c r="G15" s="6">
        <v>0.18</v>
      </c>
      <c r="H15" s="1">
        <v>150</v>
      </c>
      <c r="I15" s="1">
        <v>5038411</v>
      </c>
      <c r="J15" s="1">
        <v>423</v>
      </c>
      <c r="K15" s="1">
        <f t="shared" si="2"/>
        <v>-13</v>
      </c>
      <c r="L15" s="1"/>
      <c r="M15" s="1"/>
      <c r="N15" s="1">
        <v>303</v>
      </c>
      <c r="O15" s="1"/>
      <c r="P15" s="1">
        <f t="shared" si="3"/>
        <v>82</v>
      </c>
      <c r="Q15" s="5">
        <f t="shared" si="12"/>
        <v>1405</v>
      </c>
      <c r="R15" s="5"/>
      <c r="S15" s="1"/>
      <c r="T15" s="1">
        <f t="shared" si="4"/>
        <v>25</v>
      </c>
      <c r="U15" s="1">
        <f t="shared" si="5"/>
        <v>7.8658536585365857</v>
      </c>
      <c r="V15" s="1">
        <v>58</v>
      </c>
      <c r="W15" s="1">
        <v>67.8</v>
      </c>
      <c r="X15" s="1">
        <v>69.8</v>
      </c>
      <c r="Y15" s="1">
        <v>52.8</v>
      </c>
      <c r="Z15" s="1">
        <v>46.6</v>
      </c>
      <c r="AA15" s="1">
        <v>50.454000000000001</v>
      </c>
      <c r="AB15" s="1"/>
      <c r="AC15" s="1">
        <f t="shared" si="6"/>
        <v>252.89999999999998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31</v>
      </c>
      <c r="C16" s="1">
        <v>236</v>
      </c>
      <c r="D16" s="1"/>
      <c r="E16" s="1">
        <v>228</v>
      </c>
      <c r="F16" s="1">
        <v>-4</v>
      </c>
      <c r="G16" s="6">
        <v>0.18</v>
      </c>
      <c r="H16" s="1">
        <v>150</v>
      </c>
      <c r="I16" s="1">
        <v>5038459</v>
      </c>
      <c r="J16" s="1">
        <v>347</v>
      </c>
      <c r="K16" s="1">
        <f t="shared" si="2"/>
        <v>-119</v>
      </c>
      <c r="L16" s="1"/>
      <c r="M16" s="1"/>
      <c r="N16" s="1">
        <v>547.43599999999981</v>
      </c>
      <c r="O16" s="1">
        <v>458.1640000000001</v>
      </c>
      <c r="P16" s="1">
        <f t="shared" si="3"/>
        <v>45.6</v>
      </c>
      <c r="Q16" s="5">
        <v>600</v>
      </c>
      <c r="R16" s="5"/>
      <c r="S16" s="1"/>
      <c r="T16" s="1">
        <f t="shared" si="4"/>
        <v>35.122807017543856</v>
      </c>
      <c r="U16" s="1">
        <f t="shared" si="5"/>
        <v>21.964912280701753</v>
      </c>
      <c r="V16" s="1">
        <v>77.599999999999994</v>
      </c>
      <c r="W16" s="1">
        <v>72.599999999999994</v>
      </c>
      <c r="X16" s="1">
        <v>61.2</v>
      </c>
      <c r="Y16" s="1">
        <v>64.8</v>
      </c>
      <c r="Z16" s="1">
        <v>58.8</v>
      </c>
      <c r="AA16" s="1">
        <v>59.286000000000001</v>
      </c>
      <c r="AB16" s="1" t="s">
        <v>48</v>
      </c>
      <c r="AC16" s="1">
        <f t="shared" si="6"/>
        <v>108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44</v>
      </c>
      <c r="D17" s="1"/>
      <c r="E17" s="1">
        <v>46</v>
      </c>
      <c r="F17" s="1">
        <v>-7</v>
      </c>
      <c r="G17" s="6">
        <v>0.18</v>
      </c>
      <c r="H17" s="1">
        <v>150</v>
      </c>
      <c r="I17" s="1">
        <v>5038831</v>
      </c>
      <c r="J17" s="1">
        <v>107</v>
      </c>
      <c r="K17" s="1">
        <f t="shared" si="2"/>
        <v>-61</v>
      </c>
      <c r="L17" s="1"/>
      <c r="M17" s="1"/>
      <c r="N17" s="1">
        <v>198</v>
      </c>
      <c r="O17" s="1">
        <v>119.6</v>
      </c>
      <c r="P17" s="1">
        <f t="shared" si="3"/>
        <v>9.1999999999999993</v>
      </c>
      <c r="Q17" s="5">
        <v>70</v>
      </c>
      <c r="R17" s="5"/>
      <c r="S17" s="1"/>
      <c r="T17" s="1">
        <f t="shared" si="4"/>
        <v>41.369565217391312</v>
      </c>
      <c r="U17" s="1">
        <f t="shared" si="5"/>
        <v>33.760869565217398</v>
      </c>
      <c r="V17" s="1">
        <v>11.6</v>
      </c>
      <c r="W17" s="1">
        <v>0.2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6"/>
        <v>12.6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>
        <v>48</v>
      </c>
      <c r="D18" s="1">
        <v>1</v>
      </c>
      <c r="E18" s="1">
        <v>56</v>
      </c>
      <c r="F18" s="1">
        <v>-7</v>
      </c>
      <c r="G18" s="6">
        <v>0.18</v>
      </c>
      <c r="H18" s="1">
        <v>120</v>
      </c>
      <c r="I18" s="1">
        <v>5038855</v>
      </c>
      <c r="J18" s="1">
        <v>104</v>
      </c>
      <c r="K18" s="1">
        <f t="shared" si="2"/>
        <v>-48</v>
      </c>
      <c r="L18" s="1"/>
      <c r="M18" s="1"/>
      <c r="N18" s="1"/>
      <c r="O18" s="1">
        <v>135.59999999999991</v>
      </c>
      <c r="P18" s="1">
        <f t="shared" si="3"/>
        <v>11.2</v>
      </c>
      <c r="Q18" s="5">
        <f t="shared" ref="Q18:Q20" si="13">25*P18-O18-N18-F18</f>
        <v>151.40000000000009</v>
      </c>
      <c r="R18" s="5"/>
      <c r="S18" s="1"/>
      <c r="T18" s="1">
        <f t="shared" si="4"/>
        <v>25</v>
      </c>
      <c r="U18" s="1">
        <f t="shared" si="5"/>
        <v>11.482142857142851</v>
      </c>
      <c r="V18" s="1">
        <v>0.4</v>
      </c>
      <c r="W18" s="1">
        <v>0.2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6"/>
        <v>27.252000000000017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51</v>
      </c>
      <c r="B19" s="1" t="s">
        <v>31</v>
      </c>
      <c r="C19" s="1">
        <v>671</v>
      </c>
      <c r="D19" s="1"/>
      <c r="E19" s="1">
        <v>482</v>
      </c>
      <c r="F19" s="1">
        <v>182</v>
      </c>
      <c r="G19" s="6">
        <v>0.18</v>
      </c>
      <c r="H19" s="1">
        <v>150</v>
      </c>
      <c r="I19" s="1">
        <v>5038435</v>
      </c>
      <c r="J19" s="1">
        <v>486</v>
      </c>
      <c r="K19" s="1">
        <f t="shared" si="2"/>
        <v>-4</v>
      </c>
      <c r="L19" s="1"/>
      <c r="M19" s="1"/>
      <c r="N19" s="1">
        <v>521</v>
      </c>
      <c r="O19" s="1">
        <v>420.8</v>
      </c>
      <c r="P19" s="1">
        <f t="shared" si="3"/>
        <v>96.4</v>
      </c>
      <c r="Q19" s="5">
        <f t="shared" si="13"/>
        <v>1286.2</v>
      </c>
      <c r="R19" s="5"/>
      <c r="S19" s="1"/>
      <c r="T19" s="1">
        <f t="shared" si="4"/>
        <v>25</v>
      </c>
      <c r="U19" s="1">
        <f t="shared" si="5"/>
        <v>11.657676348547717</v>
      </c>
      <c r="V19" s="1">
        <v>100.8</v>
      </c>
      <c r="W19" s="1">
        <v>85.4</v>
      </c>
      <c r="X19" s="1">
        <v>77</v>
      </c>
      <c r="Y19" s="1">
        <v>72.8</v>
      </c>
      <c r="Z19" s="1">
        <v>69.599999999999994</v>
      </c>
      <c r="AA19" s="1">
        <v>72.599999999999994</v>
      </c>
      <c r="AB19" s="1"/>
      <c r="AC19" s="1">
        <f t="shared" si="6"/>
        <v>231.51599999999999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52</v>
      </c>
      <c r="B20" s="1" t="s">
        <v>31</v>
      </c>
      <c r="C20" s="1">
        <v>355</v>
      </c>
      <c r="D20" s="1"/>
      <c r="E20" s="1">
        <v>296</v>
      </c>
      <c r="F20" s="1">
        <v>23</v>
      </c>
      <c r="G20" s="6">
        <v>0.18</v>
      </c>
      <c r="H20" s="1">
        <v>120</v>
      </c>
      <c r="I20" s="1">
        <v>5038398</v>
      </c>
      <c r="J20" s="1">
        <v>306</v>
      </c>
      <c r="K20" s="1">
        <f t="shared" si="2"/>
        <v>-10</v>
      </c>
      <c r="L20" s="1"/>
      <c r="M20" s="1"/>
      <c r="N20" s="1">
        <v>475</v>
      </c>
      <c r="O20" s="1">
        <v>27.600000000000019</v>
      </c>
      <c r="P20" s="1">
        <f t="shared" si="3"/>
        <v>59.2</v>
      </c>
      <c r="Q20" s="5">
        <f t="shared" si="13"/>
        <v>954.40000000000009</v>
      </c>
      <c r="R20" s="5"/>
      <c r="S20" s="1"/>
      <c r="T20" s="1">
        <f t="shared" si="4"/>
        <v>25</v>
      </c>
      <c r="U20" s="1">
        <f t="shared" si="5"/>
        <v>8.878378378378379</v>
      </c>
      <c r="V20" s="1">
        <v>53.6</v>
      </c>
      <c r="W20" s="1">
        <v>55</v>
      </c>
      <c r="X20" s="1">
        <v>46.6</v>
      </c>
      <c r="Y20" s="1">
        <v>45.6</v>
      </c>
      <c r="Z20" s="1">
        <v>29.8</v>
      </c>
      <c r="AA20" s="1">
        <v>29.4</v>
      </c>
      <c r="AB20" s="1"/>
      <c r="AC20" s="1">
        <f t="shared" si="6"/>
        <v>171.792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40</v>
      </c>
      <c r="C21" s="1">
        <v>174.86</v>
      </c>
      <c r="D21" s="1"/>
      <c r="E21" s="1">
        <v>83.055999999999997</v>
      </c>
      <c r="F21" s="1">
        <v>84.274000000000001</v>
      </c>
      <c r="G21" s="6">
        <v>1</v>
      </c>
      <c r="H21" s="1">
        <v>150</v>
      </c>
      <c r="I21" s="1">
        <v>5038572</v>
      </c>
      <c r="J21" s="1">
        <v>85</v>
      </c>
      <c r="K21" s="1">
        <f t="shared" si="2"/>
        <v>-1.9440000000000026</v>
      </c>
      <c r="L21" s="1"/>
      <c r="M21" s="1"/>
      <c r="N21" s="1">
        <v>330</v>
      </c>
      <c r="O21" s="1"/>
      <c r="P21" s="1">
        <f t="shared" si="3"/>
        <v>16.6112</v>
      </c>
      <c r="Q21" s="5"/>
      <c r="R21" s="5"/>
      <c r="S21" s="1"/>
      <c r="T21" s="1">
        <f t="shared" si="4"/>
        <v>24.939438451165479</v>
      </c>
      <c r="U21" s="1">
        <f t="shared" si="5"/>
        <v>24.939438451165479</v>
      </c>
      <c r="V21" s="1">
        <v>12.47</v>
      </c>
      <c r="W21" s="1">
        <v>29.825600000000001</v>
      </c>
      <c r="X21" s="1">
        <v>13.360799999999999</v>
      </c>
      <c r="Y21" s="1">
        <v>17.122399999999999</v>
      </c>
      <c r="Z21" s="1">
        <v>21.001200000000001</v>
      </c>
      <c r="AA21" s="1">
        <v>29.738399999999999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54</v>
      </c>
      <c r="B22" s="1" t="s">
        <v>40</v>
      </c>
      <c r="C22" s="1">
        <v>318.726</v>
      </c>
      <c r="D22" s="1">
        <v>3.4000000000000002E-2</v>
      </c>
      <c r="E22" s="1">
        <v>70.754000000000005</v>
      </c>
      <c r="F22" s="1">
        <v>248.006</v>
      </c>
      <c r="G22" s="6">
        <v>1</v>
      </c>
      <c r="H22" s="1">
        <v>150</v>
      </c>
      <c r="I22" s="1">
        <v>5038596</v>
      </c>
      <c r="J22" s="1">
        <v>57.2</v>
      </c>
      <c r="K22" s="1">
        <f t="shared" si="2"/>
        <v>13.554000000000002</v>
      </c>
      <c r="L22" s="1"/>
      <c r="M22" s="1"/>
      <c r="N22" s="1">
        <v>60.612799999999943</v>
      </c>
      <c r="O22" s="1"/>
      <c r="P22" s="1">
        <f t="shared" si="3"/>
        <v>14.1508</v>
      </c>
      <c r="Q22" s="5">
        <f t="shared" ref="Q22:Q27" si="14">25*P22-O22-N22-F22</f>
        <v>45.151200000000046</v>
      </c>
      <c r="R22" s="5"/>
      <c r="S22" s="1"/>
      <c r="T22" s="1">
        <f t="shared" si="4"/>
        <v>25</v>
      </c>
      <c r="U22" s="1">
        <f t="shared" si="5"/>
        <v>21.80928286739972</v>
      </c>
      <c r="V22" s="1">
        <v>6.4548000000000014</v>
      </c>
      <c r="W22" s="1">
        <v>22.089600000000001</v>
      </c>
      <c r="X22" s="1">
        <v>10.282</v>
      </c>
      <c r="Y22" s="1">
        <v>10.816000000000001</v>
      </c>
      <c r="Z22" s="1">
        <v>15.0352</v>
      </c>
      <c r="AA22" s="1">
        <v>25.3796</v>
      </c>
      <c r="AB22" s="1"/>
      <c r="AC22" s="1">
        <f t="shared" si="6"/>
        <v>45.151200000000046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55</v>
      </c>
      <c r="B23" s="1" t="s">
        <v>40</v>
      </c>
      <c r="C23" s="1">
        <v>249.49799999999999</v>
      </c>
      <c r="D23" s="1"/>
      <c r="E23" s="1">
        <v>149.364</v>
      </c>
      <c r="F23" s="1">
        <v>95.653999999999996</v>
      </c>
      <c r="G23" s="6">
        <v>1</v>
      </c>
      <c r="H23" s="1">
        <v>120</v>
      </c>
      <c r="I23" s="1">
        <v>5038558</v>
      </c>
      <c r="J23" s="1">
        <v>154.69999999999999</v>
      </c>
      <c r="K23" s="1">
        <f t="shared" si="2"/>
        <v>-5.3359999999999843</v>
      </c>
      <c r="L23" s="1"/>
      <c r="M23" s="1"/>
      <c r="N23" s="1">
        <v>400</v>
      </c>
      <c r="O23" s="1"/>
      <c r="P23" s="1">
        <f t="shared" si="3"/>
        <v>29.872800000000002</v>
      </c>
      <c r="Q23" s="5">
        <f t="shared" si="14"/>
        <v>251.16600000000005</v>
      </c>
      <c r="R23" s="5"/>
      <c r="S23" s="1"/>
      <c r="T23" s="1">
        <f t="shared" si="4"/>
        <v>25</v>
      </c>
      <c r="U23" s="1">
        <f t="shared" si="5"/>
        <v>16.592150719048767</v>
      </c>
      <c r="V23" s="1">
        <v>24.4404</v>
      </c>
      <c r="W23" s="1">
        <v>34.728400000000001</v>
      </c>
      <c r="X23" s="1">
        <v>29.5488</v>
      </c>
      <c r="Y23" s="1">
        <v>21.706800000000001</v>
      </c>
      <c r="Z23" s="1">
        <v>25.243200000000002</v>
      </c>
      <c r="AA23" s="1">
        <v>29.024799999999999</v>
      </c>
      <c r="AB23" s="1"/>
      <c r="AC23" s="1">
        <f t="shared" si="6"/>
        <v>251.16600000000005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40</v>
      </c>
      <c r="C24" s="1">
        <v>256.53300000000002</v>
      </c>
      <c r="D24" s="1"/>
      <c r="E24" s="1">
        <v>141.34399999999999</v>
      </c>
      <c r="F24" s="1">
        <v>114.339</v>
      </c>
      <c r="G24" s="6">
        <v>1</v>
      </c>
      <c r="H24" s="1">
        <v>120</v>
      </c>
      <c r="I24" s="1">
        <v>6159901</v>
      </c>
      <c r="J24" s="1">
        <v>157.43299999999999</v>
      </c>
      <c r="K24" s="1">
        <f t="shared" si="2"/>
        <v>-16.088999999999999</v>
      </c>
      <c r="L24" s="1"/>
      <c r="M24" s="1"/>
      <c r="N24" s="1">
        <v>243.84000000000009</v>
      </c>
      <c r="O24" s="1">
        <v>218.4525999999999</v>
      </c>
      <c r="P24" s="1">
        <f t="shared" si="3"/>
        <v>28.268799999999999</v>
      </c>
      <c r="Q24" s="5">
        <f t="shared" si="14"/>
        <v>130.08840000000004</v>
      </c>
      <c r="R24" s="5"/>
      <c r="S24" s="1"/>
      <c r="T24" s="1">
        <f t="shared" si="4"/>
        <v>25.000000000000004</v>
      </c>
      <c r="U24" s="1">
        <f t="shared" si="5"/>
        <v>20.398163346162551</v>
      </c>
      <c r="V24" s="1">
        <v>44.926600000000001</v>
      </c>
      <c r="W24" s="1">
        <v>36.264200000000002</v>
      </c>
      <c r="X24" s="1">
        <v>35.119199999999999</v>
      </c>
      <c r="Y24" s="1">
        <v>24.626799999999999</v>
      </c>
      <c r="Z24" s="1">
        <v>27.6174</v>
      </c>
      <c r="AA24" s="1">
        <v>45.718200000000003</v>
      </c>
      <c r="AB24" s="1"/>
      <c r="AC24" s="1">
        <f t="shared" si="6"/>
        <v>130.08840000000004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40</v>
      </c>
      <c r="C25" s="1">
        <v>56.271999999999998</v>
      </c>
      <c r="D25" s="1">
        <v>1.704</v>
      </c>
      <c r="E25" s="1">
        <v>22.471</v>
      </c>
      <c r="F25" s="1">
        <v>35.505000000000003</v>
      </c>
      <c r="G25" s="6">
        <v>1</v>
      </c>
      <c r="H25" s="1">
        <v>120</v>
      </c>
      <c r="I25" s="1">
        <v>6159949</v>
      </c>
      <c r="J25" s="1">
        <v>24.5</v>
      </c>
      <c r="K25" s="1">
        <f t="shared" si="2"/>
        <v>-2.0289999999999999</v>
      </c>
      <c r="L25" s="1"/>
      <c r="M25" s="1"/>
      <c r="N25" s="1">
        <v>56.438000000000017</v>
      </c>
      <c r="O25" s="1"/>
      <c r="P25" s="1">
        <f t="shared" si="3"/>
        <v>4.4942000000000002</v>
      </c>
      <c r="Q25" s="5">
        <f t="shared" si="14"/>
        <v>20.411999999999985</v>
      </c>
      <c r="R25" s="5"/>
      <c r="S25" s="1"/>
      <c r="T25" s="1">
        <f t="shared" si="4"/>
        <v>24.999999999999996</v>
      </c>
      <c r="U25" s="1">
        <f t="shared" si="5"/>
        <v>20.458146054915225</v>
      </c>
      <c r="V25" s="1">
        <v>6.7447999999999997</v>
      </c>
      <c r="W25" s="1">
        <v>7.4016000000000002</v>
      </c>
      <c r="X25" s="1">
        <v>2.6764000000000001</v>
      </c>
      <c r="Y25" s="1">
        <v>4.5271999999999997</v>
      </c>
      <c r="Z25" s="1">
        <v>1.9177999999999999</v>
      </c>
      <c r="AA25" s="1">
        <v>7.4156000000000004</v>
      </c>
      <c r="AB25" s="1"/>
      <c r="AC25" s="1">
        <f t="shared" si="6"/>
        <v>20.411999999999985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59</v>
      </c>
      <c r="B26" s="1" t="s">
        <v>31</v>
      </c>
      <c r="C26" s="1">
        <v>221</v>
      </c>
      <c r="D26" s="1"/>
      <c r="E26" s="1">
        <v>208</v>
      </c>
      <c r="F26" s="1">
        <v>-1</v>
      </c>
      <c r="G26" s="6">
        <v>0.1</v>
      </c>
      <c r="H26" s="1">
        <v>60</v>
      </c>
      <c r="I26" s="1">
        <v>8444170</v>
      </c>
      <c r="J26" s="1">
        <v>211</v>
      </c>
      <c r="K26" s="1">
        <f t="shared" si="2"/>
        <v>-3</v>
      </c>
      <c r="L26" s="1"/>
      <c r="M26" s="1"/>
      <c r="N26" s="1">
        <v>339</v>
      </c>
      <c r="O26" s="1"/>
      <c r="P26" s="1">
        <f t="shared" si="3"/>
        <v>41.6</v>
      </c>
      <c r="Q26" s="5">
        <f t="shared" si="14"/>
        <v>702</v>
      </c>
      <c r="R26" s="5"/>
      <c r="S26" s="1"/>
      <c r="T26" s="1">
        <f t="shared" si="4"/>
        <v>25</v>
      </c>
      <c r="U26" s="1">
        <f t="shared" si="5"/>
        <v>8.125</v>
      </c>
      <c r="V26" s="1">
        <v>32.799999999999997</v>
      </c>
      <c r="W26" s="1">
        <v>37.4</v>
      </c>
      <c r="X26" s="1">
        <v>31.6</v>
      </c>
      <c r="Y26" s="1">
        <v>31.4</v>
      </c>
      <c r="Z26" s="1">
        <v>19.2</v>
      </c>
      <c r="AA26" s="1">
        <v>27</v>
      </c>
      <c r="AB26" s="1"/>
      <c r="AC26" s="1">
        <f t="shared" si="6"/>
        <v>70.2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60</v>
      </c>
      <c r="B27" s="1" t="s">
        <v>31</v>
      </c>
      <c r="C27" s="1">
        <v>193</v>
      </c>
      <c r="D27" s="1"/>
      <c r="E27" s="1">
        <v>101</v>
      </c>
      <c r="F27" s="1">
        <v>90</v>
      </c>
      <c r="G27" s="6">
        <v>0.14000000000000001</v>
      </c>
      <c r="H27" s="1">
        <v>180</v>
      </c>
      <c r="I27" s="1">
        <v>9988391</v>
      </c>
      <c r="J27" s="1">
        <v>104</v>
      </c>
      <c r="K27" s="1">
        <f t="shared" si="2"/>
        <v>-3</v>
      </c>
      <c r="L27" s="1"/>
      <c r="M27" s="1"/>
      <c r="N27" s="1">
        <v>200</v>
      </c>
      <c r="O27" s="1"/>
      <c r="P27" s="1">
        <f t="shared" si="3"/>
        <v>20.2</v>
      </c>
      <c r="Q27" s="5">
        <f t="shared" si="14"/>
        <v>215</v>
      </c>
      <c r="R27" s="5"/>
      <c r="S27" s="1"/>
      <c r="T27" s="1">
        <f t="shared" si="4"/>
        <v>25</v>
      </c>
      <c r="U27" s="1">
        <f t="shared" si="5"/>
        <v>14.356435643564357</v>
      </c>
      <c r="V27" s="1">
        <v>2.8</v>
      </c>
      <c r="W27" s="1">
        <v>-0.4</v>
      </c>
      <c r="X27" s="1">
        <v>0</v>
      </c>
      <c r="Y27" s="1">
        <v>-0.2</v>
      </c>
      <c r="Z27" s="1">
        <v>6.4</v>
      </c>
      <c r="AA27" s="1">
        <v>18.600000000000001</v>
      </c>
      <c r="AB27" s="1"/>
      <c r="AC27" s="1">
        <f t="shared" si="6"/>
        <v>30.1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61</v>
      </c>
      <c r="B28" s="13" t="s">
        <v>31</v>
      </c>
      <c r="C28" s="13">
        <v>185</v>
      </c>
      <c r="D28" s="13"/>
      <c r="E28" s="13">
        <v>210</v>
      </c>
      <c r="F28" s="14">
        <v>-30</v>
      </c>
      <c r="G28" s="6">
        <v>0.18</v>
      </c>
      <c r="H28" s="1">
        <v>270</v>
      </c>
      <c r="I28" s="1">
        <v>9988681</v>
      </c>
      <c r="J28" s="1">
        <v>214</v>
      </c>
      <c r="K28" s="1">
        <f t="shared" si="2"/>
        <v>-4</v>
      </c>
      <c r="L28" s="1"/>
      <c r="M28" s="1"/>
      <c r="N28" s="1">
        <v>230</v>
      </c>
      <c r="O28" s="1">
        <v>113</v>
      </c>
      <c r="P28" s="1">
        <f t="shared" si="3"/>
        <v>42</v>
      </c>
      <c r="Q28" s="5">
        <f>20*(P28+P29)-O28-O29-N28-N29-F28-F29</f>
        <v>544</v>
      </c>
      <c r="R28" s="5">
        <v>600</v>
      </c>
      <c r="S28" s="1"/>
      <c r="T28" s="1">
        <f t="shared" si="4"/>
        <v>20.404761904761905</v>
      </c>
      <c r="U28" s="1">
        <f t="shared" si="5"/>
        <v>7.4523809523809526</v>
      </c>
      <c r="V28" s="1">
        <v>33</v>
      </c>
      <c r="W28" s="1">
        <v>26.6</v>
      </c>
      <c r="X28" s="1">
        <v>26.2</v>
      </c>
      <c r="Y28" s="1">
        <v>29.8</v>
      </c>
      <c r="Z28" s="1">
        <v>1.8</v>
      </c>
      <c r="AA28" s="1">
        <v>2.8</v>
      </c>
      <c r="AB28" s="1"/>
      <c r="AC28" s="1">
        <f t="shared" si="6"/>
        <v>97.92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5" t="s">
        <v>58</v>
      </c>
      <c r="B29" s="16" t="s">
        <v>31</v>
      </c>
      <c r="C29" s="16"/>
      <c r="D29" s="16"/>
      <c r="E29" s="16">
        <v>3</v>
      </c>
      <c r="F29" s="17">
        <v>-5</v>
      </c>
      <c r="G29" s="18">
        <v>0</v>
      </c>
      <c r="H29" s="19" t="e">
        <v>#N/A</v>
      </c>
      <c r="I29" s="21" t="s">
        <v>71</v>
      </c>
      <c r="J29" s="19">
        <v>6</v>
      </c>
      <c r="K29" s="19">
        <f t="shared" ref="K29" si="15">E29-J29</f>
        <v>-3</v>
      </c>
      <c r="L29" s="19"/>
      <c r="M29" s="19"/>
      <c r="N29" s="19"/>
      <c r="O29" s="19"/>
      <c r="P29" s="19">
        <f t="shared" ref="P29" si="16">E29/5</f>
        <v>0.6</v>
      </c>
      <c r="Q29" s="20"/>
      <c r="R29" s="20"/>
      <c r="S29" s="19"/>
      <c r="T29" s="19">
        <f t="shared" ref="T29" si="17">(F29+N29+O29+Q29)/P29</f>
        <v>-8.3333333333333339</v>
      </c>
      <c r="U29" s="19">
        <f t="shared" ref="U29" si="18">(F29+N29+O29)/P29</f>
        <v>-8.3333333333333339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/>
      <c r="AC29" s="19">
        <f t="shared" ref="AC29" si="19">Q29*G29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40</v>
      </c>
      <c r="C30" s="1">
        <v>204.99799999999999</v>
      </c>
      <c r="D30" s="1">
        <v>4.1920000000000002</v>
      </c>
      <c r="E30" s="1">
        <v>44.265000000000001</v>
      </c>
      <c r="F30" s="1">
        <v>164.92500000000001</v>
      </c>
      <c r="G30" s="6">
        <v>1</v>
      </c>
      <c r="H30" s="1">
        <v>120</v>
      </c>
      <c r="I30" s="1">
        <v>8785228</v>
      </c>
      <c r="J30" s="1">
        <v>41.615000000000002</v>
      </c>
      <c r="K30" s="1">
        <f t="shared" si="2"/>
        <v>2.6499999999999986</v>
      </c>
      <c r="L30" s="1"/>
      <c r="M30" s="1"/>
      <c r="N30" s="1"/>
      <c r="O30" s="1"/>
      <c r="P30" s="1">
        <f t="shared" si="3"/>
        <v>8.8529999999999998</v>
      </c>
      <c r="Q30" s="5">
        <f>25*P30-O30-N30-F30</f>
        <v>56.399999999999977</v>
      </c>
      <c r="R30" s="5"/>
      <c r="S30" s="1"/>
      <c r="T30" s="1">
        <f t="shared" si="4"/>
        <v>25</v>
      </c>
      <c r="U30" s="1">
        <f t="shared" si="5"/>
        <v>18.629278210776011</v>
      </c>
      <c r="V30" s="1">
        <v>10.868399999999999</v>
      </c>
      <c r="W30" s="1">
        <v>8.5828000000000007</v>
      </c>
      <c r="X30" s="1">
        <v>12.577199999999999</v>
      </c>
      <c r="Y30" s="1">
        <v>5.3075999999999999</v>
      </c>
      <c r="Z30" s="1">
        <v>14.617599999999999</v>
      </c>
      <c r="AA30" s="1">
        <v>3.9580000000000002</v>
      </c>
      <c r="AB30" s="1"/>
      <c r="AC30" s="1">
        <f t="shared" si="6"/>
        <v>56.399999999999977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40</v>
      </c>
      <c r="C31" s="1">
        <v>208.39400000000001</v>
      </c>
      <c r="D31" s="1">
        <v>0.30199999999999999</v>
      </c>
      <c r="E31" s="1">
        <v>28.102</v>
      </c>
      <c r="F31" s="1">
        <v>180.59399999999999</v>
      </c>
      <c r="G31" s="6">
        <v>1</v>
      </c>
      <c r="H31" s="1">
        <v>120</v>
      </c>
      <c r="I31" s="1">
        <v>8785198</v>
      </c>
      <c r="J31" s="1">
        <v>28.1</v>
      </c>
      <c r="K31" s="1">
        <f t="shared" si="2"/>
        <v>1.9999999999988916E-3</v>
      </c>
      <c r="L31" s="1"/>
      <c r="M31" s="1"/>
      <c r="N31" s="1"/>
      <c r="O31" s="1"/>
      <c r="P31" s="1">
        <f t="shared" si="3"/>
        <v>5.6204000000000001</v>
      </c>
      <c r="Q31" s="5"/>
      <c r="R31" s="5"/>
      <c r="S31" s="1"/>
      <c r="T31" s="1">
        <f t="shared" si="4"/>
        <v>32.131876734751977</v>
      </c>
      <c r="U31" s="1">
        <f t="shared" si="5"/>
        <v>32.131876734751977</v>
      </c>
      <c r="V31" s="1">
        <v>10.5212</v>
      </c>
      <c r="W31" s="1">
        <v>1.8431999999999999</v>
      </c>
      <c r="X31" s="1">
        <v>4.9656000000000002</v>
      </c>
      <c r="Y31" s="1">
        <v>0</v>
      </c>
      <c r="Z31" s="1">
        <v>0</v>
      </c>
      <c r="AA31" s="1">
        <v>0</v>
      </c>
      <c r="AB31" s="22" t="s">
        <v>38</v>
      </c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40</v>
      </c>
      <c r="C32" s="1">
        <v>59.42</v>
      </c>
      <c r="D32" s="1"/>
      <c r="E32" s="1">
        <v>27.5</v>
      </c>
      <c r="F32" s="1">
        <v>31.92</v>
      </c>
      <c r="G32" s="6">
        <v>1</v>
      </c>
      <c r="H32" s="1">
        <v>180</v>
      </c>
      <c r="I32" s="1">
        <v>5038619</v>
      </c>
      <c r="J32" s="1">
        <v>34.1</v>
      </c>
      <c r="K32" s="1">
        <f t="shared" si="2"/>
        <v>-6.6000000000000014</v>
      </c>
      <c r="L32" s="1"/>
      <c r="M32" s="1"/>
      <c r="N32" s="1">
        <v>153.47800000000001</v>
      </c>
      <c r="O32" s="1"/>
      <c r="P32" s="1">
        <f t="shared" si="3"/>
        <v>5.5</v>
      </c>
      <c r="Q32" s="5"/>
      <c r="R32" s="5"/>
      <c r="S32" s="1"/>
      <c r="T32" s="1">
        <f t="shared" si="4"/>
        <v>33.70872727272728</v>
      </c>
      <c r="U32" s="1">
        <f t="shared" si="5"/>
        <v>33.70872727272728</v>
      </c>
      <c r="V32" s="1">
        <v>5.9320000000000004</v>
      </c>
      <c r="W32" s="1">
        <v>12.444800000000001</v>
      </c>
      <c r="X32" s="1">
        <v>8.1776</v>
      </c>
      <c r="Y32" s="1">
        <v>4.7176</v>
      </c>
      <c r="Z32" s="1">
        <v>8.4835999999999991</v>
      </c>
      <c r="AA32" s="1">
        <v>12.534000000000001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31</v>
      </c>
      <c r="C33" s="1">
        <v>625</v>
      </c>
      <c r="D33" s="1"/>
      <c r="E33" s="1">
        <v>637</v>
      </c>
      <c r="F33" s="1">
        <v>-25</v>
      </c>
      <c r="G33" s="6">
        <v>0.1</v>
      </c>
      <c r="H33" s="1">
        <v>60</v>
      </c>
      <c r="I33" s="1">
        <v>8444187</v>
      </c>
      <c r="J33" s="1">
        <v>612</v>
      </c>
      <c r="K33" s="1">
        <f t="shared" si="2"/>
        <v>25</v>
      </c>
      <c r="L33" s="1"/>
      <c r="M33" s="1"/>
      <c r="N33" s="1">
        <v>900</v>
      </c>
      <c r="O33" s="1"/>
      <c r="P33" s="1">
        <f t="shared" si="3"/>
        <v>127.4</v>
      </c>
      <c r="Q33" s="5">
        <f t="shared" ref="Q33:Q34" si="20">25*P33-O33-N33-F33</f>
        <v>2310</v>
      </c>
      <c r="R33" s="5"/>
      <c r="S33" s="1"/>
      <c r="T33" s="1">
        <f t="shared" si="4"/>
        <v>25</v>
      </c>
      <c r="U33" s="1">
        <f t="shared" si="5"/>
        <v>6.8681318681318677</v>
      </c>
      <c r="V33" s="1">
        <v>36.799999999999997</v>
      </c>
      <c r="W33" s="1">
        <v>94.6</v>
      </c>
      <c r="X33" s="1">
        <v>108</v>
      </c>
      <c r="Y33" s="1">
        <v>78.2</v>
      </c>
      <c r="Z33" s="1">
        <v>72.400000000000006</v>
      </c>
      <c r="AA33" s="1">
        <v>71</v>
      </c>
      <c r="AB33" s="1" t="s">
        <v>66</v>
      </c>
      <c r="AC33" s="1">
        <f t="shared" si="6"/>
        <v>231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31</v>
      </c>
      <c r="C34" s="1">
        <v>688</v>
      </c>
      <c r="D34" s="1"/>
      <c r="E34" s="1">
        <v>362</v>
      </c>
      <c r="F34" s="1">
        <v>309</v>
      </c>
      <c r="G34" s="6">
        <v>0.1</v>
      </c>
      <c r="H34" s="1">
        <v>90</v>
      </c>
      <c r="I34" s="1">
        <v>8444194</v>
      </c>
      <c r="J34" s="1">
        <v>351</v>
      </c>
      <c r="K34" s="1">
        <f t="shared" si="2"/>
        <v>11</v>
      </c>
      <c r="L34" s="1"/>
      <c r="M34" s="1"/>
      <c r="N34" s="1">
        <v>86</v>
      </c>
      <c r="O34" s="1">
        <v>336.40000000000009</v>
      </c>
      <c r="P34" s="1">
        <f t="shared" si="3"/>
        <v>72.400000000000006</v>
      </c>
      <c r="Q34" s="5">
        <f t="shared" si="20"/>
        <v>1078.6000000000001</v>
      </c>
      <c r="R34" s="5"/>
      <c r="S34" s="1"/>
      <c r="T34" s="1">
        <f t="shared" si="4"/>
        <v>25</v>
      </c>
      <c r="U34" s="1">
        <f t="shared" si="5"/>
        <v>10.102209944751381</v>
      </c>
      <c r="V34" s="1">
        <v>69.400000000000006</v>
      </c>
      <c r="W34" s="1">
        <v>56</v>
      </c>
      <c r="X34" s="1">
        <v>69</v>
      </c>
      <c r="Y34" s="1">
        <v>49.6</v>
      </c>
      <c r="Z34" s="1">
        <v>40.4</v>
      </c>
      <c r="AA34" s="1">
        <v>37.200000000000003</v>
      </c>
      <c r="AB34" s="1"/>
      <c r="AC34" s="1">
        <f t="shared" si="6"/>
        <v>107.86000000000001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61</v>
      </c>
      <c r="D35" s="1"/>
      <c r="E35" s="1">
        <v>52</v>
      </c>
      <c r="F35" s="1"/>
      <c r="G35" s="6">
        <v>0.2</v>
      </c>
      <c r="H35" s="1">
        <v>120</v>
      </c>
      <c r="I35" s="1">
        <v>783798</v>
      </c>
      <c r="J35" s="1">
        <v>102</v>
      </c>
      <c r="K35" s="1">
        <f t="shared" si="2"/>
        <v>-50</v>
      </c>
      <c r="L35" s="1"/>
      <c r="M35" s="1"/>
      <c r="N35" s="1"/>
      <c r="O35" s="1">
        <v>342.2</v>
      </c>
      <c r="P35" s="1">
        <f t="shared" si="3"/>
        <v>10.4</v>
      </c>
      <c r="Q35" s="5">
        <v>200</v>
      </c>
      <c r="R35" s="5"/>
      <c r="S35" s="1"/>
      <c r="T35" s="1">
        <f t="shared" si="4"/>
        <v>52.134615384615387</v>
      </c>
      <c r="U35" s="1">
        <f t="shared" si="5"/>
        <v>32.903846153846153</v>
      </c>
      <c r="V35" s="1">
        <v>25.2</v>
      </c>
      <c r="W35" s="1">
        <v>15</v>
      </c>
      <c r="X35" s="1">
        <v>24.2</v>
      </c>
      <c r="Y35" s="1">
        <v>18.600000000000001</v>
      </c>
      <c r="Z35" s="1">
        <v>18.8</v>
      </c>
      <c r="AA35" s="1">
        <v>19</v>
      </c>
      <c r="AB35" s="1" t="s">
        <v>69</v>
      </c>
      <c r="AC35" s="1">
        <f t="shared" si="6"/>
        <v>40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40</v>
      </c>
      <c r="C36" s="1">
        <v>626.58100000000002</v>
      </c>
      <c r="D36" s="1"/>
      <c r="E36" s="1">
        <v>167.517</v>
      </c>
      <c r="F36" s="1">
        <v>454.36399999999998</v>
      </c>
      <c r="G36" s="6">
        <v>1</v>
      </c>
      <c r="H36" s="1">
        <v>120</v>
      </c>
      <c r="I36" s="1">
        <v>783811</v>
      </c>
      <c r="J36" s="1">
        <v>169</v>
      </c>
      <c r="K36" s="1">
        <f t="shared" si="2"/>
        <v>-1.4830000000000041</v>
      </c>
      <c r="L36" s="1"/>
      <c r="M36" s="1"/>
      <c r="N36" s="1"/>
      <c r="O36" s="1"/>
      <c r="P36" s="1">
        <f t="shared" si="3"/>
        <v>33.503399999999999</v>
      </c>
      <c r="Q36" s="5">
        <f t="shared" ref="Q36:Q37" si="21">25*P36-O36-N36-F36</f>
        <v>383.22100000000006</v>
      </c>
      <c r="R36" s="5"/>
      <c r="S36" s="1"/>
      <c r="T36" s="1">
        <f t="shared" si="4"/>
        <v>25</v>
      </c>
      <c r="U36" s="1">
        <f t="shared" si="5"/>
        <v>13.561728063420428</v>
      </c>
      <c r="V36" s="1">
        <v>17.283799999999999</v>
      </c>
      <c r="W36" s="1">
        <v>14.579599999999999</v>
      </c>
      <c r="X36" s="1">
        <v>18.792400000000001</v>
      </c>
      <c r="Y36" s="1">
        <v>10.879</v>
      </c>
      <c r="Z36" s="1">
        <v>16.288599999999999</v>
      </c>
      <c r="AA36" s="1">
        <v>18.559999999999999</v>
      </c>
      <c r="AB36" s="1"/>
      <c r="AC36" s="1">
        <f t="shared" si="6"/>
        <v>383.22100000000006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72</v>
      </c>
      <c r="B37" s="1" t="s">
        <v>31</v>
      </c>
      <c r="C37" s="1">
        <v>172</v>
      </c>
      <c r="D37" s="1">
        <v>15</v>
      </c>
      <c r="E37" s="1">
        <v>109</v>
      </c>
      <c r="F37" s="1">
        <v>78</v>
      </c>
      <c r="G37" s="6">
        <v>0.2</v>
      </c>
      <c r="H37" s="1">
        <v>120</v>
      </c>
      <c r="I37" s="1">
        <v>783804</v>
      </c>
      <c r="J37" s="1">
        <v>115</v>
      </c>
      <c r="K37" s="1">
        <f t="shared" si="2"/>
        <v>-6</v>
      </c>
      <c r="L37" s="1"/>
      <c r="M37" s="1"/>
      <c r="N37" s="1">
        <v>57</v>
      </c>
      <c r="O37" s="1">
        <v>103.8</v>
      </c>
      <c r="P37" s="1">
        <f t="shared" si="3"/>
        <v>21.8</v>
      </c>
      <c r="Q37" s="5">
        <f t="shared" si="21"/>
        <v>306.2</v>
      </c>
      <c r="R37" s="5"/>
      <c r="S37" s="1"/>
      <c r="T37" s="1">
        <f t="shared" si="4"/>
        <v>25</v>
      </c>
      <c r="U37" s="1">
        <f t="shared" si="5"/>
        <v>10.954128440366972</v>
      </c>
      <c r="V37" s="1">
        <v>20.8</v>
      </c>
      <c r="W37" s="1">
        <v>17</v>
      </c>
      <c r="X37" s="1">
        <v>18.399999999999999</v>
      </c>
      <c r="Y37" s="1">
        <v>16.8</v>
      </c>
      <c r="Z37" s="1">
        <v>17.2</v>
      </c>
      <c r="AA37" s="1">
        <v>16</v>
      </c>
      <c r="AB37" s="1"/>
      <c r="AC37" s="1">
        <f t="shared" si="6"/>
        <v>61.24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73</v>
      </c>
      <c r="B38" s="13" t="s">
        <v>40</v>
      </c>
      <c r="C38" s="13">
        <v>95.927999999999997</v>
      </c>
      <c r="D38" s="13"/>
      <c r="E38" s="13">
        <v>65.426000000000002</v>
      </c>
      <c r="F38" s="14">
        <v>-10.31</v>
      </c>
      <c r="G38" s="6">
        <v>1</v>
      </c>
      <c r="H38" s="1">
        <v>120</v>
      </c>
      <c r="I38" s="1">
        <v>783828</v>
      </c>
      <c r="J38" s="1">
        <v>63.2</v>
      </c>
      <c r="K38" s="1">
        <f t="shared" si="2"/>
        <v>2.2259999999999991</v>
      </c>
      <c r="L38" s="1"/>
      <c r="M38" s="1"/>
      <c r="N38" s="1"/>
      <c r="O38" s="1">
        <v>618.9824000000001</v>
      </c>
      <c r="P38" s="1">
        <f t="shared" si="3"/>
        <v>13.0852</v>
      </c>
      <c r="Q38" s="5"/>
      <c r="R38" s="5"/>
      <c r="S38" s="1"/>
      <c r="T38" s="1">
        <f t="shared" si="4"/>
        <v>46.516094518998571</v>
      </c>
      <c r="U38" s="1">
        <f t="shared" si="5"/>
        <v>46.516094518998571</v>
      </c>
      <c r="V38" s="1">
        <v>44.474400000000003</v>
      </c>
      <c r="W38" s="1">
        <v>37.226399999999998</v>
      </c>
      <c r="X38" s="1">
        <v>65.960000000000008</v>
      </c>
      <c r="Y38" s="1">
        <v>44.772599999999997</v>
      </c>
      <c r="Z38" s="1">
        <v>50.244999999999997</v>
      </c>
      <c r="AA38" s="1">
        <v>37.776799999999987</v>
      </c>
      <c r="AB38" s="1"/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5" t="s">
        <v>74</v>
      </c>
      <c r="B39" s="16" t="s">
        <v>40</v>
      </c>
      <c r="C39" s="16">
        <v>692.69600000000003</v>
      </c>
      <c r="D39" s="16">
        <v>24.457000000000001</v>
      </c>
      <c r="E39" s="16">
        <v>142.21700000000001</v>
      </c>
      <c r="F39" s="17">
        <v>574.93600000000004</v>
      </c>
      <c r="G39" s="18">
        <v>0</v>
      </c>
      <c r="H39" s="19" t="e">
        <v>#N/A</v>
      </c>
      <c r="I39" s="19" t="s">
        <v>71</v>
      </c>
      <c r="J39" s="19">
        <v>148.69999999999999</v>
      </c>
      <c r="K39" s="19">
        <f t="shared" si="2"/>
        <v>-6.4829999999999757</v>
      </c>
      <c r="L39" s="19"/>
      <c r="M39" s="19"/>
      <c r="N39" s="19"/>
      <c r="O39" s="19"/>
      <c r="P39" s="19">
        <f t="shared" si="3"/>
        <v>28.443400000000004</v>
      </c>
      <c r="Q39" s="20"/>
      <c r="R39" s="20"/>
      <c r="S39" s="19"/>
      <c r="T39" s="19">
        <f t="shared" si="4"/>
        <v>20.21333595842972</v>
      </c>
      <c r="U39" s="19">
        <f t="shared" si="5"/>
        <v>20.21333595842972</v>
      </c>
      <c r="V39" s="19">
        <v>3.4356</v>
      </c>
      <c r="W39" s="19">
        <v>4.8520000000000003</v>
      </c>
      <c r="X39" s="19">
        <v>5.1172000000000004</v>
      </c>
      <c r="Y39" s="19">
        <v>0</v>
      </c>
      <c r="Z39" s="19">
        <v>0</v>
      </c>
      <c r="AA39" s="19">
        <v>0</v>
      </c>
      <c r="AB39" s="19"/>
      <c r="AC39" s="19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34</v>
      </c>
      <c r="B41" s="1" t="s">
        <v>31</v>
      </c>
      <c r="C41" s="1">
        <v>3668</v>
      </c>
      <c r="D41" s="1">
        <v>48</v>
      </c>
      <c r="E41" s="1">
        <v>2172</v>
      </c>
      <c r="F41" s="1">
        <v>1544</v>
      </c>
      <c r="G41" s="6">
        <v>0.18</v>
      </c>
      <c r="H41" s="1">
        <v>60</v>
      </c>
      <c r="I41" s="1"/>
      <c r="J41" s="1">
        <v>2197</v>
      </c>
      <c r="K41" s="1">
        <f t="shared" ref="K41:K42" si="22">E41-J41</f>
        <v>-25</v>
      </c>
      <c r="L41" s="1"/>
      <c r="M41" s="1"/>
      <c r="N41" s="1"/>
      <c r="O41" s="1">
        <v>6200</v>
      </c>
      <c r="P41" s="1">
        <f t="shared" si="3"/>
        <v>434.4</v>
      </c>
      <c r="Q41" s="5"/>
      <c r="R41" s="5"/>
      <c r="S41" s="1"/>
      <c r="T41" s="1">
        <f t="shared" ref="T41:T42" si="23">(F41+N41+O41+Q41)/P41</f>
        <v>17.826887661141807</v>
      </c>
      <c r="U41" s="1">
        <f t="shared" ref="U41:U42" si="24">(F41+N41+O41)/P41</f>
        <v>17.826887661141807</v>
      </c>
      <c r="V41" s="1">
        <v>506.6</v>
      </c>
      <c r="W41" s="1">
        <v>299.8</v>
      </c>
      <c r="X41" s="1">
        <v>0</v>
      </c>
      <c r="Y41" s="1">
        <v>0</v>
      </c>
      <c r="Z41" s="1">
        <v>0</v>
      </c>
      <c r="AA41" s="1">
        <v>370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35</v>
      </c>
      <c r="B42" s="1" t="s">
        <v>31</v>
      </c>
      <c r="C42" s="1">
        <v>62</v>
      </c>
      <c r="D42" s="1"/>
      <c r="E42" s="1"/>
      <c r="F42" s="1">
        <v>62</v>
      </c>
      <c r="G42" s="6">
        <v>0.18</v>
      </c>
      <c r="H42" s="1">
        <v>120</v>
      </c>
      <c r="I42" s="1"/>
      <c r="J42" s="1">
        <v>170</v>
      </c>
      <c r="K42" s="1">
        <f t="shared" si="22"/>
        <v>-170</v>
      </c>
      <c r="L42" s="1"/>
      <c r="M42" s="1"/>
      <c r="N42" s="1"/>
      <c r="O42" s="1">
        <v>3000</v>
      </c>
      <c r="P42" s="1">
        <f t="shared" si="3"/>
        <v>0</v>
      </c>
      <c r="Q42" s="5"/>
      <c r="R42" s="5">
        <v>3000</v>
      </c>
      <c r="S42" s="1"/>
      <c r="T42" s="1" t="e">
        <f t="shared" si="23"/>
        <v>#DIV/0!</v>
      </c>
      <c r="U42" s="1" t="e">
        <f t="shared" si="24"/>
        <v>#DIV/0!</v>
      </c>
      <c r="V42" s="1">
        <v>0</v>
      </c>
      <c r="W42" s="1">
        <v>76.400000000000006</v>
      </c>
      <c r="X42" s="1">
        <v>76.2</v>
      </c>
      <c r="Y42" s="1">
        <v>268.60000000000002</v>
      </c>
      <c r="Z42" s="1">
        <v>211.8</v>
      </c>
      <c r="AA42" s="1">
        <v>105.8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39" xr:uid="{189E678D-9DA1-4D03-B21A-3FA8A30B9B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2024-07-15T10:04:04Z</dcterms:created>
  <dcterms:modified xsi:type="dcterms:W3CDTF">2024-07-22T11:38:14Z</dcterms:modified>
</cp:coreProperties>
</file>