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22,07,24 Ост СЫР филиалы\"/>
    </mc:Choice>
  </mc:AlternateContent>
  <xr:revisionPtr revIDLastSave="0" documentId="13_ncr:1_{CB421585-BC91-4FE5-968B-13B7F86F41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" i="1" l="1"/>
  <c r="O23" i="1"/>
  <c r="T23" i="1" s="1"/>
  <c r="K23" i="1"/>
  <c r="AB25" i="1"/>
  <c r="O25" i="1"/>
  <c r="S25" i="1" s="1"/>
  <c r="K25" i="1"/>
  <c r="S44" i="1"/>
  <c r="O44" i="1"/>
  <c r="T44" i="1" s="1"/>
  <c r="O43" i="1"/>
  <c r="S43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6" i="1"/>
  <c r="S26" i="1" s="1"/>
  <c r="O27" i="1"/>
  <c r="O28" i="1"/>
  <c r="O29" i="1"/>
  <c r="O30" i="1"/>
  <c r="O31" i="1"/>
  <c r="P31" i="1" s="1"/>
  <c r="O32" i="1"/>
  <c r="O33" i="1"/>
  <c r="O34" i="1"/>
  <c r="O35" i="1"/>
  <c r="O36" i="1"/>
  <c r="O37" i="1"/>
  <c r="O38" i="1"/>
  <c r="S38" i="1" s="1"/>
  <c r="O39" i="1"/>
  <c r="O40" i="1"/>
  <c r="O41" i="1"/>
  <c r="S41" i="1" s="1"/>
  <c r="O6" i="1"/>
  <c r="T6" i="1" s="1"/>
  <c r="S39" i="1" l="1"/>
  <c r="S19" i="1"/>
  <c r="S11" i="1"/>
  <c r="S7" i="1"/>
  <c r="P9" i="1"/>
  <c r="S9" i="1" s="1"/>
  <c r="P13" i="1"/>
  <c r="S13" i="1" s="1"/>
  <c r="P15" i="1"/>
  <c r="S15" i="1" s="1"/>
  <c r="S17" i="1"/>
  <c r="S21" i="1"/>
  <c r="P37" i="1"/>
  <c r="S37" i="1" s="1"/>
  <c r="S36" i="1"/>
  <c r="S34" i="1"/>
  <c r="S32" i="1"/>
  <c r="S30" i="1"/>
  <c r="S28" i="1"/>
  <c r="S18" i="1"/>
  <c r="S14" i="1"/>
  <c r="S10" i="1"/>
  <c r="S23" i="1"/>
  <c r="S8" i="1"/>
  <c r="S12" i="1"/>
  <c r="S16" i="1"/>
  <c r="S20" i="1"/>
  <c r="S24" i="1"/>
  <c r="S40" i="1"/>
  <c r="S22" i="1"/>
  <c r="S35" i="1"/>
  <c r="S33" i="1"/>
  <c r="S31" i="1"/>
  <c r="S29" i="1"/>
  <c r="S27" i="1"/>
  <c r="T38" i="1"/>
  <c r="T30" i="1"/>
  <c r="T21" i="1"/>
  <c r="T13" i="1"/>
  <c r="S6" i="1"/>
  <c r="T34" i="1"/>
  <c r="T27" i="1"/>
  <c r="T17" i="1"/>
  <c r="T9" i="1"/>
  <c r="T40" i="1"/>
  <c r="T36" i="1"/>
  <c r="T32" i="1"/>
  <c r="T28" i="1"/>
  <c r="T24" i="1"/>
  <c r="T19" i="1"/>
  <c r="T15" i="1"/>
  <c r="T11" i="1"/>
  <c r="T7" i="1"/>
  <c r="T41" i="1"/>
  <c r="T39" i="1"/>
  <c r="T37" i="1"/>
  <c r="T35" i="1"/>
  <c r="T33" i="1"/>
  <c r="T31" i="1"/>
  <c r="T29" i="1"/>
  <c r="T26" i="1"/>
  <c r="T22" i="1"/>
  <c r="T20" i="1"/>
  <c r="T18" i="1"/>
  <c r="T16" i="1"/>
  <c r="T14" i="1"/>
  <c r="T12" i="1"/>
  <c r="T10" i="1"/>
  <c r="T8" i="1"/>
  <c r="T25" i="1"/>
  <c r="T43" i="1"/>
  <c r="K44" i="1"/>
  <c r="AB44" i="1"/>
  <c r="AB43" i="1"/>
  <c r="K43" i="1"/>
  <c r="AB7" i="1"/>
  <c r="AB9" i="1"/>
  <c r="AB10" i="1"/>
  <c r="AB11" i="1"/>
  <c r="AB13" i="1"/>
  <c r="AB14" i="1"/>
  <c r="AB17" i="1"/>
  <c r="AB18" i="1"/>
  <c r="AB19" i="1"/>
  <c r="AB21" i="1"/>
  <c r="AB22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6" i="1"/>
  <c r="AB37" i="1" l="1"/>
  <c r="AB15" i="1"/>
  <c r="AB20" i="1"/>
  <c r="AB16" i="1"/>
  <c r="AB12" i="1"/>
  <c r="AB8" i="1"/>
  <c r="AB5" i="1" s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<sst xmlns="http://schemas.openxmlformats.org/spreadsheetml/2006/main" count="132" uniqueCount="80">
  <si>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</si>
  <si>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</si>
  <si>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</si>
  <si>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</si>
  <si>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</si>
  <si>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</si>
  <si>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</si>
  <si>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</si>
  <si>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</si>
  <si>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</si>
  <si>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</si>
  <si>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</si>
  <si>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</si>
  <si>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</si>
  <si>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</si>
  <si>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</si>
  <si>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</si>
  <si>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</si>
  <si>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</si>
  <si>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</si>
  <si>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</si>
  <si>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</si>
  <si>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</si>
  <si>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</si>
  <si>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15,07,</t>
  </si>
  <si>
    <t>08,07,</t>
  </si>
  <si>
    <t>01,07,</t>
  </si>
  <si>
    <t>24,06,</t>
  </si>
  <si>
    <t>17,06,</t>
  </si>
  <si>
    <t>10,06,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</si>
  <si>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</si>
  <si>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</si>
  <si>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</si>
  <si>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необходимо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</si>
  <si>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</si>
  <si>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</si>
  <si>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</si>
  <si>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</si>
  <si>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</si>
  <si>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</si>
  <si>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</si>
  <si>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</si>
  <si>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</si>
  <si>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</si>
  <si>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</si>
  <si>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</si>
  <si>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</si>
  <si>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</si>
  <si>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</si>
  <si>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</si>
  <si>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</si>
  <si>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</si>
  <si>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</si>
  <si>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</si>
  <si>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</si>
  <si>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</si>
  <si>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</si>
  <si>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ротация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</si>
  <si>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</si>
  <si>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</si>
  <si>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</si>
  <si>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</si>
  <si>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</si>
  <si>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</si>
  <si>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</si>
  <si>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</si>
  <si>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</si>
  <si>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</si>
  <si>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</si>
  <si>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</si>
  <si>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</si>
  <si>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</si>
  <si>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</si>
  <si>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</si>
  <si>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</si>
  <si>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1100кг</t>
  </si>
  <si>
    <t>Сыч/Прод Коровино Тильзитер Оригин 50% ВЕС (5 кг брус) СЗМЖ  ОСТАНКИНО</t>
  </si>
  <si>
    <t>14,07 завод не отгрузил</t>
  </si>
  <si>
    <t>необходимо увеличить продажи!!! / завод вывел из производства 25,07,24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</si>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</sst>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28515625" style="8" customWidth="1"/>
    <col min="8" max="8" width="5.28515625" customWidth="1"/>
    <col min="9" max="9" width="8.7109375" bestFit="1" customWidth="1"/>
    <col min="10" max="11" width="6" customWidth="1"/>
    <col min="12" max="13" width="1" customWidth="1"/>
    <col min="14" max="17" width="6" customWidth="1"/>
    <col min="18" max="18" width="22.140625" customWidth="1"/>
    <col min="19" max="20" width="5.7109375" customWidth="1"/>
    <col min="21" max="26" width="6.28515625" customWidth="1"/>
    <col min="27" max="27" width="36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1512.077</v>
      </c>
      <c r="F5" s="4">
        <f>SUM(F6:F494)</f>
        <v>5785.0190000000002</v>
      </c>
      <c r="G5" s="6"/>
      <c r="H5" s="1"/>
      <c r="I5" s="1"/>
      <c r="J5" s="4">
        <f t="shared" ref="J5:Q5" si="0">SUM(J6:J494)</f>
        <v>1591</v>
      </c>
      <c r="K5" s="4">
        <f t="shared" si="0"/>
        <v>-78.923000000000002</v>
      </c>
      <c r="L5" s="4">
        <f t="shared" si="0"/>
        <v>0</v>
      </c>
      <c r="M5" s="4">
        <f t="shared" si="0"/>
        <v>0</v>
      </c>
      <c r="N5" s="4">
        <f t="shared" si="0"/>
        <v>4902.1790000000001</v>
      </c>
      <c r="O5" s="4">
        <f t="shared" si="0"/>
        <v>302.41539999999998</v>
      </c>
      <c r="P5" s="4">
        <f t="shared" si="0"/>
        <v>423.37700000000012</v>
      </c>
      <c r="Q5" s="4">
        <f t="shared" si="0"/>
        <v>0</v>
      </c>
      <c r="R5" s="1"/>
      <c r="S5" s="1"/>
      <c r="T5" s="1"/>
      <c r="U5" s="4">
        <f t="shared" ref="U5:Z5" si="1">SUM(U6:U494)</f>
        <v>374.57059999999996</v>
      </c>
      <c r="V5" s="4">
        <f t="shared" si="1"/>
        <v>321.298</v>
      </c>
      <c r="W5" s="4">
        <f t="shared" si="1"/>
        <v>373.89980000000003</v>
      </c>
      <c r="X5" s="4">
        <f t="shared" si="1"/>
        <v>265.53579999999999</v>
      </c>
      <c r="Y5" s="4">
        <f t="shared" si="1"/>
        <v>319.19299999999998</v>
      </c>
      <c r="Z5" s="4">
        <f t="shared" si="1"/>
        <v>370.40180000000004</v>
      </c>
      <c r="AA5" s="1"/>
      <c r="AB5" s="4">
        <f>SUM(AB6:AB494)</f>
        <v>177.47300000000007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63</v>
      </c>
      <c r="D6" s="1"/>
      <c r="E6" s="1">
        <v>16</v>
      </c>
      <c r="F6" s="1">
        <v>47</v>
      </c>
      <c r="G6" s="6">
        <v>0.14000000000000001</v>
      </c>
      <c r="H6" s="1">
        <v>180</v>
      </c>
      <c r="I6" s="1">
        <v>9988421</v>
      </c>
      <c r="J6" s="1">
        <v>17</v>
      </c>
      <c r="K6" s="1">
        <f t="shared" ref="K6:K41" si="2">E6-J6</f>
        <v>-1</v>
      </c>
      <c r="L6" s="1"/>
      <c r="M6" s="1"/>
      <c r="N6" s="1">
        <v>67</v>
      </c>
      <c r="O6" s="1">
        <f>E6/5</f>
        <v>3.2</v>
      </c>
      <c r="P6" s="5"/>
      <c r="Q6" s="5"/>
      <c r="R6" s="1"/>
      <c r="S6" s="1">
        <f>(F6+N6+P6)/O6</f>
        <v>35.625</v>
      </c>
      <c r="T6" s="1">
        <f>(F6+N6)/O6</f>
        <v>35.625</v>
      </c>
      <c r="U6" s="1">
        <v>5.2</v>
      </c>
      <c r="V6" s="1">
        <v>1.6</v>
      </c>
      <c r="W6" s="1">
        <v>2.6</v>
      </c>
      <c r="X6" s="1">
        <v>2.4</v>
      </c>
      <c r="Y6" s="1">
        <v>0.8</v>
      </c>
      <c r="Z6" s="1">
        <v>3.8</v>
      </c>
      <c r="AA6" s="1"/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67</v>
      </c>
      <c r="D7" s="1"/>
      <c r="E7" s="1">
        <v>9</v>
      </c>
      <c r="F7" s="1">
        <v>58</v>
      </c>
      <c r="G7" s="6">
        <v>0.18</v>
      </c>
      <c r="H7" s="1">
        <v>270</v>
      </c>
      <c r="I7" s="1">
        <v>9988438</v>
      </c>
      <c r="J7" s="1">
        <v>7</v>
      </c>
      <c r="K7" s="1">
        <f t="shared" si="2"/>
        <v>2</v>
      </c>
      <c r="L7" s="1"/>
      <c r="M7" s="1"/>
      <c r="N7" s="1"/>
      <c r="O7" s="1">
        <f t="shared" ref="O7:O41" si="4">E7/5</f>
        <v>1.8</v>
      </c>
      <c r="P7" s="5"/>
      <c r="Q7" s="5"/>
      <c r="R7" s="1"/>
      <c r="S7" s="1">
        <f t="shared" ref="S7:S41" si="5">(F7+N7+P7)/O7</f>
        <v>32.222222222222221</v>
      </c>
      <c r="T7" s="1">
        <f t="shared" ref="T7:T41" si="6">(F7+N7)/O7</f>
        <v>32.222222222222221</v>
      </c>
      <c r="U7" s="1">
        <v>1.6</v>
      </c>
      <c r="V7" s="1">
        <v>3.4</v>
      </c>
      <c r="W7" s="1">
        <v>4.5999999999999996</v>
      </c>
      <c r="X7" s="1">
        <v>3</v>
      </c>
      <c r="Y7" s="1">
        <v>1.6</v>
      </c>
      <c r="Z7" s="1">
        <v>5</v>
      </c>
      <c r="AA7" s="23" t="s">
        <v>33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52</v>
      </c>
      <c r="D8" s="1"/>
      <c r="E8" s="1">
        <v>11</v>
      </c>
      <c r="F8" s="1">
        <v>41</v>
      </c>
      <c r="G8" s="6">
        <v>0.18</v>
      </c>
      <c r="H8" s="1">
        <v>270</v>
      </c>
      <c r="I8" s="1">
        <v>9988445</v>
      </c>
      <c r="J8" s="1">
        <v>9</v>
      </c>
      <c r="K8" s="1">
        <f t="shared" si="2"/>
        <v>2</v>
      </c>
      <c r="L8" s="1"/>
      <c r="M8" s="1"/>
      <c r="N8" s="1">
        <v>23</v>
      </c>
      <c r="O8" s="1">
        <f t="shared" si="4"/>
        <v>2.2000000000000002</v>
      </c>
      <c r="P8" s="5"/>
      <c r="Q8" s="5"/>
      <c r="R8" s="1"/>
      <c r="S8" s="1">
        <f t="shared" si="5"/>
        <v>29.09090909090909</v>
      </c>
      <c r="T8" s="1">
        <f t="shared" si="6"/>
        <v>29.09090909090909</v>
      </c>
      <c r="U8" s="1">
        <v>3</v>
      </c>
      <c r="V8" s="1">
        <v>3</v>
      </c>
      <c r="W8" s="1">
        <v>4</v>
      </c>
      <c r="X8" s="1">
        <v>2</v>
      </c>
      <c r="Y8" s="1">
        <v>0.2</v>
      </c>
      <c r="Z8" s="1">
        <v>3.8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149</v>
      </c>
      <c r="D9" s="1"/>
      <c r="E9" s="1">
        <v>34</v>
      </c>
      <c r="F9" s="1">
        <v>115</v>
      </c>
      <c r="G9" s="6">
        <v>0.4</v>
      </c>
      <c r="H9" s="1">
        <v>270</v>
      </c>
      <c r="I9" s="1">
        <v>9988452</v>
      </c>
      <c r="J9" s="1">
        <v>34</v>
      </c>
      <c r="K9" s="1">
        <f t="shared" si="2"/>
        <v>0</v>
      </c>
      <c r="L9" s="1"/>
      <c r="M9" s="1"/>
      <c r="N9" s="1"/>
      <c r="O9" s="1">
        <f t="shared" si="4"/>
        <v>6.8</v>
      </c>
      <c r="P9" s="5">
        <f t="shared" ref="P9:P15" si="7">20*O9-N9-F9</f>
        <v>21</v>
      </c>
      <c r="Q9" s="5"/>
      <c r="R9" s="1"/>
      <c r="S9" s="1">
        <f t="shared" si="5"/>
        <v>20</v>
      </c>
      <c r="T9" s="1">
        <f t="shared" si="6"/>
        <v>16.911764705882355</v>
      </c>
      <c r="U9" s="1">
        <v>4.8</v>
      </c>
      <c r="V9" s="1">
        <v>4.5999999999999996</v>
      </c>
      <c r="W9" s="1">
        <v>4.8</v>
      </c>
      <c r="X9" s="1">
        <v>0.8</v>
      </c>
      <c r="Y9" s="1">
        <v>5</v>
      </c>
      <c r="Z9" s="1">
        <v>3.2</v>
      </c>
      <c r="AA9" s="1"/>
      <c r="AB9" s="1">
        <f t="shared" si="3"/>
        <v>8.4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201</v>
      </c>
      <c r="D10" s="1"/>
      <c r="E10" s="1">
        <v>14</v>
      </c>
      <c r="F10" s="1">
        <v>187</v>
      </c>
      <c r="G10" s="6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>
        <f t="shared" si="4"/>
        <v>2.8</v>
      </c>
      <c r="P10" s="5"/>
      <c r="Q10" s="5"/>
      <c r="R10" s="1"/>
      <c r="S10" s="1">
        <f t="shared" si="5"/>
        <v>66.785714285714292</v>
      </c>
      <c r="T10" s="1">
        <f t="shared" si="6"/>
        <v>66.785714285714292</v>
      </c>
      <c r="U10" s="1">
        <v>1.2</v>
      </c>
      <c r="V10" s="1">
        <v>1</v>
      </c>
      <c r="W10" s="1">
        <v>1.6</v>
      </c>
      <c r="X10" s="1">
        <v>0</v>
      </c>
      <c r="Y10" s="1">
        <v>0</v>
      </c>
      <c r="Z10" s="1">
        <v>1</v>
      </c>
      <c r="AA10" s="24" t="s">
        <v>39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40</v>
      </c>
      <c r="B11" s="1" t="s">
        <v>41</v>
      </c>
      <c r="C11" s="1"/>
      <c r="D11" s="1"/>
      <c r="E11" s="1"/>
      <c r="F11" s="1"/>
      <c r="G11" s="6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>
        <v>15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1.016</v>
      </c>
      <c r="W11" s="1">
        <v>0.99199999999999999</v>
      </c>
      <c r="X11" s="1">
        <v>0.96</v>
      </c>
      <c r="Y11" s="1">
        <v>1.9319999999999999</v>
      </c>
      <c r="Z11" s="1">
        <v>4.7619999999999996</v>
      </c>
      <c r="AA11" s="13" t="s">
        <v>42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31</v>
      </c>
      <c r="C12" s="1"/>
      <c r="D12" s="1">
        <v>12</v>
      </c>
      <c r="E12" s="1">
        <v>5</v>
      </c>
      <c r="F12" s="1">
        <v>7</v>
      </c>
      <c r="G12" s="6">
        <v>0.18</v>
      </c>
      <c r="H12" s="1">
        <v>150</v>
      </c>
      <c r="I12" s="1">
        <v>5034819</v>
      </c>
      <c r="J12" s="1">
        <v>6</v>
      </c>
      <c r="K12" s="1">
        <f t="shared" si="2"/>
        <v>-1</v>
      </c>
      <c r="L12" s="1"/>
      <c r="M12" s="1"/>
      <c r="N12" s="1">
        <v>61.2</v>
      </c>
      <c r="O12" s="1">
        <f t="shared" si="4"/>
        <v>1</v>
      </c>
      <c r="P12" s="5"/>
      <c r="Q12" s="5"/>
      <c r="R12" s="1"/>
      <c r="S12" s="1">
        <f t="shared" si="5"/>
        <v>68.2</v>
      </c>
      <c r="T12" s="1">
        <f t="shared" si="6"/>
        <v>68.2</v>
      </c>
      <c r="U12" s="1">
        <v>3</v>
      </c>
      <c r="V12" s="1">
        <v>1.8</v>
      </c>
      <c r="W12" s="1">
        <v>1.4</v>
      </c>
      <c r="X12" s="1">
        <v>3.6</v>
      </c>
      <c r="Y12" s="1">
        <v>2.6</v>
      </c>
      <c r="Z12" s="1">
        <v>3.4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31</v>
      </c>
      <c r="C13" s="1">
        <v>167</v>
      </c>
      <c r="D13" s="1"/>
      <c r="E13" s="1">
        <v>70</v>
      </c>
      <c r="F13" s="1">
        <v>97</v>
      </c>
      <c r="G13" s="6">
        <v>0.1</v>
      </c>
      <c r="H13" s="1">
        <v>90</v>
      </c>
      <c r="I13" s="1">
        <v>8444163</v>
      </c>
      <c r="J13" s="1">
        <v>65</v>
      </c>
      <c r="K13" s="1">
        <f t="shared" si="2"/>
        <v>5</v>
      </c>
      <c r="L13" s="1"/>
      <c r="M13" s="1"/>
      <c r="N13" s="1">
        <v>108</v>
      </c>
      <c r="O13" s="1">
        <f t="shared" si="4"/>
        <v>14</v>
      </c>
      <c r="P13" s="5">
        <f t="shared" si="7"/>
        <v>75</v>
      </c>
      <c r="Q13" s="5"/>
      <c r="R13" s="1"/>
      <c r="S13" s="1">
        <f t="shared" si="5"/>
        <v>20</v>
      </c>
      <c r="T13" s="1">
        <f t="shared" si="6"/>
        <v>14.642857142857142</v>
      </c>
      <c r="U13" s="1">
        <v>11</v>
      </c>
      <c r="V13" s="1">
        <v>13.8</v>
      </c>
      <c r="W13" s="1">
        <v>14.6</v>
      </c>
      <c r="X13" s="1">
        <v>5</v>
      </c>
      <c r="Y13" s="1">
        <v>9</v>
      </c>
      <c r="Z13" s="1">
        <v>12.6</v>
      </c>
      <c r="AA13" s="1"/>
      <c r="AB13" s="1">
        <f t="shared" si="3"/>
        <v>7.5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31</v>
      </c>
      <c r="C14" s="1">
        <v>100</v>
      </c>
      <c r="D14" s="1"/>
      <c r="E14" s="1">
        <v>41</v>
      </c>
      <c r="F14" s="1">
        <v>59</v>
      </c>
      <c r="G14" s="6">
        <v>0.18</v>
      </c>
      <c r="H14" s="1">
        <v>150</v>
      </c>
      <c r="I14" s="1">
        <v>5038411</v>
      </c>
      <c r="J14" s="1">
        <v>36</v>
      </c>
      <c r="K14" s="1">
        <f t="shared" si="2"/>
        <v>5</v>
      </c>
      <c r="L14" s="1"/>
      <c r="M14" s="1"/>
      <c r="N14" s="1">
        <v>225</v>
      </c>
      <c r="O14" s="1">
        <f t="shared" si="4"/>
        <v>8.1999999999999993</v>
      </c>
      <c r="P14" s="5"/>
      <c r="Q14" s="5"/>
      <c r="R14" s="1"/>
      <c r="S14" s="1">
        <f t="shared" si="5"/>
        <v>34.634146341463421</v>
      </c>
      <c r="T14" s="1">
        <f t="shared" si="6"/>
        <v>34.634146341463421</v>
      </c>
      <c r="U14" s="1">
        <v>13</v>
      </c>
      <c r="V14" s="1">
        <v>9</v>
      </c>
      <c r="W14" s="1">
        <v>9.8000000000000007</v>
      </c>
      <c r="X14" s="1">
        <v>6.6</v>
      </c>
      <c r="Y14" s="1">
        <v>9.6</v>
      </c>
      <c r="Z14" s="1">
        <v>10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31</v>
      </c>
      <c r="C15" s="1">
        <v>99</v>
      </c>
      <c r="D15" s="1"/>
      <c r="E15" s="1">
        <v>65</v>
      </c>
      <c r="F15" s="1">
        <v>34</v>
      </c>
      <c r="G15" s="6">
        <v>0.18</v>
      </c>
      <c r="H15" s="1">
        <v>150</v>
      </c>
      <c r="I15" s="1">
        <v>5038459</v>
      </c>
      <c r="J15" s="1">
        <v>64</v>
      </c>
      <c r="K15" s="1">
        <f t="shared" si="2"/>
        <v>1</v>
      </c>
      <c r="L15" s="1"/>
      <c r="M15" s="1"/>
      <c r="N15" s="1">
        <v>77.799999999999983</v>
      </c>
      <c r="O15" s="1">
        <f t="shared" si="4"/>
        <v>13</v>
      </c>
      <c r="P15" s="5">
        <f t="shared" si="7"/>
        <v>148.20000000000002</v>
      </c>
      <c r="Q15" s="5"/>
      <c r="R15" s="1"/>
      <c r="S15" s="1">
        <f t="shared" si="5"/>
        <v>20</v>
      </c>
      <c r="T15" s="1">
        <f t="shared" si="6"/>
        <v>8.5999999999999979</v>
      </c>
      <c r="U15" s="1">
        <v>9.1999999999999993</v>
      </c>
      <c r="V15" s="1">
        <v>12.2</v>
      </c>
      <c r="W15" s="1">
        <v>10.6</v>
      </c>
      <c r="X15" s="1">
        <v>5.6</v>
      </c>
      <c r="Y15" s="1">
        <v>10.4</v>
      </c>
      <c r="Z15" s="1">
        <v>12</v>
      </c>
      <c r="AA15" s="13" t="s">
        <v>77</v>
      </c>
      <c r="AB15" s="1">
        <f t="shared" si="3"/>
        <v>26.676000000000002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31</v>
      </c>
      <c r="C16" s="1">
        <v>81</v>
      </c>
      <c r="D16" s="1"/>
      <c r="E16" s="1">
        <v>21</v>
      </c>
      <c r="F16" s="1">
        <v>60</v>
      </c>
      <c r="G16" s="6">
        <v>0.18</v>
      </c>
      <c r="H16" s="1">
        <v>150</v>
      </c>
      <c r="I16" s="1">
        <v>5038831</v>
      </c>
      <c r="J16" s="1">
        <v>18</v>
      </c>
      <c r="K16" s="1">
        <f t="shared" si="2"/>
        <v>3</v>
      </c>
      <c r="L16" s="1"/>
      <c r="M16" s="1"/>
      <c r="N16" s="1">
        <v>39</v>
      </c>
      <c r="O16" s="1">
        <f t="shared" si="4"/>
        <v>4.2</v>
      </c>
      <c r="P16" s="5"/>
      <c r="Q16" s="5"/>
      <c r="R16" s="1"/>
      <c r="S16" s="1">
        <f t="shared" si="5"/>
        <v>23.571428571428569</v>
      </c>
      <c r="T16" s="1">
        <f t="shared" si="6"/>
        <v>23.571428571428569</v>
      </c>
      <c r="U16" s="1">
        <v>1.8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41</v>
      </c>
      <c r="D17" s="1">
        <v>3</v>
      </c>
      <c r="E17" s="1">
        <v>17</v>
      </c>
      <c r="F17" s="1">
        <v>27</v>
      </c>
      <c r="G17" s="6">
        <v>0.18</v>
      </c>
      <c r="H17" s="1">
        <v>120</v>
      </c>
      <c r="I17" s="1">
        <v>5038855</v>
      </c>
      <c r="J17" s="1">
        <v>16</v>
      </c>
      <c r="K17" s="1">
        <f t="shared" si="2"/>
        <v>1</v>
      </c>
      <c r="L17" s="1"/>
      <c r="M17" s="1"/>
      <c r="N17" s="1">
        <v>48</v>
      </c>
      <c r="O17" s="1">
        <f t="shared" si="4"/>
        <v>3.4</v>
      </c>
      <c r="P17" s="5"/>
      <c r="Q17" s="5"/>
      <c r="R17" s="1"/>
      <c r="S17" s="1">
        <f t="shared" si="5"/>
        <v>22.058823529411764</v>
      </c>
      <c r="T17" s="1">
        <f t="shared" si="6"/>
        <v>22.058823529411764</v>
      </c>
      <c r="U17" s="1">
        <v>1.8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189</v>
      </c>
      <c r="D18" s="1"/>
      <c r="E18" s="1">
        <v>42</v>
      </c>
      <c r="F18" s="1">
        <v>147</v>
      </c>
      <c r="G18" s="6">
        <v>0.18</v>
      </c>
      <c r="H18" s="1">
        <v>150</v>
      </c>
      <c r="I18" s="1">
        <v>5038435</v>
      </c>
      <c r="J18" s="1">
        <v>40</v>
      </c>
      <c r="K18" s="1">
        <f t="shared" si="2"/>
        <v>2</v>
      </c>
      <c r="L18" s="1"/>
      <c r="M18" s="1"/>
      <c r="N18" s="1">
        <v>191</v>
      </c>
      <c r="O18" s="1">
        <f t="shared" si="4"/>
        <v>8.4</v>
      </c>
      <c r="P18" s="5"/>
      <c r="Q18" s="5"/>
      <c r="R18" s="1"/>
      <c r="S18" s="1">
        <f t="shared" si="5"/>
        <v>40.238095238095234</v>
      </c>
      <c r="T18" s="1">
        <f t="shared" si="6"/>
        <v>40.238095238095234</v>
      </c>
      <c r="U18" s="1">
        <v>15.2</v>
      </c>
      <c r="V18" s="1">
        <v>15</v>
      </c>
      <c r="W18" s="1">
        <v>14.8</v>
      </c>
      <c r="X18" s="1">
        <v>8.1999999999999993</v>
      </c>
      <c r="Y18" s="1">
        <v>13.2</v>
      </c>
      <c r="Z18" s="1">
        <v>13.4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31</v>
      </c>
      <c r="C19" s="1">
        <v>21</v>
      </c>
      <c r="D19" s="1">
        <v>10</v>
      </c>
      <c r="E19" s="1">
        <v>5</v>
      </c>
      <c r="F19" s="1">
        <v>25</v>
      </c>
      <c r="G19" s="6">
        <v>0.2</v>
      </c>
      <c r="H19" s="1">
        <v>120</v>
      </c>
      <c r="I19" s="1">
        <v>5038398</v>
      </c>
      <c r="J19" s="1">
        <v>7</v>
      </c>
      <c r="K19" s="1">
        <f t="shared" si="2"/>
        <v>-2</v>
      </c>
      <c r="L19" s="1"/>
      <c r="M19" s="1"/>
      <c r="N19" s="1">
        <v>181.2</v>
      </c>
      <c r="O19" s="1">
        <f t="shared" si="4"/>
        <v>1</v>
      </c>
      <c r="P19" s="5"/>
      <c r="Q19" s="5"/>
      <c r="R19" s="1"/>
      <c r="S19" s="1">
        <f t="shared" si="5"/>
        <v>206.2</v>
      </c>
      <c r="T19" s="1">
        <f t="shared" si="6"/>
        <v>206.2</v>
      </c>
      <c r="U19" s="1">
        <v>8.6</v>
      </c>
      <c r="V19" s="1">
        <v>4.8</v>
      </c>
      <c r="W19" s="1">
        <v>4.4000000000000004</v>
      </c>
      <c r="X19" s="1">
        <v>1.2</v>
      </c>
      <c r="Y19" s="1">
        <v>6.4</v>
      </c>
      <c r="Z19" s="1">
        <v>2.2000000000000002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41</v>
      </c>
      <c r="C20" s="1">
        <v>67.08</v>
      </c>
      <c r="D20" s="1">
        <v>15.38</v>
      </c>
      <c r="E20" s="1">
        <v>18.5</v>
      </c>
      <c r="F20" s="1">
        <v>63.96</v>
      </c>
      <c r="G20" s="6">
        <v>1</v>
      </c>
      <c r="H20" s="1">
        <v>150</v>
      </c>
      <c r="I20" s="1">
        <v>5038596</v>
      </c>
      <c r="J20" s="1">
        <v>20</v>
      </c>
      <c r="K20" s="1">
        <f t="shared" si="2"/>
        <v>-1.5</v>
      </c>
      <c r="L20" s="1"/>
      <c r="M20" s="1"/>
      <c r="N20" s="1">
        <v>29.14800000000001</v>
      </c>
      <c r="O20" s="1">
        <f t="shared" si="4"/>
        <v>3.7</v>
      </c>
      <c r="P20" s="5"/>
      <c r="Q20" s="5"/>
      <c r="R20" s="1"/>
      <c r="S20" s="1">
        <f t="shared" si="5"/>
        <v>25.164324324324323</v>
      </c>
      <c r="T20" s="1">
        <f t="shared" si="6"/>
        <v>25.164324324324323</v>
      </c>
      <c r="U20" s="1">
        <v>4.6840000000000002</v>
      </c>
      <c r="V20" s="1">
        <v>7.3620000000000001</v>
      </c>
      <c r="W20" s="1">
        <v>6.702</v>
      </c>
      <c r="X20" s="1">
        <v>5.1059999999999999</v>
      </c>
      <c r="Y20" s="1">
        <v>2.0739999999999998</v>
      </c>
      <c r="Z20" s="1">
        <v>8.782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54</v>
      </c>
      <c r="B21" s="1" t="s">
        <v>41</v>
      </c>
      <c r="C21" s="1">
        <v>207.67</v>
      </c>
      <c r="D21" s="1"/>
      <c r="E21" s="1">
        <v>31.83</v>
      </c>
      <c r="F21" s="1">
        <v>175.84</v>
      </c>
      <c r="G21" s="6">
        <v>1</v>
      </c>
      <c r="H21" s="1">
        <v>120</v>
      </c>
      <c r="I21" s="1">
        <v>5038558</v>
      </c>
      <c r="J21" s="1">
        <v>33.5</v>
      </c>
      <c r="K21" s="1">
        <f t="shared" si="2"/>
        <v>-1.6700000000000017</v>
      </c>
      <c r="L21" s="1"/>
      <c r="M21" s="1"/>
      <c r="N21" s="1"/>
      <c r="O21" s="1">
        <f t="shared" si="4"/>
        <v>6.3659999999999997</v>
      </c>
      <c r="P21" s="5"/>
      <c r="Q21" s="5"/>
      <c r="R21" s="1"/>
      <c r="S21" s="1">
        <f t="shared" si="5"/>
        <v>27.621740496387059</v>
      </c>
      <c r="T21" s="1">
        <f t="shared" si="6"/>
        <v>27.621740496387059</v>
      </c>
      <c r="U21" s="1">
        <v>5.93</v>
      </c>
      <c r="V21" s="1">
        <v>6.016</v>
      </c>
      <c r="W21" s="1">
        <v>5.2359999999999998</v>
      </c>
      <c r="X21" s="1">
        <v>2.3340000000000001</v>
      </c>
      <c r="Y21" s="1">
        <v>14.337999999999999</v>
      </c>
      <c r="Z21" s="1">
        <v>10.178000000000001</v>
      </c>
      <c r="AA21" s="24" t="s">
        <v>39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55</v>
      </c>
      <c r="B22" s="15" t="s">
        <v>41</v>
      </c>
      <c r="C22" s="15">
        <v>354.52</v>
      </c>
      <c r="D22" s="15"/>
      <c r="E22" s="15">
        <v>4.58</v>
      </c>
      <c r="F22" s="16">
        <v>345.62</v>
      </c>
      <c r="G22" s="6">
        <v>1</v>
      </c>
      <c r="H22" s="1">
        <v>180</v>
      </c>
      <c r="I22" s="1">
        <v>5038619</v>
      </c>
      <c r="J22" s="1">
        <v>8</v>
      </c>
      <c r="K22" s="1">
        <f t="shared" si="2"/>
        <v>-3.42</v>
      </c>
      <c r="L22" s="1"/>
      <c r="M22" s="1"/>
      <c r="N22" s="1"/>
      <c r="O22" s="1">
        <f t="shared" si="4"/>
        <v>0.91600000000000004</v>
      </c>
      <c r="P22" s="5"/>
      <c r="Q22" s="5"/>
      <c r="R22" s="1"/>
      <c r="S22" s="1">
        <f t="shared" si="5"/>
        <v>377.31441048034935</v>
      </c>
      <c r="T22" s="1">
        <f t="shared" si="6"/>
        <v>377.31441048034935</v>
      </c>
      <c r="U22" s="1">
        <v>1.6108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4" t="s">
        <v>39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7" t="s">
        <v>61</v>
      </c>
      <c r="B23" s="18" t="s">
        <v>41</v>
      </c>
      <c r="C23" s="18">
        <v>2.0979999999999999</v>
      </c>
      <c r="D23" s="18">
        <v>0.52200000000000002</v>
      </c>
      <c r="E23" s="18"/>
      <c r="F23" s="19"/>
      <c r="G23" s="20">
        <v>0</v>
      </c>
      <c r="H23" s="21">
        <v>180</v>
      </c>
      <c r="I23" s="21" t="s">
        <v>57</v>
      </c>
      <c r="J23" s="21"/>
      <c r="K23" s="21">
        <f t="shared" ref="K23" si="8">E23-J23</f>
        <v>0</v>
      </c>
      <c r="L23" s="21"/>
      <c r="M23" s="21"/>
      <c r="N23" s="21"/>
      <c r="O23" s="21">
        <f t="shared" ref="O23" si="9">E23/5</f>
        <v>0</v>
      </c>
      <c r="P23" s="22"/>
      <c r="Q23" s="22"/>
      <c r="R23" s="21"/>
      <c r="S23" s="21" t="e">
        <f t="shared" ref="S23" si="10">(F23+N23+P23)/O23</f>
        <v>#DIV/0!</v>
      </c>
      <c r="T23" s="21" t="e">
        <f t="shared" ref="T23" si="11">(F23+N23)/O23</f>
        <v>#DIV/0!</v>
      </c>
      <c r="U23" s="21">
        <v>0</v>
      </c>
      <c r="V23" s="21">
        <v>0</v>
      </c>
      <c r="W23" s="21">
        <v>1.1704000000000001</v>
      </c>
      <c r="X23" s="21">
        <v>19.495000000000001</v>
      </c>
      <c r="Y23" s="21">
        <v>2.6560000000000001</v>
      </c>
      <c r="Z23" s="21">
        <v>7.3227999999999991</v>
      </c>
      <c r="AA23" s="21"/>
      <c r="AB23" s="2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56</v>
      </c>
      <c r="B24" s="15" t="s">
        <v>41</v>
      </c>
      <c r="C24" s="15">
        <v>142.298</v>
      </c>
      <c r="D24" s="15"/>
      <c r="E24" s="15"/>
      <c r="F24" s="16">
        <v>142.298</v>
      </c>
      <c r="G24" s="6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0.5</v>
      </c>
      <c r="V24" s="1">
        <v>0.54800000000000004</v>
      </c>
      <c r="W24" s="1">
        <v>0.93900000000000006</v>
      </c>
      <c r="X24" s="1">
        <v>2.331</v>
      </c>
      <c r="Y24" s="1">
        <v>3.2330000000000001</v>
      </c>
      <c r="Z24" s="1">
        <v>15.871</v>
      </c>
      <c r="AA24" s="24" t="s">
        <v>39</v>
      </c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7" t="s">
        <v>51</v>
      </c>
      <c r="B25" s="18" t="s">
        <v>41</v>
      </c>
      <c r="C25" s="18">
        <v>84.79</v>
      </c>
      <c r="D25" s="18"/>
      <c r="E25" s="18">
        <v>2.31</v>
      </c>
      <c r="F25" s="19">
        <v>82.48</v>
      </c>
      <c r="G25" s="20">
        <v>0</v>
      </c>
      <c r="H25" s="21" t="e">
        <v>#N/A</v>
      </c>
      <c r="I25" s="21" t="s">
        <v>52</v>
      </c>
      <c r="J25" s="21">
        <v>2.5</v>
      </c>
      <c r="K25" s="21">
        <f t="shared" ref="K25" si="12">E25-J25</f>
        <v>-0.18999999999999995</v>
      </c>
      <c r="L25" s="21"/>
      <c r="M25" s="21"/>
      <c r="N25" s="21"/>
      <c r="O25" s="21">
        <f t="shared" ref="O25" si="13">E25/5</f>
        <v>0.46200000000000002</v>
      </c>
      <c r="P25" s="22"/>
      <c r="Q25" s="22"/>
      <c r="R25" s="21"/>
      <c r="S25" s="21">
        <f t="shared" ref="S25" si="14">(F25+N25+P25)/O25</f>
        <v>178.52813852813853</v>
      </c>
      <c r="T25" s="21">
        <f t="shared" ref="T25" si="15">(F25+N25)/O25</f>
        <v>178.52813852813853</v>
      </c>
      <c r="U25" s="21">
        <v>1.486</v>
      </c>
      <c r="V25" s="21">
        <v>0.55400000000000005</v>
      </c>
      <c r="W25" s="21">
        <v>0.55000000000000004</v>
      </c>
      <c r="X25" s="21">
        <v>0</v>
      </c>
      <c r="Y25" s="21">
        <v>0</v>
      </c>
      <c r="Z25" s="21">
        <v>0</v>
      </c>
      <c r="AA25" s="24" t="s">
        <v>39</v>
      </c>
      <c r="AB25" s="2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58</v>
      </c>
      <c r="B26" s="21" t="s">
        <v>31</v>
      </c>
      <c r="C26" s="21">
        <v>3</v>
      </c>
      <c r="D26" s="21"/>
      <c r="E26" s="21"/>
      <c r="F26" s="21"/>
      <c r="G26" s="20">
        <v>0</v>
      </c>
      <c r="H26" s="21">
        <v>120</v>
      </c>
      <c r="I26" s="21" t="s">
        <v>57</v>
      </c>
      <c r="J26" s="21">
        <v>3</v>
      </c>
      <c r="K26" s="21">
        <f t="shared" si="2"/>
        <v>-3</v>
      </c>
      <c r="L26" s="21"/>
      <c r="M26" s="21"/>
      <c r="N26" s="21"/>
      <c r="O26" s="21">
        <f t="shared" si="4"/>
        <v>0</v>
      </c>
      <c r="P26" s="22"/>
      <c r="Q26" s="22"/>
      <c r="R26" s="21"/>
      <c r="S26" s="21" t="e">
        <f t="shared" si="5"/>
        <v>#DIV/0!</v>
      </c>
      <c r="T26" s="21" t="e">
        <f t="shared" si="6"/>
        <v>#DIV/0!</v>
      </c>
      <c r="U26" s="21">
        <v>2.8</v>
      </c>
      <c r="V26" s="21">
        <v>3</v>
      </c>
      <c r="W26" s="21">
        <v>4.2</v>
      </c>
      <c r="X26" s="21">
        <v>1</v>
      </c>
      <c r="Y26" s="21">
        <v>4.2</v>
      </c>
      <c r="Z26" s="21">
        <v>4</v>
      </c>
      <c r="AA26" s="21" t="s">
        <v>59</v>
      </c>
      <c r="AB26" s="2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41</v>
      </c>
      <c r="C27" s="1">
        <v>71.304000000000002</v>
      </c>
      <c r="D27" s="1"/>
      <c r="E27" s="1">
        <v>25.998999999999999</v>
      </c>
      <c r="F27" s="1">
        <v>45.305</v>
      </c>
      <c r="G27" s="6">
        <v>1</v>
      </c>
      <c r="H27" s="1">
        <v>120</v>
      </c>
      <c r="I27" s="1">
        <v>6159901</v>
      </c>
      <c r="J27" s="1">
        <v>22.5</v>
      </c>
      <c r="K27" s="1">
        <f t="shared" si="2"/>
        <v>3.4989999999999988</v>
      </c>
      <c r="L27" s="1"/>
      <c r="M27" s="1"/>
      <c r="N27" s="1">
        <v>86.645999999999987</v>
      </c>
      <c r="O27" s="1">
        <f t="shared" si="4"/>
        <v>5.1997999999999998</v>
      </c>
      <c r="P27" s="5"/>
      <c r="Q27" s="5"/>
      <c r="R27" s="1"/>
      <c r="S27" s="1">
        <f t="shared" si="5"/>
        <v>25.37616831416593</v>
      </c>
      <c r="T27" s="1">
        <f t="shared" si="6"/>
        <v>25.37616831416593</v>
      </c>
      <c r="U27" s="1">
        <v>6.3179999999999996</v>
      </c>
      <c r="V27" s="1">
        <v>5.5888</v>
      </c>
      <c r="W27" s="1">
        <v>6.5049999999999999</v>
      </c>
      <c r="X27" s="1">
        <v>4.5432000000000006</v>
      </c>
      <c r="Y27" s="1">
        <v>6.4951999999999996</v>
      </c>
      <c r="Z27" s="1">
        <v>9.479000000000001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41</v>
      </c>
      <c r="C28" s="1">
        <v>461.91300000000001</v>
      </c>
      <c r="D28" s="1"/>
      <c r="E28" s="1">
        <v>6.0259999999999998</v>
      </c>
      <c r="F28" s="1">
        <v>455.887</v>
      </c>
      <c r="G28" s="6">
        <v>0</v>
      </c>
      <c r="H28" s="1">
        <v>120</v>
      </c>
      <c r="I28" s="1" t="s">
        <v>79</v>
      </c>
      <c r="J28" s="1">
        <v>7</v>
      </c>
      <c r="K28" s="1">
        <f t="shared" si="2"/>
        <v>-0.9740000000000002</v>
      </c>
      <c r="L28" s="1"/>
      <c r="M28" s="1"/>
      <c r="N28" s="1"/>
      <c r="O28" s="1">
        <f t="shared" si="4"/>
        <v>1.2052</v>
      </c>
      <c r="P28" s="5"/>
      <c r="Q28" s="5"/>
      <c r="R28" s="1"/>
      <c r="S28" s="1">
        <f t="shared" si="5"/>
        <v>378.26667772983734</v>
      </c>
      <c r="T28" s="1">
        <f t="shared" si="6"/>
        <v>378.26667772983734</v>
      </c>
      <c r="U28" s="1">
        <v>0.5696</v>
      </c>
      <c r="V28" s="1">
        <v>0.54859999999999998</v>
      </c>
      <c r="W28" s="1">
        <v>1.0711999999999999</v>
      </c>
      <c r="X28" s="1">
        <v>29.568999999999999</v>
      </c>
      <c r="Y28" s="1">
        <v>9.3953999999999986</v>
      </c>
      <c r="Z28" s="1">
        <v>6.0073999999999996</v>
      </c>
      <c r="AA28" s="24" t="s">
        <v>78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>
        <v>319</v>
      </c>
      <c r="D29" s="1"/>
      <c r="E29" s="1">
        <v>60</v>
      </c>
      <c r="F29" s="1">
        <v>259</v>
      </c>
      <c r="G29" s="6">
        <v>0.1</v>
      </c>
      <c r="H29" s="1">
        <v>60</v>
      </c>
      <c r="I29" s="1">
        <v>8444170</v>
      </c>
      <c r="J29" s="1">
        <v>63</v>
      </c>
      <c r="K29" s="1">
        <f t="shared" si="2"/>
        <v>-3</v>
      </c>
      <c r="L29" s="1"/>
      <c r="M29" s="1"/>
      <c r="N29" s="1"/>
      <c r="O29" s="1">
        <f t="shared" si="4"/>
        <v>12</v>
      </c>
      <c r="P29" s="5"/>
      <c r="Q29" s="5"/>
      <c r="R29" s="1"/>
      <c r="S29" s="1">
        <f t="shared" si="5"/>
        <v>21.583333333333332</v>
      </c>
      <c r="T29" s="1">
        <f t="shared" si="6"/>
        <v>21.583333333333332</v>
      </c>
      <c r="U29" s="1">
        <v>6.6</v>
      </c>
      <c r="V29" s="1">
        <v>14</v>
      </c>
      <c r="W29" s="1">
        <v>22</v>
      </c>
      <c r="X29" s="1">
        <v>9.4</v>
      </c>
      <c r="Y29" s="1">
        <v>12</v>
      </c>
      <c r="Z29" s="1">
        <v>14.4</v>
      </c>
      <c r="AA29" s="24" t="s">
        <v>33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73</v>
      </c>
      <c r="D30" s="1"/>
      <c r="E30" s="1">
        <v>28</v>
      </c>
      <c r="F30" s="1">
        <v>45</v>
      </c>
      <c r="G30" s="6">
        <v>0.14000000000000001</v>
      </c>
      <c r="H30" s="1">
        <v>180</v>
      </c>
      <c r="I30" s="1">
        <v>9988391</v>
      </c>
      <c r="J30" s="1">
        <v>29</v>
      </c>
      <c r="K30" s="1">
        <f t="shared" si="2"/>
        <v>-1</v>
      </c>
      <c r="L30" s="1"/>
      <c r="M30" s="1"/>
      <c r="N30" s="1">
        <v>107</v>
      </c>
      <c r="O30" s="1">
        <f t="shared" si="4"/>
        <v>5.6</v>
      </c>
      <c r="P30" s="5"/>
      <c r="Q30" s="5"/>
      <c r="R30" s="1"/>
      <c r="S30" s="1">
        <f t="shared" si="5"/>
        <v>27.142857142857146</v>
      </c>
      <c r="T30" s="1">
        <f t="shared" si="6"/>
        <v>27.142857142857146</v>
      </c>
      <c r="U30" s="1">
        <v>7.2</v>
      </c>
      <c r="V30" s="1">
        <v>2.6</v>
      </c>
      <c r="W30" s="1">
        <v>5.2</v>
      </c>
      <c r="X30" s="1">
        <v>3.2</v>
      </c>
      <c r="Y30" s="1">
        <v>1.8</v>
      </c>
      <c r="Z30" s="1">
        <v>5.2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156</v>
      </c>
      <c r="D31" s="1"/>
      <c r="E31" s="1">
        <v>42</v>
      </c>
      <c r="F31" s="1">
        <v>114</v>
      </c>
      <c r="G31" s="6">
        <v>0.18</v>
      </c>
      <c r="H31" s="1">
        <v>270</v>
      </c>
      <c r="I31" s="1">
        <v>9988681</v>
      </c>
      <c r="J31" s="1">
        <v>39</v>
      </c>
      <c r="K31" s="1">
        <f t="shared" si="2"/>
        <v>3</v>
      </c>
      <c r="L31" s="1"/>
      <c r="M31" s="1"/>
      <c r="N31" s="1"/>
      <c r="O31" s="1">
        <f t="shared" si="4"/>
        <v>8.4</v>
      </c>
      <c r="P31" s="5">
        <f t="shared" ref="P31" si="16">20*O31-N31-F31</f>
        <v>54</v>
      </c>
      <c r="Q31" s="5"/>
      <c r="R31" s="1"/>
      <c r="S31" s="1">
        <f t="shared" si="5"/>
        <v>20</v>
      </c>
      <c r="T31" s="1">
        <f t="shared" si="6"/>
        <v>13.571428571428571</v>
      </c>
      <c r="U31" s="1">
        <v>5.4</v>
      </c>
      <c r="V31" s="1">
        <v>3</v>
      </c>
      <c r="W31" s="1">
        <v>7.8</v>
      </c>
      <c r="X31" s="1">
        <v>8</v>
      </c>
      <c r="Y31" s="1">
        <v>7.8</v>
      </c>
      <c r="Z31" s="1">
        <v>1.8</v>
      </c>
      <c r="AA31" s="1"/>
      <c r="AB31" s="1">
        <f t="shared" si="3"/>
        <v>9.7199999999999989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41</v>
      </c>
      <c r="C32" s="1">
        <v>189.39500000000001</v>
      </c>
      <c r="D32" s="1"/>
      <c r="E32" s="1"/>
      <c r="F32" s="1">
        <v>189.39500000000001</v>
      </c>
      <c r="G32" s="6">
        <v>1</v>
      </c>
      <c r="H32" s="1">
        <v>120</v>
      </c>
      <c r="I32" s="1">
        <v>8785228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1.9019999999999999</v>
      </c>
      <c r="V32" s="1">
        <v>1.899</v>
      </c>
      <c r="W32" s="1">
        <v>0.58799999999999997</v>
      </c>
      <c r="X32" s="1">
        <v>0</v>
      </c>
      <c r="Y32" s="1">
        <v>0</v>
      </c>
      <c r="Z32" s="1">
        <v>0</v>
      </c>
      <c r="AA32" s="24" t="s">
        <v>39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41</v>
      </c>
      <c r="C33" s="1">
        <v>321.37799999999999</v>
      </c>
      <c r="D33" s="1"/>
      <c r="E33" s="1">
        <v>28.297999999999998</v>
      </c>
      <c r="F33" s="1">
        <v>293.08</v>
      </c>
      <c r="G33" s="6">
        <v>1</v>
      </c>
      <c r="H33" s="1">
        <v>120</v>
      </c>
      <c r="I33" s="1">
        <v>8785198</v>
      </c>
      <c r="J33" s="1">
        <v>29</v>
      </c>
      <c r="K33" s="1">
        <f t="shared" si="2"/>
        <v>-0.70200000000000173</v>
      </c>
      <c r="L33" s="1"/>
      <c r="M33" s="1"/>
      <c r="N33" s="1"/>
      <c r="O33" s="1">
        <f t="shared" si="4"/>
        <v>5.6595999999999993</v>
      </c>
      <c r="P33" s="5"/>
      <c r="Q33" s="5"/>
      <c r="R33" s="1"/>
      <c r="S33" s="1">
        <f t="shared" si="5"/>
        <v>51.784578415435725</v>
      </c>
      <c r="T33" s="1">
        <f t="shared" si="6"/>
        <v>51.784578415435725</v>
      </c>
      <c r="U33" s="1">
        <v>4.3975999999999997</v>
      </c>
      <c r="V33" s="1">
        <v>4.9767999999999999</v>
      </c>
      <c r="W33" s="1">
        <v>4.9055999999999997</v>
      </c>
      <c r="X33" s="1">
        <v>2.4668000000000001</v>
      </c>
      <c r="Y33" s="1">
        <v>0</v>
      </c>
      <c r="Z33" s="1">
        <v>0</v>
      </c>
      <c r="AA33" s="24" t="s">
        <v>39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250</v>
      </c>
      <c r="D34" s="1"/>
      <c r="E34" s="1">
        <v>108</v>
      </c>
      <c r="F34" s="1">
        <v>138</v>
      </c>
      <c r="G34" s="6">
        <v>0.1</v>
      </c>
      <c r="H34" s="1">
        <v>60</v>
      </c>
      <c r="I34" s="1">
        <v>8444187</v>
      </c>
      <c r="J34" s="1">
        <v>110</v>
      </c>
      <c r="K34" s="1">
        <f t="shared" si="2"/>
        <v>-2</v>
      </c>
      <c r="L34" s="1"/>
      <c r="M34" s="1"/>
      <c r="N34" s="1">
        <v>430</v>
      </c>
      <c r="O34" s="1">
        <f t="shared" si="4"/>
        <v>21.6</v>
      </c>
      <c r="P34" s="5"/>
      <c r="Q34" s="5"/>
      <c r="R34" s="1"/>
      <c r="S34" s="1">
        <f t="shared" si="5"/>
        <v>26.296296296296294</v>
      </c>
      <c r="T34" s="1">
        <f t="shared" si="6"/>
        <v>26.296296296296294</v>
      </c>
      <c r="U34" s="1">
        <v>27.2</v>
      </c>
      <c r="V34" s="1">
        <v>23.6</v>
      </c>
      <c r="W34" s="1">
        <v>25.4</v>
      </c>
      <c r="X34" s="1">
        <v>18</v>
      </c>
      <c r="Y34" s="1">
        <v>17.600000000000001</v>
      </c>
      <c r="Z34" s="1">
        <v>19.399999999999999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76</v>
      </c>
      <c r="D35" s="1">
        <v>126</v>
      </c>
      <c r="E35" s="1">
        <v>76</v>
      </c>
      <c r="F35" s="1">
        <v>126</v>
      </c>
      <c r="G35" s="6">
        <v>0.1</v>
      </c>
      <c r="H35" s="1">
        <v>90</v>
      </c>
      <c r="I35" s="1">
        <v>8444194</v>
      </c>
      <c r="J35" s="1">
        <v>76</v>
      </c>
      <c r="K35" s="1">
        <f t="shared" si="2"/>
        <v>0</v>
      </c>
      <c r="L35" s="1"/>
      <c r="M35" s="1"/>
      <c r="N35" s="1">
        <v>410</v>
      </c>
      <c r="O35" s="1">
        <f t="shared" si="4"/>
        <v>15.2</v>
      </c>
      <c r="P35" s="5"/>
      <c r="Q35" s="5"/>
      <c r="R35" s="1"/>
      <c r="S35" s="1">
        <f t="shared" si="5"/>
        <v>35.263157894736842</v>
      </c>
      <c r="T35" s="1">
        <f t="shared" si="6"/>
        <v>35.263157894736842</v>
      </c>
      <c r="U35" s="1">
        <v>24.4</v>
      </c>
      <c r="V35" s="1">
        <v>21</v>
      </c>
      <c r="W35" s="1">
        <v>15.2</v>
      </c>
      <c r="X35" s="1">
        <v>12</v>
      </c>
      <c r="Y35" s="1">
        <v>10.6</v>
      </c>
      <c r="Z35" s="1">
        <v>12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70</v>
      </c>
      <c r="B36" s="1" t="s">
        <v>31</v>
      </c>
      <c r="C36" s="1">
        <v>114</v>
      </c>
      <c r="D36" s="1"/>
      <c r="E36" s="1">
        <v>28</v>
      </c>
      <c r="F36" s="1">
        <v>86</v>
      </c>
      <c r="G36" s="6">
        <v>0.2</v>
      </c>
      <c r="H36" s="1">
        <v>120</v>
      </c>
      <c r="I36" s="1">
        <v>783798</v>
      </c>
      <c r="J36" s="1">
        <v>27</v>
      </c>
      <c r="K36" s="1">
        <f t="shared" si="2"/>
        <v>1</v>
      </c>
      <c r="L36" s="1"/>
      <c r="M36" s="1"/>
      <c r="N36" s="1">
        <v>191</v>
      </c>
      <c r="O36" s="1">
        <f t="shared" si="4"/>
        <v>5.6</v>
      </c>
      <c r="P36" s="5"/>
      <c r="Q36" s="5"/>
      <c r="R36" s="1"/>
      <c r="S36" s="1">
        <f t="shared" si="5"/>
        <v>49.464285714285715</v>
      </c>
      <c r="T36" s="1">
        <f t="shared" si="6"/>
        <v>49.464285714285715</v>
      </c>
      <c r="U36" s="1">
        <v>12.2</v>
      </c>
      <c r="V36" s="1">
        <v>6.4</v>
      </c>
      <c r="W36" s="1">
        <v>10</v>
      </c>
      <c r="X36" s="1">
        <v>5.4</v>
      </c>
      <c r="Y36" s="1">
        <v>8</v>
      </c>
      <c r="Z36" s="1">
        <v>13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71</v>
      </c>
      <c r="B37" s="15" t="s">
        <v>41</v>
      </c>
      <c r="C37" s="15">
        <v>27.486000000000001</v>
      </c>
      <c r="D37" s="15"/>
      <c r="E37" s="15">
        <v>6.79</v>
      </c>
      <c r="F37" s="16">
        <v>20.696000000000002</v>
      </c>
      <c r="G37" s="6">
        <v>1</v>
      </c>
      <c r="H37" s="1">
        <v>120</v>
      </c>
      <c r="I37" s="1">
        <v>783811</v>
      </c>
      <c r="J37" s="1">
        <v>14</v>
      </c>
      <c r="K37" s="1">
        <f t="shared" si="2"/>
        <v>-7.21</v>
      </c>
      <c r="L37" s="1"/>
      <c r="M37" s="1"/>
      <c r="N37" s="1">
        <v>317.77499999999998</v>
      </c>
      <c r="O37" s="1">
        <f t="shared" si="4"/>
        <v>1.3580000000000001</v>
      </c>
      <c r="P37" s="5">
        <f>20*(O37+O38)-N37-N38-F37-F38</f>
        <v>125.17700000000008</v>
      </c>
      <c r="Q37" s="5"/>
      <c r="R37" s="1"/>
      <c r="S37" s="1">
        <f t="shared" si="5"/>
        <v>341.41973490427102</v>
      </c>
      <c r="T37" s="1">
        <f t="shared" si="6"/>
        <v>249.24226804123711</v>
      </c>
      <c r="U37" s="1">
        <v>23.760400000000001</v>
      </c>
      <c r="V37" s="1">
        <v>2.2995999999999999</v>
      </c>
      <c r="W37" s="1">
        <v>0</v>
      </c>
      <c r="X37" s="1">
        <v>0.71520000000000006</v>
      </c>
      <c r="Y37" s="1">
        <v>0.73880000000000001</v>
      </c>
      <c r="Z37" s="1">
        <v>0</v>
      </c>
      <c r="AA37" s="1"/>
      <c r="AB37" s="1">
        <f t="shared" si="3"/>
        <v>125.17700000000008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7" t="s">
        <v>72</v>
      </c>
      <c r="B38" s="18" t="s">
        <v>41</v>
      </c>
      <c r="C38" s="18">
        <v>129.947</v>
      </c>
      <c r="D38" s="18"/>
      <c r="E38" s="18">
        <v>113.28700000000001</v>
      </c>
      <c r="F38" s="19">
        <v>16.66</v>
      </c>
      <c r="G38" s="20">
        <v>0</v>
      </c>
      <c r="H38" s="21" t="e">
        <v>#N/A</v>
      </c>
      <c r="I38" s="21" t="s">
        <v>57</v>
      </c>
      <c r="J38" s="21">
        <v>102.5</v>
      </c>
      <c r="K38" s="21">
        <f t="shared" si="2"/>
        <v>10.787000000000006</v>
      </c>
      <c r="L38" s="21"/>
      <c r="M38" s="21"/>
      <c r="N38" s="21"/>
      <c r="O38" s="21">
        <f t="shared" si="4"/>
        <v>22.657400000000003</v>
      </c>
      <c r="P38" s="22"/>
      <c r="Q38" s="22"/>
      <c r="R38" s="21"/>
      <c r="S38" s="21">
        <f t="shared" si="5"/>
        <v>0.73530060818981868</v>
      </c>
      <c r="T38" s="21">
        <f t="shared" si="6"/>
        <v>0.73530060818981868</v>
      </c>
      <c r="U38" s="21">
        <v>0</v>
      </c>
      <c r="V38" s="21">
        <v>0.96880000000000011</v>
      </c>
      <c r="W38" s="21">
        <v>15.4308</v>
      </c>
      <c r="X38" s="21">
        <v>1.3984000000000001</v>
      </c>
      <c r="Y38" s="21">
        <v>14.757</v>
      </c>
      <c r="Z38" s="21">
        <v>20.247599999999998</v>
      </c>
      <c r="AA38" s="21"/>
      <c r="AB38" s="2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73</v>
      </c>
      <c r="B39" s="1" t="s">
        <v>31</v>
      </c>
      <c r="C39" s="1">
        <v>193</v>
      </c>
      <c r="D39" s="1"/>
      <c r="E39" s="1">
        <v>29</v>
      </c>
      <c r="F39" s="1">
        <v>164</v>
      </c>
      <c r="G39" s="6">
        <v>0.2</v>
      </c>
      <c r="H39" s="1">
        <v>120</v>
      </c>
      <c r="I39" s="1">
        <v>783804</v>
      </c>
      <c r="J39" s="1">
        <v>29</v>
      </c>
      <c r="K39" s="1">
        <f t="shared" si="2"/>
        <v>0</v>
      </c>
      <c r="L39" s="1"/>
      <c r="M39" s="1"/>
      <c r="N39" s="1">
        <v>72</v>
      </c>
      <c r="O39" s="1">
        <f t="shared" si="4"/>
        <v>5.8</v>
      </c>
      <c r="P39" s="5"/>
      <c r="Q39" s="5"/>
      <c r="R39" s="1"/>
      <c r="S39" s="1">
        <f t="shared" si="5"/>
        <v>40.689655172413794</v>
      </c>
      <c r="T39" s="1">
        <f t="shared" si="6"/>
        <v>40.689655172413794</v>
      </c>
      <c r="U39" s="1">
        <v>10.6</v>
      </c>
      <c r="V39" s="1">
        <v>6.4</v>
      </c>
      <c r="W39" s="1">
        <v>13</v>
      </c>
      <c r="X39" s="1">
        <v>6.2</v>
      </c>
      <c r="Y39" s="1">
        <v>7.4</v>
      </c>
      <c r="Z39" s="1">
        <v>8.6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74</v>
      </c>
      <c r="B40" s="15" t="s">
        <v>41</v>
      </c>
      <c r="C40" s="15">
        <v>101.40300000000001</v>
      </c>
      <c r="D40" s="15">
        <v>368.774</v>
      </c>
      <c r="E40" s="15">
        <v>188.863</v>
      </c>
      <c r="F40" s="16">
        <v>191.798</v>
      </c>
      <c r="G40" s="6">
        <v>1</v>
      </c>
      <c r="H40" s="1">
        <v>120</v>
      </c>
      <c r="I40" s="1">
        <v>783828</v>
      </c>
      <c r="J40" s="1">
        <v>273</v>
      </c>
      <c r="K40" s="1">
        <f t="shared" si="2"/>
        <v>-84.137</v>
      </c>
      <c r="L40" s="1"/>
      <c r="M40" s="1"/>
      <c r="N40" s="1">
        <v>1722.41</v>
      </c>
      <c r="O40" s="1">
        <f t="shared" si="4"/>
        <v>37.772599999999997</v>
      </c>
      <c r="P40" s="5"/>
      <c r="Q40" s="5"/>
      <c r="R40" s="1"/>
      <c r="S40" s="1">
        <f t="shared" si="5"/>
        <v>50.677157516294884</v>
      </c>
      <c r="T40" s="1">
        <f t="shared" si="6"/>
        <v>50.677157516294884</v>
      </c>
      <c r="U40" s="1">
        <v>83.606200000000001</v>
      </c>
      <c r="V40" s="1">
        <v>40.3232</v>
      </c>
      <c r="W40" s="1">
        <v>36.048999999999999</v>
      </c>
      <c r="X40" s="1">
        <v>16.851600000000001</v>
      </c>
      <c r="Y40" s="1">
        <v>40.017600000000002</v>
      </c>
      <c r="Z40" s="1">
        <v>59.402000000000001</v>
      </c>
      <c r="AA40" s="1" t="s">
        <v>75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7" t="s">
        <v>76</v>
      </c>
      <c r="B41" s="18" t="s">
        <v>41</v>
      </c>
      <c r="C41" s="18"/>
      <c r="D41" s="18">
        <v>32.594000000000001</v>
      </c>
      <c r="E41" s="18">
        <v>32.594000000000001</v>
      </c>
      <c r="F41" s="19"/>
      <c r="G41" s="20">
        <v>0</v>
      </c>
      <c r="H41" s="21" t="e">
        <v>#N/A</v>
      </c>
      <c r="I41" s="21" t="s">
        <v>57</v>
      </c>
      <c r="J41" s="21">
        <v>63</v>
      </c>
      <c r="K41" s="21">
        <f t="shared" si="2"/>
        <v>-30.405999999999999</v>
      </c>
      <c r="L41" s="21"/>
      <c r="M41" s="21"/>
      <c r="N41" s="21"/>
      <c r="O41" s="21">
        <f t="shared" si="4"/>
        <v>6.5188000000000006</v>
      </c>
      <c r="P41" s="22"/>
      <c r="Q41" s="22"/>
      <c r="R41" s="21"/>
      <c r="S41" s="21">
        <f t="shared" si="5"/>
        <v>0</v>
      </c>
      <c r="T41" s="21">
        <f t="shared" si="6"/>
        <v>0</v>
      </c>
      <c r="U41" s="21">
        <v>14.206</v>
      </c>
      <c r="V41" s="21">
        <v>16.7972</v>
      </c>
      <c r="W41" s="21">
        <v>56.360799999999998</v>
      </c>
      <c r="X41" s="21">
        <v>39.165599999999998</v>
      </c>
      <c r="Y41" s="21">
        <v>42.155999999999999</v>
      </c>
      <c r="Z41" s="21">
        <v>22.95</v>
      </c>
      <c r="AA41" s="21"/>
      <c r="AB41" s="2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35</v>
      </c>
      <c r="B43" s="1" t="s">
        <v>31</v>
      </c>
      <c r="C43" s="1"/>
      <c r="D43" s="1">
        <v>600</v>
      </c>
      <c r="E43" s="1">
        <v>55</v>
      </c>
      <c r="F43" s="1">
        <v>545</v>
      </c>
      <c r="G43" s="6"/>
      <c r="H43" s="1"/>
      <c r="I43" s="1"/>
      <c r="J43" s="1">
        <v>28</v>
      </c>
      <c r="K43" s="1">
        <f t="shared" ref="K43:K44" si="17">E43-J43</f>
        <v>27</v>
      </c>
      <c r="L43" s="1"/>
      <c r="M43" s="1"/>
      <c r="N43" s="1">
        <v>500</v>
      </c>
      <c r="O43" s="1">
        <f t="shared" ref="O43:O44" si="18">E43/5</f>
        <v>11</v>
      </c>
      <c r="P43" s="5"/>
      <c r="Q43" s="5"/>
      <c r="R43" s="1"/>
      <c r="S43" s="1">
        <f t="shared" ref="S43:S44" si="19">(F43+N43+P43)/O43</f>
        <v>95</v>
      </c>
      <c r="T43" s="1">
        <f t="shared" ref="T43:T44" si="20">(F43+N43)/O43</f>
        <v>95</v>
      </c>
      <c r="U43" s="1">
        <v>0.2</v>
      </c>
      <c r="V43" s="1">
        <v>7</v>
      </c>
      <c r="W43" s="1">
        <v>35.6</v>
      </c>
      <c r="X43" s="1">
        <v>39</v>
      </c>
      <c r="Y43" s="1">
        <v>53.2</v>
      </c>
      <c r="Z43" s="1">
        <v>54.8</v>
      </c>
      <c r="AA43" s="1"/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31</v>
      </c>
      <c r="C44" s="1">
        <v>1058</v>
      </c>
      <c r="D44" s="1">
        <v>600</v>
      </c>
      <c r="E44" s="1">
        <v>277</v>
      </c>
      <c r="F44" s="1">
        <v>1381</v>
      </c>
      <c r="G44" s="6">
        <v>0.18</v>
      </c>
      <c r="H44" s="1"/>
      <c r="I44" s="1"/>
      <c r="J44" s="1">
        <v>279</v>
      </c>
      <c r="K44" s="1">
        <f t="shared" si="17"/>
        <v>-2</v>
      </c>
      <c r="L44" s="1"/>
      <c r="M44" s="1"/>
      <c r="N44" s="1"/>
      <c r="O44" s="1">
        <f t="shared" si="18"/>
        <v>55.4</v>
      </c>
      <c r="P44" s="5"/>
      <c r="Q44" s="5"/>
      <c r="R44" s="1"/>
      <c r="S44" s="1">
        <f t="shared" si="19"/>
        <v>24.927797833935017</v>
      </c>
      <c r="T44" s="1">
        <f t="shared" si="20"/>
        <v>24.927797833935017</v>
      </c>
      <c r="U44" s="1">
        <v>49.6</v>
      </c>
      <c r="V44" s="1">
        <v>75.2</v>
      </c>
      <c r="W44" s="1">
        <v>25.8</v>
      </c>
      <c r="X44" s="1">
        <v>0</v>
      </c>
      <c r="Y44" s="1">
        <v>0</v>
      </c>
      <c r="Z44" s="1">
        <v>1.8</v>
      </c>
      <c r="AA44" s="1"/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B41" xr:uid="{C48F54D5-B31D-4466-97E8-49E0FED182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2024-07-22T12:15:30Z</dcterms:created>
  <dcterms:modified xsi:type="dcterms:W3CDTF">2024-07-25T07:42:35Z</dcterms:modified>
</cp:coreProperties>
</file>