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6CD852EC-8655-4242-81FC-74C5D2086B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2" i="1" l="1"/>
  <c r="V53" i="1" l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E8" i="1"/>
  <c r="AE15" i="1"/>
  <c r="AE16" i="1"/>
  <c r="AE17" i="1"/>
  <c r="AE18" i="1"/>
  <c r="AE24" i="1"/>
  <c r="AE31" i="1"/>
  <c r="AE35" i="1"/>
  <c r="AE38" i="1"/>
  <c r="AE40" i="1"/>
  <c r="AE41" i="1"/>
  <c r="AE42" i="1"/>
  <c r="AE44" i="1"/>
  <c r="AE45" i="1"/>
  <c r="AE48" i="1"/>
  <c r="AE52" i="1"/>
  <c r="AE54" i="1"/>
  <c r="AE55" i="1"/>
  <c r="AE58" i="1"/>
  <c r="AE63" i="1"/>
  <c r="AE66" i="1"/>
  <c r="AE69" i="1"/>
  <c r="AE72" i="1"/>
  <c r="AE76" i="1"/>
  <c r="AE80" i="1"/>
  <c r="AE83" i="1"/>
  <c r="AE91" i="1"/>
  <c r="AE104" i="1"/>
  <c r="AE119" i="1"/>
  <c r="AE121" i="1"/>
  <c r="AE122" i="1"/>
  <c r="AE123" i="1"/>
  <c r="S118" i="1"/>
  <c r="AE118" i="1" s="1"/>
  <c r="S114" i="1"/>
  <c r="AE114" i="1" s="1"/>
  <c r="S109" i="1"/>
  <c r="AE109" i="1" s="1"/>
  <c r="S108" i="1"/>
  <c r="AE108" i="1" s="1"/>
  <c r="S103" i="1"/>
  <c r="AE103" i="1" s="1"/>
  <c r="S101" i="1"/>
  <c r="AE101" i="1" s="1"/>
  <c r="S100" i="1"/>
  <c r="AE100" i="1" s="1"/>
  <c r="S97" i="1"/>
  <c r="AE97" i="1" s="1"/>
  <c r="S94" i="1"/>
  <c r="AE94" i="1" s="1"/>
  <c r="S93" i="1"/>
  <c r="AE93" i="1" s="1"/>
  <c r="S92" i="1"/>
  <c r="AE92" i="1" s="1"/>
  <c r="S90" i="1"/>
  <c r="AE90" i="1" s="1"/>
  <c r="S89" i="1"/>
  <c r="AE89" i="1" s="1"/>
  <c r="S88" i="1"/>
  <c r="AE88" i="1" s="1"/>
  <c r="S86" i="1"/>
  <c r="AE86" i="1" s="1"/>
  <c r="S82" i="1"/>
  <c r="AE82" i="1" s="1"/>
  <c r="S79" i="1"/>
  <c r="AE79" i="1" s="1"/>
  <c r="S78" i="1"/>
  <c r="AE78" i="1" s="1"/>
  <c r="S71" i="1"/>
  <c r="AE71" i="1" s="1"/>
  <c r="S67" i="1"/>
  <c r="AE67" i="1" s="1"/>
  <c r="S61" i="1"/>
  <c r="AE61" i="1" s="1"/>
  <c r="S60" i="1"/>
  <c r="AE60" i="1" s="1"/>
  <c r="S57" i="1"/>
  <c r="AE57" i="1" s="1"/>
  <c r="S56" i="1"/>
  <c r="AE56" i="1" s="1"/>
  <c r="S53" i="1"/>
  <c r="AE53" i="1" s="1"/>
  <c r="S49" i="1"/>
  <c r="AE49" i="1" s="1"/>
  <c r="S47" i="1"/>
  <c r="AE47" i="1" s="1"/>
  <c r="S43" i="1"/>
  <c r="AE43" i="1" s="1"/>
  <c r="S36" i="1"/>
  <c r="AE36" i="1" s="1"/>
  <c r="S34" i="1"/>
  <c r="AE34" i="1" s="1"/>
  <c r="S33" i="1"/>
  <c r="AE33" i="1" s="1"/>
  <c r="S32" i="1"/>
  <c r="AE32" i="1" s="1"/>
  <c r="S30" i="1"/>
  <c r="AE30" i="1" s="1"/>
  <c r="S29" i="1"/>
  <c r="AE29" i="1" s="1"/>
  <c r="S28" i="1"/>
  <c r="AE28" i="1" s="1"/>
  <c r="S27" i="1"/>
  <c r="AE27" i="1" s="1"/>
  <c r="S25" i="1"/>
  <c r="AE25" i="1" s="1"/>
  <c r="S22" i="1"/>
  <c r="AE22" i="1" s="1"/>
  <c r="S21" i="1"/>
  <c r="AE21" i="1" s="1"/>
  <c r="S19" i="1"/>
  <c r="AE19" i="1" s="1"/>
  <c r="S14" i="1"/>
  <c r="AE14" i="1" s="1"/>
  <c r="S13" i="1"/>
  <c r="AE13" i="1" s="1"/>
  <c r="S12" i="1"/>
  <c r="AE12" i="1" s="1"/>
  <c r="S11" i="1"/>
  <c r="AE11" i="1" s="1"/>
  <c r="S10" i="1"/>
  <c r="AE10" i="1" s="1"/>
  <c r="S9" i="1"/>
  <c r="AE9" i="1" s="1"/>
  <c r="S7" i="1"/>
  <c r="AE7" i="1" s="1"/>
  <c r="S6" i="1"/>
  <c r="AE6" i="1" s="1"/>
  <c r="T5" i="1"/>
  <c r="R120" i="1" l="1"/>
  <c r="R107" i="1"/>
  <c r="R106" i="1"/>
  <c r="R105" i="1"/>
  <c r="R99" i="1"/>
  <c r="R98" i="1"/>
  <c r="R96" i="1"/>
  <c r="R95" i="1"/>
  <c r="R87" i="1"/>
  <c r="R85" i="1"/>
  <c r="R84" i="1"/>
  <c r="R81" i="1"/>
  <c r="R77" i="1"/>
  <c r="R74" i="1"/>
  <c r="S74" i="1" s="1"/>
  <c r="AE74" i="1" s="1"/>
  <c r="R73" i="1"/>
  <c r="R70" i="1"/>
  <c r="R68" i="1"/>
  <c r="S68" i="1" s="1"/>
  <c r="AE68" i="1" s="1"/>
  <c r="R62" i="1"/>
  <c r="S62" i="1" s="1"/>
  <c r="AE62" i="1" s="1"/>
  <c r="R59" i="1"/>
  <c r="R51" i="1"/>
  <c r="R50" i="1"/>
  <c r="S50" i="1" s="1"/>
  <c r="AE50" i="1" s="1"/>
  <c r="R46" i="1"/>
  <c r="R39" i="1"/>
  <c r="R26" i="1"/>
  <c r="R20" i="1"/>
  <c r="S20" i="1" s="1"/>
  <c r="AE20" i="1" s="1"/>
  <c r="S26" i="1" l="1"/>
  <c r="AE26" i="1" s="1"/>
  <c r="S46" i="1"/>
  <c r="AE46" i="1" s="1"/>
  <c r="S51" i="1"/>
  <c r="AE51" i="1" s="1"/>
  <c r="S70" i="1"/>
  <c r="AE70" i="1" s="1"/>
  <c r="S84" i="1"/>
  <c r="AE84" i="1" s="1"/>
  <c r="S87" i="1"/>
  <c r="AE87" i="1" s="1"/>
  <c r="S95" i="1"/>
  <c r="AE95" i="1" s="1"/>
  <c r="S98" i="1"/>
  <c r="AE98" i="1" s="1"/>
  <c r="S105" i="1"/>
  <c r="AE105" i="1" s="1"/>
  <c r="S107" i="1"/>
  <c r="AE107" i="1" s="1"/>
  <c r="AF5" i="1"/>
  <c r="S39" i="1"/>
  <c r="AE39" i="1" s="1"/>
  <c r="S59" i="1"/>
  <c r="AE59" i="1" s="1"/>
  <c r="S73" i="1"/>
  <c r="AE73" i="1" s="1"/>
  <c r="S77" i="1"/>
  <c r="AE77" i="1" s="1"/>
  <c r="S81" i="1"/>
  <c r="AE81" i="1" s="1"/>
  <c r="S85" i="1"/>
  <c r="AE85" i="1" s="1"/>
  <c r="S96" i="1"/>
  <c r="AE96" i="1" s="1"/>
  <c r="S99" i="1"/>
  <c r="AE99" i="1" s="1"/>
  <c r="S106" i="1"/>
  <c r="AE106" i="1" s="1"/>
  <c r="S120" i="1"/>
  <c r="AE120" i="1" s="1"/>
  <c r="F39" i="1" l="1"/>
  <c r="E39" i="1"/>
  <c r="F114" i="1"/>
  <c r="E114" i="1"/>
  <c r="F81" i="1" l="1"/>
  <c r="E81" i="1"/>
  <c r="P81" i="1" s="1"/>
  <c r="F77" i="1"/>
  <c r="E77" i="1"/>
  <c r="P77" i="1" s="1"/>
  <c r="F14" i="1"/>
  <c r="E14" i="1"/>
  <c r="P50" i="1"/>
  <c r="W50" i="1" s="1"/>
  <c r="P114" i="1"/>
  <c r="Q114" i="1" s="1"/>
  <c r="P118" i="1"/>
  <c r="W118" i="1" s="1"/>
  <c r="P7" i="1"/>
  <c r="W7" i="1" s="1"/>
  <c r="P8" i="1"/>
  <c r="P9" i="1"/>
  <c r="W9" i="1" s="1"/>
  <c r="P10" i="1"/>
  <c r="P11" i="1"/>
  <c r="W11" i="1" s="1"/>
  <c r="P12" i="1"/>
  <c r="W12" i="1" s="1"/>
  <c r="P13" i="1"/>
  <c r="P15" i="1"/>
  <c r="P16" i="1"/>
  <c r="P17" i="1"/>
  <c r="P18" i="1"/>
  <c r="P19" i="1"/>
  <c r="P20" i="1"/>
  <c r="W20" i="1" s="1"/>
  <c r="P21" i="1"/>
  <c r="P22" i="1"/>
  <c r="W22" i="1" s="1"/>
  <c r="P23" i="1"/>
  <c r="Q23" i="1" s="1"/>
  <c r="R23" i="1" s="1"/>
  <c r="S23" i="1" s="1"/>
  <c r="AE23" i="1" s="1"/>
  <c r="P24" i="1"/>
  <c r="P25" i="1"/>
  <c r="W25" i="1" s="1"/>
  <c r="P26" i="1"/>
  <c r="W26" i="1" s="1"/>
  <c r="P27" i="1"/>
  <c r="P28" i="1"/>
  <c r="W28" i="1" s="1"/>
  <c r="P29" i="1"/>
  <c r="P30" i="1"/>
  <c r="P31" i="1"/>
  <c r="P32" i="1"/>
  <c r="P33" i="1"/>
  <c r="P34" i="1"/>
  <c r="P35" i="1"/>
  <c r="P36" i="1"/>
  <c r="P37" i="1"/>
  <c r="Q37" i="1" s="1"/>
  <c r="R37" i="1" s="1"/>
  <c r="AE37" i="1" s="1"/>
  <c r="P38" i="1"/>
  <c r="P39" i="1"/>
  <c r="W39" i="1" s="1"/>
  <c r="P40" i="1"/>
  <c r="P41" i="1"/>
  <c r="P42" i="1"/>
  <c r="P43" i="1"/>
  <c r="P44" i="1"/>
  <c r="P45" i="1"/>
  <c r="P46" i="1"/>
  <c r="W46" i="1" s="1"/>
  <c r="P47" i="1"/>
  <c r="P48" i="1"/>
  <c r="P49" i="1"/>
  <c r="W49" i="1" s="1"/>
  <c r="P51" i="1"/>
  <c r="W51" i="1" s="1"/>
  <c r="P52" i="1"/>
  <c r="P53" i="1"/>
  <c r="W53" i="1" s="1"/>
  <c r="P54" i="1"/>
  <c r="P55" i="1"/>
  <c r="P56" i="1"/>
  <c r="P57" i="1"/>
  <c r="W57" i="1" s="1"/>
  <c r="P58" i="1"/>
  <c r="P59" i="1"/>
  <c r="W59" i="1" s="1"/>
  <c r="P60" i="1"/>
  <c r="Q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Q67" i="1" s="1"/>
  <c r="P68" i="1"/>
  <c r="W68" i="1" s="1"/>
  <c r="P69" i="1"/>
  <c r="P70" i="1"/>
  <c r="W70" i="1" s="1"/>
  <c r="P71" i="1"/>
  <c r="Q71" i="1" s="1"/>
  <c r="P72" i="1"/>
  <c r="P73" i="1"/>
  <c r="W73" i="1" s="1"/>
  <c r="P74" i="1"/>
  <c r="W74" i="1" s="1"/>
  <c r="P75" i="1"/>
  <c r="P76" i="1"/>
  <c r="P78" i="1"/>
  <c r="W78" i="1" s="1"/>
  <c r="P79" i="1"/>
  <c r="Q79" i="1" s="1"/>
  <c r="P80" i="1"/>
  <c r="P82" i="1"/>
  <c r="Q82" i="1" s="1"/>
  <c r="P83" i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P92" i="1"/>
  <c r="W92" i="1" s="1"/>
  <c r="P93" i="1"/>
  <c r="Q93" i="1" s="1"/>
  <c r="P94" i="1"/>
  <c r="Q94" i="1" s="1"/>
  <c r="P95" i="1"/>
  <c r="W95" i="1" s="1"/>
  <c r="P96" i="1"/>
  <c r="W96" i="1" s="1"/>
  <c r="P97" i="1"/>
  <c r="Q97" i="1" s="1"/>
  <c r="P98" i="1"/>
  <c r="W98" i="1" s="1"/>
  <c r="P99" i="1"/>
  <c r="W99" i="1" s="1"/>
  <c r="P100" i="1"/>
  <c r="Q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P105" i="1"/>
  <c r="W105" i="1" s="1"/>
  <c r="P106" i="1"/>
  <c r="W106" i="1" s="1"/>
  <c r="P107" i="1"/>
  <c r="W107" i="1" s="1"/>
  <c r="P108" i="1"/>
  <c r="Q108" i="1" s="1"/>
  <c r="P109" i="1"/>
  <c r="Q109" i="1" s="1"/>
  <c r="P110" i="1"/>
  <c r="Q110" i="1" s="1"/>
  <c r="R110" i="1" s="1"/>
  <c r="S110" i="1" s="1"/>
  <c r="AE110" i="1" s="1"/>
  <c r="P111" i="1"/>
  <c r="Q111" i="1" s="1"/>
  <c r="R111" i="1" s="1"/>
  <c r="S111" i="1" s="1"/>
  <c r="AE111" i="1" s="1"/>
  <c r="P112" i="1"/>
  <c r="Q112" i="1" s="1"/>
  <c r="R112" i="1" s="1"/>
  <c r="S112" i="1" s="1"/>
  <c r="AE112" i="1" s="1"/>
  <c r="P113" i="1"/>
  <c r="P115" i="1"/>
  <c r="Q115" i="1" s="1"/>
  <c r="R115" i="1" s="1"/>
  <c r="S115" i="1" s="1"/>
  <c r="AE115" i="1" s="1"/>
  <c r="P116" i="1"/>
  <c r="P117" i="1"/>
  <c r="P119" i="1"/>
  <c r="P120" i="1"/>
  <c r="W120" i="1" s="1"/>
  <c r="P121" i="1"/>
  <c r="P122" i="1"/>
  <c r="P123" i="1"/>
  <c r="P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Q6" i="1" l="1"/>
  <c r="W6" i="1"/>
  <c r="W115" i="1"/>
  <c r="W112" i="1"/>
  <c r="W110" i="1"/>
  <c r="W108" i="1"/>
  <c r="W102" i="1"/>
  <c r="W100" i="1"/>
  <c r="W94" i="1"/>
  <c r="W82" i="1"/>
  <c r="W64" i="1"/>
  <c r="W60" i="1"/>
  <c r="Q56" i="1"/>
  <c r="W56" i="1"/>
  <c r="Q47" i="1"/>
  <c r="W47" i="1"/>
  <c r="Q43" i="1"/>
  <c r="W43" i="1"/>
  <c r="W37" i="1"/>
  <c r="Q33" i="1"/>
  <c r="W33" i="1"/>
  <c r="Q29" i="1"/>
  <c r="W29" i="1"/>
  <c r="Q27" i="1"/>
  <c r="W27" i="1"/>
  <c r="W23" i="1"/>
  <c r="Q21" i="1"/>
  <c r="W21" i="1"/>
  <c r="Q19" i="1"/>
  <c r="W19" i="1"/>
  <c r="K77" i="1"/>
  <c r="K81" i="1"/>
  <c r="W111" i="1"/>
  <c r="W109" i="1"/>
  <c r="W97" i="1"/>
  <c r="W93" i="1"/>
  <c r="W79" i="1"/>
  <c r="W71" i="1"/>
  <c r="W67" i="1"/>
  <c r="W65" i="1"/>
  <c r="W61" i="1"/>
  <c r="Q34" i="1"/>
  <c r="W34" i="1"/>
  <c r="Q30" i="1"/>
  <c r="W30" i="1"/>
  <c r="W77" i="1"/>
  <c r="W81" i="1"/>
  <c r="W114" i="1"/>
  <c r="P14" i="1"/>
  <c r="X14" i="1" s="1"/>
  <c r="Q117" i="1"/>
  <c r="R117" i="1" s="1"/>
  <c r="S117" i="1" s="1"/>
  <c r="AE117" i="1" s="1"/>
  <c r="Q49" i="1"/>
  <c r="Q12" i="1"/>
  <c r="Q10" i="1"/>
  <c r="Q53" i="1"/>
  <c r="Q36" i="1"/>
  <c r="Q32" i="1"/>
  <c r="Q13" i="1"/>
  <c r="Q116" i="1"/>
  <c r="R116" i="1" s="1"/>
  <c r="S116" i="1" s="1"/>
  <c r="AE116" i="1" s="1"/>
  <c r="Q113" i="1"/>
  <c r="R113" i="1" s="1"/>
  <c r="S113" i="1" s="1"/>
  <c r="AE113" i="1" s="1"/>
  <c r="Q75" i="1"/>
  <c r="R75" i="1" s="1"/>
  <c r="S75" i="1" s="1"/>
  <c r="AE75" i="1" s="1"/>
  <c r="Q9" i="1"/>
  <c r="X6" i="1"/>
  <c r="X122" i="1"/>
  <c r="W122" i="1"/>
  <c r="X120" i="1"/>
  <c r="X117" i="1"/>
  <c r="X115" i="1"/>
  <c r="X112" i="1"/>
  <c r="X110" i="1"/>
  <c r="X108" i="1"/>
  <c r="X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W80" i="1"/>
  <c r="X80" i="1"/>
  <c r="X78" i="1"/>
  <c r="W76" i="1"/>
  <c r="X76" i="1"/>
  <c r="X74" i="1"/>
  <c r="W72" i="1"/>
  <c r="X72" i="1"/>
  <c r="X70" i="1"/>
  <c r="X68" i="1"/>
  <c r="W66" i="1"/>
  <c r="X66" i="1"/>
  <c r="X64" i="1"/>
  <c r="X62" i="1"/>
  <c r="X60" i="1"/>
  <c r="W58" i="1"/>
  <c r="X58" i="1"/>
  <c r="X56" i="1"/>
  <c r="W54" i="1"/>
  <c r="X54" i="1"/>
  <c r="W52" i="1"/>
  <c r="X52" i="1"/>
  <c r="X49" i="1"/>
  <c r="X47" i="1"/>
  <c r="W45" i="1"/>
  <c r="X45" i="1"/>
  <c r="X43" i="1"/>
  <c r="W41" i="1"/>
  <c r="X41" i="1"/>
  <c r="X39" i="1"/>
  <c r="X37" i="1"/>
  <c r="W35" i="1"/>
  <c r="X35" i="1"/>
  <c r="X33" i="1"/>
  <c r="W31" i="1"/>
  <c r="X31" i="1"/>
  <c r="X29" i="1"/>
  <c r="X27" i="1"/>
  <c r="X25" i="1"/>
  <c r="X23" i="1"/>
  <c r="X21" i="1"/>
  <c r="X19" i="1"/>
  <c r="W17" i="1"/>
  <c r="X17" i="1"/>
  <c r="W15" i="1"/>
  <c r="X15" i="1"/>
  <c r="X12" i="1"/>
  <c r="X10" i="1"/>
  <c r="W8" i="1"/>
  <c r="X8" i="1"/>
  <c r="X118" i="1"/>
  <c r="X50" i="1"/>
  <c r="X77" i="1"/>
  <c r="X81" i="1"/>
  <c r="X123" i="1"/>
  <c r="W123" i="1"/>
  <c r="X121" i="1"/>
  <c r="W121" i="1"/>
  <c r="X119" i="1"/>
  <c r="W119" i="1"/>
  <c r="X116" i="1"/>
  <c r="X113" i="1"/>
  <c r="X111" i="1"/>
  <c r="X109" i="1"/>
  <c r="X107" i="1"/>
  <c r="X105" i="1"/>
  <c r="X103" i="1"/>
  <c r="X101" i="1"/>
  <c r="X99" i="1"/>
  <c r="X97" i="1"/>
  <c r="X95" i="1"/>
  <c r="X93" i="1"/>
  <c r="W91" i="1"/>
  <c r="X91" i="1"/>
  <c r="X89" i="1"/>
  <c r="X87" i="1"/>
  <c r="X85" i="1"/>
  <c r="W83" i="1"/>
  <c r="X83" i="1"/>
  <c r="X79" i="1"/>
  <c r="X75" i="1"/>
  <c r="X73" i="1"/>
  <c r="X71" i="1"/>
  <c r="W69" i="1"/>
  <c r="X69" i="1"/>
  <c r="X67" i="1"/>
  <c r="X65" i="1"/>
  <c r="W63" i="1"/>
  <c r="X63" i="1"/>
  <c r="X61" i="1"/>
  <c r="X59" i="1"/>
  <c r="X57" i="1"/>
  <c r="W55" i="1"/>
  <c r="X55" i="1"/>
  <c r="X53" i="1"/>
  <c r="X51" i="1"/>
  <c r="W48" i="1"/>
  <c r="X48" i="1"/>
  <c r="X46" i="1"/>
  <c r="W44" i="1"/>
  <c r="X44" i="1"/>
  <c r="W42" i="1"/>
  <c r="X42" i="1"/>
  <c r="W40" i="1"/>
  <c r="X40" i="1"/>
  <c r="W38" i="1"/>
  <c r="X38" i="1"/>
  <c r="X36" i="1"/>
  <c r="X34" i="1"/>
  <c r="X32" i="1"/>
  <c r="X30" i="1"/>
  <c r="X28" i="1"/>
  <c r="X26" i="1"/>
  <c r="W24" i="1"/>
  <c r="X24" i="1"/>
  <c r="X22" i="1"/>
  <c r="X20" i="1"/>
  <c r="W18" i="1"/>
  <c r="X18" i="1"/>
  <c r="W16" i="1"/>
  <c r="X16" i="1"/>
  <c r="X13" i="1"/>
  <c r="X11" i="1"/>
  <c r="X9" i="1"/>
  <c r="X7" i="1"/>
  <c r="X114" i="1"/>
  <c r="K14" i="1"/>
  <c r="E5" i="1"/>
  <c r="F5" i="1"/>
  <c r="S5" i="1" l="1"/>
  <c r="K5" i="1"/>
  <c r="W113" i="1"/>
  <c r="W13" i="1"/>
  <c r="W36" i="1"/>
  <c r="W10" i="1"/>
  <c r="R5" i="1"/>
  <c r="W75" i="1"/>
  <c r="W116" i="1"/>
  <c r="W32" i="1"/>
  <c r="W117" i="1"/>
  <c r="W14" i="1"/>
  <c r="P5" i="1"/>
  <c r="Q14" i="1"/>
  <c r="Q5" i="1" l="1"/>
  <c r="AE5" i="1"/>
</calcChain>
</file>

<file path=xl/sharedStrings.xml><?xml version="1.0" encoding="utf-8"?>
<sst xmlns="http://schemas.openxmlformats.org/spreadsheetml/2006/main" count="443" uniqueCount="194">
  <si>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</si>
  <si>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</si>
  <si>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</si>
  <si>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</si>
  <si>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</si>
  <si>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</si>
  <si>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</si>
  <si>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</si>
  <si>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</si>
  <si>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</si>
  <si>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</si>
  <si>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</si>
  <si>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</si>
  <si>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</si>
  <si>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</si>
  <si>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</si>
  <si>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</si>
  <si>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</si>
  <si>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</si>
  <si>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</si>
  <si>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</si>
  <si>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</si>
  <si>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</si>
  <si>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</si>
  <si>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</si>
  <si>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</si>
  <si>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</si>
  <si>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</si>
  <si>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</si>
  <si>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</si>
  <si>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</si>
  <si>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</si>
  <si>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</si>
  <si>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</si>
  <si>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</si>
  <si>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</si>
  <si>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</si>
  <si>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</si>
  <si>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</si>
  <si>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</si>
  <si>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</si>
  <si>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</si>
  <si>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</si>
  <si>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</si>
  <si>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</si>
  <si>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</si>
  <si>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</si>
  <si>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</si>
  <si>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</si>
  <si>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</si>
  <si>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</si>
  <si>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</si>
  <si>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</si>
  <si>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</si>
  <si>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</si>
  <si>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</si>
  <si>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</si>
  <si>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</si>
  <si>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</si>
  <si>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</si>
  <si>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</si>
  <si>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</si>
  <si>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</si>
  <si>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</si>
  <si>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</si>
  <si>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</si>
  <si>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</si>
  <si>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</si>
  <si>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</si>
  <si>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</si>
  <si>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</si>
  <si>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</si>
  <si>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</si>
  <si>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</si>
  <si>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</si>
  <si>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</si>
  <si>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</si>
  <si>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</si>
  <si>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</si>
  <si>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</si>
  <si>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</si>
  <si>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</si>
  <si>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</si>
  <si>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</si>
  <si>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</si>
  <si>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</si>
  <si>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</si>
  <si>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</si>
  <si>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</si>
  <si>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</si>
  <si>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</si>
  <si>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</si>
  <si>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</si>
  <si>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</si>
  <si>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</si>
  <si>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</si>
  <si>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</si>
  <si>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</si>
  <si>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</si>
  <si>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</si>
  <si>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</si>
  <si>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</si>
  <si>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</si>
  <si>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</si>
  <si>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</si>
  <si>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</si>
  <si>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</si>
  <si>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</si>
  <si>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</si>
  <si>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</si>
  <si>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</si>
  <si>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</si>
  <si>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</si>
  <si>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</si>
  <si>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</si>
  <si>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</si>
  <si>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</si>
  <si>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</si>
  <si>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</si>
  <si>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</si>
  <si>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</si>
  <si>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</si>
  <si>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</si>
  <si>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</si>
  <si>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</si>
  <si>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</si>
  <si>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</si>
  <si>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</si>
  <si>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</si>
  <si>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</si>
  <si>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</si>
  <si>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</si>
  <si>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</si>
  <si>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</si>
  <si>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</si>
  <si>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</si>
  <si>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</si>
  <si>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</si>
  <si>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</si>
  <si>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</si>
  <si>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</si>
  <si>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</si>
  <si>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</si>
  <si>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</si>
  <si>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</si>
  <si>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</si>
  <si>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</si>
  <si>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</si>
  <si>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</si>
  <si>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</si>
  <si>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</si>
  <si>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</si>
  <si>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</si>
  <si>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</si>
  <si>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</si>
  <si>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</si>
  <si>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</si>
  <si>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</si>
  <si>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</si>
  <si>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</si>
  <si>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</si>
  <si>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</si>
  <si>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</si>
  <si>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</si>
  <si>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</si>
  <si>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</si>
  <si>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</si>
  <si>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</si>
  <si>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</si>
  <si>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</si>
  <si>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</si>
  <si>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</si>
  <si>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</si>
  <si>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</si>
  <si>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</si>
  <si>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</si>
  <si>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</si>
  <si>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</si>
  <si>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</si>
  <si>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</si>
  <si>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</si>
  <si>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</si>
  <si>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</si>
  <si>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</si>
  <si>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</si>
  <si>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</si>
  <si>
    <t>Ротация</t>
  </si>
  <si>
    <t>Сентябрь</t>
  </si>
  <si>
    <t xml:space="preserve">под клиента </t>
  </si>
  <si>
    <t>итого</t>
  </si>
  <si>
    <t>не в матрице до сентября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</si>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</sst>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1.42578125" customWidth="1"/>
    <col min="23" max="24" width="5" customWidth="1"/>
    <col min="25" max="29" width="6.28515625" customWidth="1"/>
    <col min="30" max="30" width="38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189</v>
      </c>
      <c r="S3" s="3" t="s">
        <v>191</v>
      </c>
      <c r="T3" s="3" t="s">
        <v>191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192</v>
      </c>
      <c r="T4" s="1" t="s">
        <v>193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192</v>
      </c>
      <c r="AF4" s="1" t="s">
        <v>193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U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15765.124599999999</v>
      </c>
      <c r="R5" s="4">
        <f t="shared" si="0"/>
        <v>18821.371600000002</v>
      </c>
      <c r="S5" s="4">
        <f t="shared" si="0"/>
        <v>8469</v>
      </c>
      <c r="T5" s="4">
        <f t="shared" si="0"/>
        <v>10198</v>
      </c>
      <c r="U5" s="4">
        <f t="shared" si="0"/>
        <v>12390</v>
      </c>
      <c r="V5" s="1"/>
      <c r="W5" s="1"/>
      <c r="X5" s="1"/>
      <c r="Y5" s="4">
        <f>SUM(Y6:Y498)</f>
        <v>3201.9465999999998</v>
      </c>
      <c r="Z5" s="4">
        <f>SUM(Z6:Z498)</f>
        <v>2826.8675999999996</v>
      </c>
      <c r="AA5" s="4">
        <f>SUM(AA6:AA498)</f>
        <v>2873.3464000000004</v>
      </c>
      <c r="AB5" s="4">
        <f>SUM(AB6:AB498)</f>
        <v>2448.7943999999993</v>
      </c>
      <c r="AC5" s="4">
        <f>SUM(AC6:AC498)</f>
        <v>2264.3027999999995</v>
      </c>
      <c r="AD5" s="1"/>
      <c r="AE5" s="4">
        <f>SUM(AE6:AE498)</f>
        <v>4958.32</v>
      </c>
      <c r="AF5" s="4">
        <f>SUM(AF6:AF498)</f>
        <v>5972.4899999999989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>
        <v>400</v>
      </c>
      <c r="S6" s="5">
        <f>ROUND(R6,0)-T6</f>
        <v>180</v>
      </c>
      <c r="T6" s="5">
        <v>220</v>
      </c>
      <c r="U6" s="5">
        <v>400</v>
      </c>
      <c r="V6" s="1"/>
      <c r="W6" s="1">
        <f>(F6+N6+O6+R6)/P6</f>
        <v>14.174528301886793</v>
      </c>
      <c r="X6" s="1">
        <f>(F6+N6+O6)/P6</f>
        <v>9.4575471698113205</v>
      </c>
      <c r="Y6" s="1">
        <v>80.599999999999994</v>
      </c>
      <c r="Z6" s="1">
        <v>125.2</v>
      </c>
      <c r="AA6" s="1">
        <v>18</v>
      </c>
      <c r="AB6" s="1">
        <v>67.599999999999994</v>
      </c>
      <c r="AC6" s="1">
        <v>27.6</v>
      </c>
      <c r="AD6" s="1"/>
      <c r="AE6" s="1">
        <f>S6*G6</f>
        <v>72</v>
      </c>
      <c r="AF6" s="1">
        <f>T6*G6</f>
        <v>88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>
        <v>20</v>
      </c>
      <c r="S7" s="5">
        <f>ROUND(R7,0)-T7</f>
        <v>20</v>
      </c>
      <c r="T7" s="5"/>
      <c r="U7" s="5">
        <v>50</v>
      </c>
      <c r="V7" s="1"/>
      <c r="W7" s="1">
        <f>(F7+N7+O7+R7)/P7</f>
        <v>113.89323133211379</v>
      </c>
      <c r="X7" s="1">
        <f t="shared" ref="X7:X70" si="3">(F7+N7+O7)/P7</f>
        <v>97.262597704972578</v>
      </c>
      <c r="Y7" s="1">
        <v>2.8456000000000001</v>
      </c>
      <c r="Z7" s="1">
        <v>11.4664</v>
      </c>
      <c r="AA7" s="1">
        <v>2.4630000000000001</v>
      </c>
      <c r="AB7" s="1">
        <v>2.8881999999999999</v>
      </c>
      <c r="AC7" s="1">
        <v>2.5539999999999998</v>
      </c>
      <c r="AD7" s="1"/>
      <c r="AE7" s="1">
        <f t="shared" ref="AE7:AE70" si="4">S7*G7</f>
        <v>20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234.489</v>
      </c>
      <c r="D8" s="13"/>
      <c r="E8" s="13">
        <v>134.88300000000001</v>
      </c>
      <c r="F8" s="13">
        <v>72.837999999999994</v>
      </c>
      <c r="G8" s="14">
        <v>0</v>
      </c>
      <c r="H8" s="13">
        <v>45</v>
      </c>
      <c r="I8" s="15" t="s">
        <v>47</v>
      </c>
      <c r="J8" s="13">
        <v>136.01</v>
      </c>
      <c r="K8" s="13">
        <f t="shared" si="1"/>
        <v>-1.1269999999999811</v>
      </c>
      <c r="L8" s="13"/>
      <c r="M8" s="13"/>
      <c r="N8" s="13">
        <v>17</v>
      </c>
      <c r="O8" s="13"/>
      <c r="P8" s="13">
        <f t="shared" si="2"/>
        <v>26.976600000000001</v>
      </c>
      <c r="Q8" s="16"/>
      <c r="R8" s="16"/>
      <c r="S8" s="16"/>
      <c r="T8" s="16"/>
      <c r="U8" s="16"/>
      <c r="V8" s="13"/>
      <c r="W8" s="13">
        <f t="shared" ref="W8:W69" si="6">(F8+N8+O8+Q8)/P8</f>
        <v>3.3302195235871084</v>
      </c>
      <c r="X8" s="13">
        <f t="shared" si="3"/>
        <v>3.3302195235871084</v>
      </c>
      <c r="Y8" s="13">
        <v>27.164999999999999</v>
      </c>
      <c r="Z8" s="13">
        <v>35.317799999999998</v>
      </c>
      <c r="AA8" s="13">
        <v>35.535400000000003</v>
      </c>
      <c r="AB8" s="13">
        <v>27.801200000000001</v>
      </c>
      <c r="AC8" s="13">
        <v>7.4</v>
      </c>
      <c r="AD8" s="13" t="s">
        <v>38</v>
      </c>
      <c r="AE8" s="13">
        <f t="shared" si="4"/>
        <v>0</v>
      </c>
      <c r="AF8" s="13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>
        <v>650</v>
      </c>
      <c r="S9" s="5">
        <f t="shared" ref="S9:S14" si="7">ROUND(R9,0)-T9</f>
        <v>280</v>
      </c>
      <c r="T9" s="5">
        <v>370</v>
      </c>
      <c r="U9" s="5">
        <v>650</v>
      </c>
      <c r="V9" s="1"/>
      <c r="W9" s="1">
        <f t="shared" ref="W9:W14" si="8">(F9+N9+O9+R9)/P9</f>
        <v>15.801320296907351</v>
      </c>
      <c r="X9" s="1">
        <f t="shared" si="3"/>
        <v>7.1641122677587656</v>
      </c>
      <c r="Y9" s="1">
        <v>61.503399999999999</v>
      </c>
      <c r="Z9" s="1">
        <v>65.277599999999993</v>
      </c>
      <c r="AA9" s="1">
        <v>56.119199999999999</v>
      </c>
      <c r="AB9" s="1">
        <v>57.581000000000003</v>
      </c>
      <c r="AC9" s="1">
        <v>58.912799999999997</v>
      </c>
      <c r="AD9" s="1"/>
      <c r="AE9" s="1">
        <f t="shared" si="4"/>
        <v>280</v>
      </c>
      <c r="AF9" s="1">
        <f t="shared" si="5"/>
        <v>370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>
        <v>1200</v>
      </c>
      <c r="S10" s="5">
        <f t="shared" si="7"/>
        <v>450</v>
      </c>
      <c r="T10" s="5">
        <v>750</v>
      </c>
      <c r="U10" s="5"/>
      <c r="V10" s="1"/>
      <c r="W10" s="1">
        <f t="shared" si="8"/>
        <v>19.339606886702025</v>
      </c>
      <c r="X10" s="1">
        <f t="shared" si="3"/>
        <v>8.9020469794571433</v>
      </c>
      <c r="Y10" s="1">
        <v>100.38500000000001</v>
      </c>
      <c r="Z10" s="1">
        <v>108.4742</v>
      </c>
      <c r="AA10" s="1">
        <v>108.4606</v>
      </c>
      <c r="AB10" s="1">
        <v>94.411799999999999</v>
      </c>
      <c r="AC10" s="1">
        <v>92.553399999999996</v>
      </c>
      <c r="AD10" s="1"/>
      <c r="AE10" s="1">
        <f t="shared" si="4"/>
        <v>450</v>
      </c>
      <c r="AF10" s="1">
        <f t="shared" si="5"/>
        <v>750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>
        <v>50</v>
      </c>
      <c r="S11" s="5">
        <f t="shared" si="7"/>
        <v>50</v>
      </c>
      <c r="T11" s="5"/>
      <c r="U11" s="5">
        <v>50</v>
      </c>
      <c r="V11" s="1"/>
      <c r="W11" s="1">
        <f t="shared" si="8"/>
        <v>26.456097480434561</v>
      </c>
      <c r="X11" s="1">
        <f t="shared" si="3"/>
        <v>18.200640623452099</v>
      </c>
      <c r="Y11" s="1">
        <v>5.1551999999999998</v>
      </c>
      <c r="Z11" s="1">
        <v>9.2043999999999997</v>
      </c>
      <c r="AA11" s="1">
        <v>4.6024000000000003</v>
      </c>
      <c r="AB11" s="1">
        <v>4.8280000000000003</v>
      </c>
      <c r="AC11" s="1">
        <v>3.2890000000000001</v>
      </c>
      <c r="AD11" s="1"/>
      <c r="AE11" s="1">
        <f t="shared" si="4"/>
        <v>50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9">16*P12-O12-N12-F12</f>
        <v>364.70240000000001</v>
      </c>
      <c r="R12" s="5">
        <v>400</v>
      </c>
      <c r="S12" s="5">
        <f t="shared" si="7"/>
        <v>170</v>
      </c>
      <c r="T12" s="5">
        <v>230</v>
      </c>
      <c r="U12" s="5">
        <v>400</v>
      </c>
      <c r="V12" s="1"/>
      <c r="W12" s="1">
        <f t="shared" si="8"/>
        <v>17.033562313697242</v>
      </c>
      <c r="X12" s="1">
        <f t="shared" si="3"/>
        <v>5.3210117301194089</v>
      </c>
      <c r="Y12" s="1">
        <v>19.185199999999998</v>
      </c>
      <c r="Z12" s="1">
        <v>29.15</v>
      </c>
      <c r="AA12" s="1">
        <v>22.469000000000001</v>
      </c>
      <c r="AB12" s="1">
        <v>21.914000000000001</v>
      </c>
      <c r="AC12" s="1">
        <v>5.9043999999999999</v>
      </c>
      <c r="AD12" s="1"/>
      <c r="AE12" s="1">
        <f t="shared" si="4"/>
        <v>170</v>
      </c>
      <c r="AF12" s="1">
        <f t="shared" si="5"/>
        <v>230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9"/>
        <v>1024.0068000000001</v>
      </c>
      <c r="R13" s="5">
        <v>1250</v>
      </c>
      <c r="S13" s="5">
        <f t="shared" si="7"/>
        <v>550</v>
      </c>
      <c r="T13" s="5">
        <v>700</v>
      </c>
      <c r="U13" s="5"/>
      <c r="V13" s="1"/>
      <c r="W13" s="1">
        <f t="shared" si="8"/>
        <v>18.4258140138984</v>
      </c>
      <c r="X13" s="1">
        <f t="shared" si="3"/>
        <v>5.0082973922788092</v>
      </c>
      <c r="Y13" s="1">
        <v>74.632199999999997</v>
      </c>
      <c r="Z13" s="1">
        <v>66.35560000000001</v>
      </c>
      <c r="AA13" s="1">
        <v>71.153800000000004</v>
      </c>
      <c r="AB13" s="1">
        <v>56.108199999999997</v>
      </c>
      <c r="AC13" s="1">
        <v>54.952800000000003</v>
      </c>
      <c r="AD13" s="1"/>
      <c r="AE13" s="1">
        <f t="shared" si="4"/>
        <v>550</v>
      </c>
      <c r="AF13" s="1">
        <f t="shared" si="5"/>
        <v>700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232</v>
      </c>
      <c r="D14" s="1">
        <v>336</v>
      </c>
      <c r="E14" s="11">
        <f>211+E24</f>
        <v>212</v>
      </c>
      <c r="F14" s="11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10">13*P14-O14-N14-F14</f>
        <v>96.199999999999932</v>
      </c>
      <c r="R14" s="5">
        <v>130</v>
      </c>
      <c r="S14" s="5">
        <f t="shared" si="7"/>
        <v>80</v>
      </c>
      <c r="T14" s="5">
        <v>50</v>
      </c>
      <c r="U14" s="5">
        <v>130</v>
      </c>
      <c r="V14" s="1"/>
      <c r="W14" s="1">
        <f t="shared" si="8"/>
        <v>13.797169811320755</v>
      </c>
      <c r="X14" s="1">
        <f t="shared" si="3"/>
        <v>10.731132075471699</v>
      </c>
      <c r="Y14" s="1">
        <v>43.8</v>
      </c>
      <c r="Z14" s="1">
        <v>44</v>
      </c>
      <c r="AA14" s="1">
        <v>46.2</v>
      </c>
      <c r="AB14" s="1">
        <v>35.6</v>
      </c>
      <c r="AC14" s="1">
        <v>39.799999999999997</v>
      </c>
      <c r="AD14" s="1"/>
      <c r="AE14" s="1">
        <f t="shared" si="4"/>
        <v>20</v>
      </c>
      <c r="AF14" s="1">
        <f t="shared" si="5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35</v>
      </c>
      <c r="C15" s="13">
        <v>-0.47699999999999998</v>
      </c>
      <c r="D15" s="13">
        <v>0.47699999999999998</v>
      </c>
      <c r="E15" s="13"/>
      <c r="F15" s="13"/>
      <c r="G15" s="14">
        <v>0</v>
      </c>
      <c r="H15" s="13">
        <v>120</v>
      </c>
      <c r="I15" s="13" t="s">
        <v>47</v>
      </c>
      <c r="J15" s="13"/>
      <c r="K15" s="13">
        <f t="shared" si="1"/>
        <v>0</v>
      </c>
      <c r="L15" s="13"/>
      <c r="M15" s="13"/>
      <c r="N15" s="13"/>
      <c r="O15" s="13"/>
      <c r="P15" s="13">
        <f t="shared" si="2"/>
        <v>0</v>
      </c>
      <c r="Q15" s="16"/>
      <c r="R15" s="16"/>
      <c r="S15" s="16"/>
      <c r="T15" s="16"/>
      <c r="U15" s="16"/>
      <c r="V15" s="13"/>
      <c r="W15" s="13" t="e">
        <f t="shared" si="6"/>
        <v>#DIV/0!</v>
      </c>
      <c r="X15" s="13" t="e">
        <f t="shared" si="3"/>
        <v>#DIV/0!</v>
      </c>
      <c r="Y15" s="13">
        <v>9.5399999999999999E-2</v>
      </c>
      <c r="Z15" s="13">
        <v>0.4748</v>
      </c>
      <c r="AA15" s="13">
        <v>0.49059999999999998</v>
      </c>
      <c r="AB15" s="13">
        <v>2.1263999999999998</v>
      </c>
      <c r="AC15" s="13">
        <v>0.95719999999999994</v>
      </c>
      <c r="AD15" s="13" t="s">
        <v>48</v>
      </c>
      <c r="AE15" s="13">
        <f t="shared" si="4"/>
        <v>0</v>
      </c>
      <c r="AF15" s="13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49</v>
      </c>
      <c r="B16" s="13" t="s">
        <v>35</v>
      </c>
      <c r="C16" s="13">
        <v>-2.012</v>
      </c>
      <c r="D16" s="13">
        <v>2.012</v>
      </c>
      <c r="E16" s="13">
        <v>-0.3</v>
      </c>
      <c r="F16" s="13"/>
      <c r="G16" s="14">
        <v>0</v>
      </c>
      <c r="H16" s="13">
        <v>60</v>
      </c>
      <c r="I16" s="13" t="s">
        <v>47</v>
      </c>
      <c r="J16" s="13">
        <v>2.6</v>
      </c>
      <c r="K16" s="13">
        <f t="shared" si="1"/>
        <v>-2.9</v>
      </c>
      <c r="L16" s="13"/>
      <c r="M16" s="13"/>
      <c r="N16" s="13"/>
      <c r="O16" s="13"/>
      <c r="P16" s="13">
        <f t="shared" si="2"/>
        <v>-0.06</v>
      </c>
      <c r="Q16" s="16"/>
      <c r="R16" s="16"/>
      <c r="S16" s="16"/>
      <c r="T16" s="16"/>
      <c r="U16" s="16"/>
      <c r="V16" s="13"/>
      <c r="W16" s="13">
        <f t="shared" si="6"/>
        <v>0</v>
      </c>
      <c r="X16" s="13">
        <f t="shared" si="3"/>
        <v>0</v>
      </c>
      <c r="Y16" s="13">
        <v>0.30159999999999998</v>
      </c>
      <c r="Z16" s="13">
        <v>8.6132000000000009</v>
      </c>
      <c r="AA16" s="13">
        <v>8.9882000000000009</v>
      </c>
      <c r="AB16" s="13">
        <v>2.9032</v>
      </c>
      <c r="AC16" s="13">
        <v>4.4845999999999986</v>
      </c>
      <c r="AD16" s="13"/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50</v>
      </c>
      <c r="B17" s="13" t="s">
        <v>35</v>
      </c>
      <c r="C17" s="13">
        <v>-1.3069999999999999</v>
      </c>
      <c r="D17" s="13">
        <v>3.3079999999999998</v>
      </c>
      <c r="E17" s="13">
        <v>2.0009999999999999</v>
      </c>
      <c r="F17" s="13"/>
      <c r="G17" s="14">
        <v>0</v>
      </c>
      <c r="H17" s="13">
        <v>60</v>
      </c>
      <c r="I17" s="13" t="s">
        <v>47</v>
      </c>
      <c r="J17" s="13">
        <v>2</v>
      </c>
      <c r="K17" s="13">
        <f t="shared" si="1"/>
        <v>9.9999999999988987E-4</v>
      </c>
      <c r="L17" s="13"/>
      <c r="M17" s="13"/>
      <c r="N17" s="13"/>
      <c r="O17" s="13"/>
      <c r="P17" s="13">
        <f t="shared" si="2"/>
        <v>0.4002</v>
      </c>
      <c r="Q17" s="16"/>
      <c r="R17" s="16"/>
      <c r="S17" s="16"/>
      <c r="T17" s="16"/>
      <c r="U17" s="16"/>
      <c r="V17" s="13"/>
      <c r="W17" s="13">
        <f t="shared" si="6"/>
        <v>0</v>
      </c>
      <c r="X17" s="13">
        <f t="shared" si="3"/>
        <v>0</v>
      </c>
      <c r="Y17" s="13">
        <v>6.3285999999999998</v>
      </c>
      <c r="Z17" s="13">
        <v>18.763000000000002</v>
      </c>
      <c r="AA17" s="13">
        <v>23.787800000000001</v>
      </c>
      <c r="AB17" s="13">
        <v>19.438199999999998</v>
      </c>
      <c r="AC17" s="13">
        <v>10.241</v>
      </c>
      <c r="AD17" s="13" t="s">
        <v>51</v>
      </c>
      <c r="AE17" s="13">
        <f t="shared" si="4"/>
        <v>0</v>
      </c>
      <c r="AF17" s="13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52</v>
      </c>
      <c r="B18" s="13" t="s">
        <v>35</v>
      </c>
      <c r="C18" s="13">
        <v>2.008</v>
      </c>
      <c r="D18" s="13"/>
      <c r="E18" s="13"/>
      <c r="F18" s="13"/>
      <c r="G18" s="14">
        <v>0</v>
      </c>
      <c r="H18" s="13">
        <v>60</v>
      </c>
      <c r="I18" s="13" t="s">
        <v>47</v>
      </c>
      <c r="J18" s="13">
        <v>4.0999999999999996</v>
      </c>
      <c r="K18" s="13">
        <f t="shared" si="1"/>
        <v>-4.0999999999999996</v>
      </c>
      <c r="L18" s="13"/>
      <c r="M18" s="13"/>
      <c r="N18" s="13"/>
      <c r="O18" s="13"/>
      <c r="P18" s="13">
        <f t="shared" si="2"/>
        <v>0</v>
      </c>
      <c r="Q18" s="16"/>
      <c r="R18" s="16"/>
      <c r="S18" s="16"/>
      <c r="T18" s="16"/>
      <c r="U18" s="16"/>
      <c r="V18" s="13"/>
      <c r="W18" s="13" t="e">
        <f t="shared" si="6"/>
        <v>#DIV/0!</v>
      </c>
      <c r="X18" s="13" t="e">
        <f t="shared" si="3"/>
        <v>#DIV/0!</v>
      </c>
      <c r="Y18" s="13">
        <v>6.8789999999999996</v>
      </c>
      <c r="Z18" s="13">
        <v>11.5642</v>
      </c>
      <c r="AA18" s="13">
        <v>21.4178</v>
      </c>
      <c r="AB18" s="13">
        <v>13.004200000000001</v>
      </c>
      <c r="AC18" s="13">
        <v>16.498799999999999</v>
      </c>
      <c r="AD18" s="13" t="s">
        <v>53</v>
      </c>
      <c r="AE18" s="13">
        <f t="shared" si="4"/>
        <v>0</v>
      </c>
      <c r="AF18" s="13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>
        <v>400</v>
      </c>
      <c r="S19" s="5">
        <f t="shared" ref="S19:S23" si="11">ROUND(R19,0)-T19</f>
        <v>170</v>
      </c>
      <c r="T19" s="5">
        <v>230</v>
      </c>
      <c r="U19" s="5">
        <v>400</v>
      </c>
      <c r="V19" s="1"/>
      <c r="W19" s="1">
        <f t="shared" ref="W19:W23" si="12">(F19+N19+O19+R19)/P19</f>
        <v>16.870094624993801</v>
      </c>
      <c r="X19" s="1">
        <f t="shared" si="3"/>
        <v>7.8538970260072212</v>
      </c>
      <c r="Y19" s="1">
        <v>40.243000000000002</v>
      </c>
      <c r="Z19" s="1">
        <v>44.732199999999999</v>
      </c>
      <c r="AA19" s="1">
        <v>37.856200000000001</v>
      </c>
      <c r="AB19" s="1">
        <v>33.395400000000002</v>
      </c>
      <c r="AC19" s="1">
        <v>34.47</v>
      </c>
      <c r="AD19" s="1"/>
      <c r="AE19" s="1">
        <f t="shared" si="4"/>
        <v>170</v>
      </c>
      <c r="AF19" s="1">
        <f t="shared" si="5"/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>
        <f t="shared" ref="R20:R23" si="13">Q20</f>
        <v>0</v>
      </c>
      <c r="S20" s="5">
        <f t="shared" si="11"/>
        <v>0</v>
      </c>
      <c r="T20" s="5"/>
      <c r="U20" s="5"/>
      <c r="V20" s="1"/>
      <c r="W20" s="1">
        <f t="shared" si="12"/>
        <v>14.315077413998011</v>
      </c>
      <c r="X20" s="1">
        <f t="shared" si="3"/>
        <v>14.315077413998011</v>
      </c>
      <c r="Y20" s="1">
        <v>25.742799999999999</v>
      </c>
      <c r="Z20" s="1">
        <v>33.028199999999998</v>
      </c>
      <c r="AA20" s="1">
        <v>25.0242</v>
      </c>
      <c r="AB20" s="1">
        <v>19.315999999999999</v>
      </c>
      <c r="AC20" s="1">
        <v>18.301200000000001</v>
      </c>
      <c r="AD20" s="1"/>
      <c r="AE20" s="1">
        <f t="shared" si="4"/>
        <v>0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14">13*P21-O21-N21-F21</f>
        <v>259</v>
      </c>
      <c r="R21" s="5">
        <v>300</v>
      </c>
      <c r="S21" s="5">
        <f t="shared" si="11"/>
        <v>130</v>
      </c>
      <c r="T21" s="5">
        <v>170</v>
      </c>
      <c r="U21" s="5">
        <v>300</v>
      </c>
      <c r="V21" s="1"/>
      <c r="W21" s="1">
        <f t="shared" si="12"/>
        <v>13.719298245614034</v>
      </c>
      <c r="X21" s="1">
        <f t="shared" si="3"/>
        <v>8.4561403508771935</v>
      </c>
      <c r="Y21" s="1">
        <v>59.8</v>
      </c>
      <c r="Z21" s="1">
        <v>65</v>
      </c>
      <c r="AA21" s="1">
        <v>50.2</v>
      </c>
      <c r="AB21" s="1">
        <v>48.4</v>
      </c>
      <c r="AC21" s="1">
        <v>41.4</v>
      </c>
      <c r="AD21" s="1"/>
      <c r="AE21" s="1">
        <f t="shared" si="4"/>
        <v>32.5</v>
      </c>
      <c r="AF21" s="1">
        <f t="shared" si="5"/>
        <v>42.5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>
        <v>10</v>
      </c>
      <c r="S22" s="5">
        <f t="shared" si="11"/>
        <v>10</v>
      </c>
      <c r="T22" s="5"/>
      <c r="U22" s="5">
        <v>50</v>
      </c>
      <c r="V22" s="1"/>
      <c r="W22" s="1">
        <f t="shared" si="12"/>
        <v>24.09090909090909</v>
      </c>
      <c r="X22" s="1">
        <f t="shared" si="3"/>
        <v>21.818181818181817</v>
      </c>
      <c r="Y22" s="1">
        <v>8</v>
      </c>
      <c r="Z22" s="1">
        <v>7.4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4"/>
        <v>4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>
        <f t="shared" si="13"/>
        <v>123.89199999999994</v>
      </c>
      <c r="S23" s="5">
        <f t="shared" si="11"/>
        <v>64</v>
      </c>
      <c r="T23" s="5">
        <v>60</v>
      </c>
      <c r="U23" s="5"/>
      <c r="V23" s="1"/>
      <c r="W23" s="1">
        <f t="shared" si="12"/>
        <v>14.999999999999998</v>
      </c>
      <c r="X23" s="1">
        <f t="shared" si="3"/>
        <v>11.795244549753226</v>
      </c>
      <c r="Y23" s="1">
        <v>39.244799999999998</v>
      </c>
      <c r="Z23" s="1">
        <v>54.925800000000002</v>
      </c>
      <c r="AA23" s="1">
        <v>40.504800000000003</v>
      </c>
      <c r="AB23" s="1">
        <v>32.228999999999999</v>
      </c>
      <c r="AC23" s="1">
        <v>33.5304</v>
      </c>
      <c r="AD23" s="1"/>
      <c r="AE23" s="1">
        <f t="shared" si="4"/>
        <v>64</v>
      </c>
      <c r="AF23" s="1">
        <f t="shared" si="5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60</v>
      </c>
      <c r="B24" s="13" t="s">
        <v>32</v>
      </c>
      <c r="C24" s="13"/>
      <c r="D24" s="13"/>
      <c r="E24" s="11">
        <v>1</v>
      </c>
      <c r="F24" s="11">
        <v>-1</v>
      </c>
      <c r="G24" s="14">
        <v>0</v>
      </c>
      <c r="H24" s="13" t="e">
        <v>#N/A</v>
      </c>
      <c r="I24" s="13" t="s">
        <v>47</v>
      </c>
      <c r="J24" s="13">
        <v>1</v>
      </c>
      <c r="K24" s="13">
        <f t="shared" si="1"/>
        <v>0</v>
      </c>
      <c r="L24" s="13"/>
      <c r="M24" s="13"/>
      <c r="N24" s="13"/>
      <c r="O24" s="13"/>
      <c r="P24" s="13">
        <f t="shared" si="2"/>
        <v>0.2</v>
      </c>
      <c r="Q24" s="16"/>
      <c r="R24" s="16"/>
      <c r="S24" s="16"/>
      <c r="T24" s="16"/>
      <c r="U24" s="16"/>
      <c r="V24" s="13"/>
      <c r="W24" s="13">
        <f t="shared" si="6"/>
        <v>-5</v>
      </c>
      <c r="X24" s="13">
        <f t="shared" si="3"/>
        <v>-5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4"/>
        <v>0</v>
      </c>
      <c r="AF24" s="13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>
        <v>65</v>
      </c>
      <c r="S25" s="5">
        <f t="shared" ref="S25:S30" si="15">ROUND(R25,0)-T25</f>
        <v>65</v>
      </c>
      <c r="T25" s="5"/>
      <c r="U25" s="5">
        <v>150</v>
      </c>
      <c r="V25" s="1"/>
      <c r="W25" s="1">
        <f t="shared" ref="W25:W30" si="16">(F25+N25+O25+R25)/P25</f>
        <v>19.907407407407405</v>
      </c>
      <c r="X25" s="1">
        <f t="shared" si="3"/>
        <v>13.888888888888888</v>
      </c>
      <c r="Y25" s="1">
        <v>14.2</v>
      </c>
      <c r="Z25" s="1">
        <v>0</v>
      </c>
      <c r="AA25" s="1">
        <v>8</v>
      </c>
      <c r="AB25" s="1">
        <v>4</v>
      </c>
      <c r="AC25" s="1">
        <v>5.6</v>
      </c>
      <c r="AD25" s="1"/>
      <c r="AE25" s="1">
        <f t="shared" si="4"/>
        <v>7.8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2">
        <v>100</v>
      </c>
      <c r="R26" s="5">
        <f t="shared" ref="R26" si="17">Q26</f>
        <v>100</v>
      </c>
      <c r="S26" s="5">
        <f t="shared" si="15"/>
        <v>50</v>
      </c>
      <c r="T26" s="5">
        <v>50</v>
      </c>
      <c r="U26" s="5"/>
      <c r="V26" s="1"/>
      <c r="W26" s="1">
        <f t="shared" si="16"/>
        <v>80.335038682305978</v>
      </c>
      <c r="X26" s="1">
        <f t="shared" si="3"/>
        <v>49.139630646368857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183</v>
      </c>
      <c r="AE26" s="1">
        <f t="shared" si="4"/>
        <v>50</v>
      </c>
      <c r="AF26" s="1">
        <f t="shared" si="5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18">13*P27-O27-N27-F27</f>
        <v>205.19999999999993</v>
      </c>
      <c r="R27" s="5">
        <v>250</v>
      </c>
      <c r="S27" s="5">
        <f t="shared" si="15"/>
        <v>100</v>
      </c>
      <c r="T27" s="5">
        <v>150</v>
      </c>
      <c r="U27" s="5">
        <v>250</v>
      </c>
      <c r="V27" s="1"/>
      <c r="W27" s="1">
        <f t="shared" si="16"/>
        <v>13.794326241134753</v>
      </c>
      <c r="X27" s="1">
        <f t="shared" si="3"/>
        <v>9.3617021276595747</v>
      </c>
      <c r="Y27" s="1">
        <v>51.2</v>
      </c>
      <c r="Z27" s="1">
        <v>41</v>
      </c>
      <c r="AA27" s="1">
        <v>38.6</v>
      </c>
      <c r="AB27" s="1">
        <v>36</v>
      </c>
      <c r="AC27" s="1">
        <v>28.8</v>
      </c>
      <c r="AD27" s="1"/>
      <c r="AE27" s="1">
        <f t="shared" si="4"/>
        <v>25</v>
      </c>
      <c r="AF27" s="1">
        <f t="shared" si="5"/>
        <v>37.5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>
        <v>40</v>
      </c>
      <c r="S28" s="5">
        <f t="shared" si="15"/>
        <v>40</v>
      </c>
      <c r="T28" s="5"/>
      <c r="U28" s="5">
        <v>40</v>
      </c>
      <c r="V28" s="1"/>
      <c r="W28" s="1">
        <f t="shared" si="16"/>
        <v>23.215024794033813</v>
      </c>
      <c r="X28" s="1">
        <f t="shared" si="3"/>
        <v>15.405880285814689</v>
      </c>
      <c r="Y28" s="1">
        <v>3.2136</v>
      </c>
      <c r="Z28" s="1">
        <v>7.270999999999999</v>
      </c>
      <c r="AA28" s="1">
        <v>3.8553999999999999</v>
      </c>
      <c r="AB28" s="1">
        <v>2.5988000000000002</v>
      </c>
      <c r="AC28" s="1">
        <v>1.2387999999999999</v>
      </c>
      <c r="AD28" s="1"/>
      <c r="AE28" s="1">
        <f t="shared" si="4"/>
        <v>40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18"/>
        <v>291.19999999999993</v>
      </c>
      <c r="R29" s="5">
        <v>400</v>
      </c>
      <c r="S29" s="5">
        <f t="shared" si="15"/>
        <v>180</v>
      </c>
      <c r="T29" s="5">
        <v>220</v>
      </c>
      <c r="U29" s="5">
        <v>400</v>
      </c>
      <c r="V29" s="1"/>
      <c r="W29" s="1">
        <f t="shared" si="16"/>
        <v>14.863013698630137</v>
      </c>
      <c r="X29" s="1">
        <f t="shared" si="3"/>
        <v>8.0136986301369859</v>
      </c>
      <c r="Y29" s="1">
        <v>55.4</v>
      </c>
      <c r="Z29" s="1">
        <v>38.200000000000003</v>
      </c>
      <c r="AA29" s="1">
        <v>29</v>
      </c>
      <c r="AB29" s="1">
        <v>54.2</v>
      </c>
      <c r="AC29" s="1">
        <v>19.8</v>
      </c>
      <c r="AD29" s="1"/>
      <c r="AE29" s="1">
        <f t="shared" si="4"/>
        <v>72</v>
      </c>
      <c r="AF29" s="1">
        <f t="shared" si="5"/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18"/>
        <v>14.785799999999995</v>
      </c>
      <c r="R30" s="5">
        <v>50</v>
      </c>
      <c r="S30" s="5">
        <f t="shared" si="15"/>
        <v>50</v>
      </c>
      <c r="T30" s="5"/>
      <c r="U30" s="5">
        <v>80</v>
      </c>
      <c r="V30" s="1"/>
      <c r="W30" s="1">
        <f t="shared" si="16"/>
        <v>15.23687319756584</v>
      </c>
      <c r="X30" s="1">
        <f t="shared" si="3"/>
        <v>12.060777762250201</v>
      </c>
      <c r="Y30" s="1">
        <v>15.0556</v>
      </c>
      <c r="Z30" s="1">
        <v>20.428000000000001</v>
      </c>
      <c r="AA30" s="1">
        <v>11.127000000000001</v>
      </c>
      <c r="AB30" s="1">
        <v>0.82360000000000011</v>
      </c>
      <c r="AC30" s="1">
        <v>2.4860000000000002</v>
      </c>
      <c r="AD30" s="1"/>
      <c r="AE30" s="1">
        <f t="shared" si="4"/>
        <v>50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32</v>
      </c>
      <c r="C31" s="13">
        <v>22</v>
      </c>
      <c r="D31" s="13"/>
      <c r="E31" s="13"/>
      <c r="F31" s="13"/>
      <c r="G31" s="14">
        <v>0</v>
      </c>
      <c r="H31" s="13" t="e">
        <v>#N/A</v>
      </c>
      <c r="I31" s="13" t="s">
        <v>47</v>
      </c>
      <c r="J31" s="13">
        <v>10</v>
      </c>
      <c r="K31" s="13">
        <f t="shared" si="1"/>
        <v>-10</v>
      </c>
      <c r="L31" s="13"/>
      <c r="M31" s="13"/>
      <c r="N31" s="13"/>
      <c r="O31" s="13"/>
      <c r="P31" s="13">
        <f t="shared" si="2"/>
        <v>0</v>
      </c>
      <c r="Q31" s="16"/>
      <c r="R31" s="16"/>
      <c r="S31" s="16"/>
      <c r="T31" s="16"/>
      <c r="U31" s="16"/>
      <c r="V31" s="13"/>
      <c r="W31" s="13" t="e">
        <f t="shared" si="6"/>
        <v>#DIV/0!</v>
      </c>
      <c r="X31" s="13" t="e">
        <f t="shared" si="3"/>
        <v>#DIV/0!</v>
      </c>
      <c r="Y31" s="13">
        <v>0.4</v>
      </c>
      <c r="Z31" s="13">
        <v>0</v>
      </c>
      <c r="AA31" s="13">
        <v>0.2</v>
      </c>
      <c r="AB31" s="13">
        <v>0</v>
      </c>
      <c r="AC31" s="13">
        <v>0</v>
      </c>
      <c r="AD31" s="13" t="s">
        <v>68</v>
      </c>
      <c r="AE31" s="13">
        <f t="shared" si="4"/>
        <v>0</v>
      </c>
      <c r="AF31" s="13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>
        <v>600</v>
      </c>
      <c r="S32" s="5">
        <f t="shared" ref="S32:S34" si="19">ROUND(R32,0)-T32</f>
        <v>250</v>
      </c>
      <c r="T32" s="5">
        <v>350</v>
      </c>
      <c r="U32" s="5"/>
      <c r="V32" s="1"/>
      <c r="W32" s="1">
        <f t="shared" ref="W32:W34" si="20">(F32+N32+O32+R32)/P32</f>
        <v>17.141260823376005</v>
      </c>
      <c r="X32" s="1">
        <f t="shared" si="3"/>
        <v>6.4822118237277531</v>
      </c>
      <c r="Y32" s="1">
        <v>37.010000000000012</v>
      </c>
      <c r="Z32" s="1">
        <v>51.564800000000012</v>
      </c>
      <c r="AA32" s="1">
        <v>45.231200000000001</v>
      </c>
      <c r="AB32" s="1">
        <v>39.171799999999998</v>
      </c>
      <c r="AC32" s="1">
        <v>41.536799999999999</v>
      </c>
      <c r="AD32" s="1"/>
      <c r="AE32" s="1">
        <f t="shared" si="4"/>
        <v>250</v>
      </c>
      <c r="AF32" s="1">
        <f t="shared" si="5"/>
        <v>350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21">13*P33-O33-N33-F33</f>
        <v>107.80000000000001</v>
      </c>
      <c r="R33" s="5">
        <v>170</v>
      </c>
      <c r="S33" s="5">
        <f t="shared" si="19"/>
        <v>80</v>
      </c>
      <c r="T33" s="5">
        <v>90</v>
      </c>
      <c r="U33" s="5">
        <v>170</v>
      </c>
      <c r="V33" s="1"/>
      <c r="W33" s="1">
        <f t="shared" si="20"/>
        <v>14.851190476190476</v>
      </c>
      <c r="X33" s="1">
        <f t="shared" si="3"/>
        <v>9.7916666666666661</v>
      </c>
      <c r="Y33" s="1">
        <v>33.4</v>
      </c>
      <c r="Z33" s="1">
        <v>44.8</v>
      </c>
      <c r="AA33" s="1">
        <v>24.6</v>
      </c>
      <c r="AB33" s="1">
        <v>20.399999999999999</v>
      </c>
      <c r="AC33" s="1">
        <v>26.4</v>
      </c>
      <c r="AD33" s="1"/>
      <c r="AE33" s="1">
        <f t="shared" si="4"/>
        <v>17.600000000000001</v>
      </c>
      <c r="AF33" s="1">
        <f t="shared" si="5"/>
        <v>19.8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19">
        <f t="shared" si="21"/>
        <v>16.565799999999985</v>
      </c>
      <c r="R34" s="5">
        <v>50</v>
      </c>
      <c r="S34" s="5">
        <f t="shared" si="19"/>
        <v>50</v>
      </c>
      <c r="T34" s="5"/>
      <c r="U34" s="19">
        <v>70</v>
      </c>
      <c r="V34" s="20" t="s">
        <v>186</v>
      </c>
      <c r="W34" s="1">
        <f t="shared" si="20"/>
        <v>16.720450448445465</v>
      </c>
      <c r="X34" s="20">
        <f t="shared" si="3"/>
        <v>11.156610954087197</v>
      </c>
      <c r="Y34" s="20">
        <v>11.324999999999999</v>
      </c>
      <c r="Z34" s="20">
        <v>5.1595999999999993</v>
      </c>
      <c r="AA34" s="20">
        <v>9.6836000000000002</v>
      </c>
      <c r="AB34" s="20">
        <v>7.4833999999999996</v>
      </c>
      <c r="AC34" s="20">
        <v>5.3385999999999996</v>
      </c>
      <c r="AD34" s="20" t="s">
        <v>72</v>
      </c>
      <c r="AE34" s="1">
        <f t="shared" si="4"/>
        <v>50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73</v>
      </c>
      <c r="B35" s="13" t="s">
        <v>32</v>
      </c>
      <c r="C35" s="13">
        <v>77.638000000000005</v>
      </c>
      <c r="D35" s="13">
        <v>1</v>
      </c>
      <c r="E35" s="13">
        <v>43</v>
      </c>
      <c r="F35" s="13">
        <v>-2</v>
      </c>
      <c r="G35" s="14">
        <v>0</v>
      </c>
      <c r="H35" s="13">
        <v>60</v>
      </c>
      <c r="I35" s="13" t="s">
        <v>47</v>
      </c>
      <c r="J35" s="13">
        <v>119</v>
      </c>
      <c r="K35" s="13">
        <f t="shared" si="1"/>
        <v>-76</v>
      </c>
      <c r="L35" s="13"/>
      <c r="M35" s="13"/>
      <c r="N35" s="13"/>
      <c r="O35" s="13"/>
      <c r="P35" s="13">
        <f t="shared" si="2"/>
        <v>8.6</v>
      </c>
      <c r="Q35" s="16"/>
      <c r="R35" s="16"/>
      <c r="S35" s="16"/>
      <c r="T35" s="16"/>
      <c r="U35" s="16"/>
      <c r="V35" s="13"/>
      <c r="W35" s="13">
        <f t="shared" si="6"/>
        <v>-0.23255813953488372</v>
      </c>
      <c r="X35" s="13">
        <f t="shared" si="3"/>
        <v>-0.23255813953488372</v>
      </c>
      <c r="Y35" s="13">
        <v>24.272400000000001</v>
      </c>
      <c r="Z35" s="13">
        <v>18.073</v>
      </c>
      <c r="AA35" s="13">
        <v>18.8</v>
      </c>
      <c r="AB35" s="13">
        <v>17.2</v>
      </c>
      <c r="AC35" s="13">
        <v>22.6</v>
      </c>
      <c r="AD35" s="13" t="s">
        <v>74</v>
      </c>
      <c r="AE35" s="13">
        <f t="shared" si="4"/>
        <v>0</v>
      </c>
      <c r="AF35" s="13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>
        <v>200</v>
      </c>
      <c r="S36" s="5">
        <f t="shared" ref="S36" si="22">ROUND(R36,0)-T36</f>
        <v>80</v>
      </c>
      <c r="T36" s="5">
        <v>120</v>
      </c>
      <c r="U36" s="5"/>
      <c r="V36" s="1"/>
      <c r="W36" s="1">
        <f t="shared" ref="W36:W37" si="23">(F36+N36+O36+R36)/P36</f>
        <v>16.745404270156744</v>
      </c>
      <c r="X36" s="1">
        <f t="shared" si="3"/>
        <v>8.6364852701486363</v>
      </c>
      <c r="Y36" s="1">
        <v>21.389800000000001</v>
      </c>
      <c r="Z36" s="1">
        <v>12.196199999999999</v>
      </c>
      <c r="AA36" s="1">
        <v>20.086400000000001</v>
      </c>
      <c r="AB36" s="1">
        <v>13.836399999999999</v>
      </c>
      <c r="AC36" s="1">
        <v>18.973400000000002</v>
      </c>
      <c r="AD36" s="1"/>
      <c r="AE36" s="1">
        <f t="shared" si="4"/>
        <v>80</v>
      </c>
      <c r="AF36" s="1">
        <f t="shared" si="5"/>
        <v>120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76</v>
      </c>
      <c r="B37" s="13" t="s">
        <v>32</v>
      </c>
      <c r="C37" s="13">
        <v>47</v>
      </c>
      <c r="D37" s="13">
        <v>144</v>
      </c>
      <c r="E37" s="13">
        <v>92</v>
      </c>
      <c r="F37" s="13">
        <v>85</v>
      </c>
      <c r="G37" s="14">
        <v>0</v>
      </c>
      <c r="H37" s="13">
        <v>60</v>
      </c>
      <c r="I37" s="13" t="s">
        <v>47</v>
      </c>
      <c r="J37" s="13">
        <v>99</v>
      </c>
      <c r="K37" s="13">
        <f t="shared" si="1"/>
        <v>-7</v>
      </c>
      <c r="L37" s="13"/>
      <c r="M37" s="13"/>
      <c r="N37" s="13">
        <v>0</v>
      </c>
      <c r="O37" s="13"/>
      <c r="P37" s="13">
        <f t="shared" si="2"/>
        <v>18.399999999999999</v>
      </c>
      <c r="Q37" s="16">
        <f t="shared" ref="Q37" si="24">13*P37-O37-N37-F37</f>
        <v>154.19999999999999</v>
      </c>
      <c r="R37" s="16">
        <f t="shared" ref="R37" si="25">Q37</f>
        <v>154.19999999999999</v>
      </c>
      <c r="S37" s="16">
        <v>0</v>
      </c>
      <c r="T37" s="16">
        <v>0</v>
      </c>
      <c r="U37" s="16"/>
      <c r="V37" s="13"/>
      <c r="W37" s="13">
        <f t="shared" si="23"/>
        <v>13</v>
      </c>
      <c r="X37" s="13">
        <f t="shared" si="3"/>
        <v>4.6195652173913047</v>
      </c>
      <c r="Y37" s="13">
        <v>15.2</v>
      </c>
      <c r="Z37" s="13">
        <v>20.6</v>
      </c>
      <c r="AA37" s="13">
        <v>8.1999999999999993</v>
      </c>
      <c r="AB37" s="13">
        <v>4.5999999999999996</v>
      </c>
      <c r="AC37" s="13">
        <v>8.6</v>
      </c>
      <c r="AD37" s="13" t="s">
        <v>48</v>
      </c>
      <c r="AE37" s="13">
        <f t="shared" si="4"/>
        <v>0</v>
      </c>
      <c r="AF37" s="13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>
        <v>-20</v>
      </c>
      <c r="D38" s="13">
        <v>20</v>
      </c>
      <c r="E38" s="11">
        <v>10</v>
      </c>
      <c r="F38" s="11">
        <v>-10</v>
      </c>
      <c r="G38" s="14">
        <v>0</v>
      </c>
      <c r="H38" s="13" t="e">
        <v>#N/A</v>
      </c>
      <c r="I38" s="13" t="s">
        <v>47</v>
      </c>
      <c r="J38" s="13">
        <v>8</v>
      </c>
      <c r="K38" s="13">
        <f t="shared" ref="K38:K69" si="26">E38-J38</f>
        <v>2</v>
      </c>
      <c r="L38" s="13"/>
      <c r="M38" s="13"/>
      <c r="N38" s="13"/>
      <c r="O38" s="13"/>
      <c r="P38" s="13">
        <f t="shared" ref="P38:P69" si="27">E38/5</f>
        <v>2</v>
      </c>
      <c r="Q38" s="16"/>
      <c r="R38" s="16"/>
      <c r="S38" s="16"/>
      <c r="T38" s="16"/>
      <c r="U38" s="16"/>
      <c r="V38" s="13"/>
      <c r="W38" s="13">
        <f t="shared" si="6"/>
        <v>-5</v>
      </c>
      <c r="X38" s="13">
        <f t="shared" si="3"/>
        <v>-5</v>
      </c>
      <c r="Y38" s="13">
        <v>4</v>
      </c>
      <c r="Z38" s="13">
        <v>0</v>
      </c>
      <c r="AA38" s="13">
        <v>0.2</v>
      </c>
      <c r="AB38" s="13">
        <v>0</v>
      </c>
      <c r="AC38" s="13">
        <v>0</v>
      </c>
      <c r="AD38" s="13" t="s">
        <v>78</v>
      </c>
      <c r="AE38" s="13">
        <f t="shared" si="4"/>
        <v>0</v>
      </c>
      <c r="AF38" s="13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18.196999999999999</v>
      </c>
      <c r="D39" s="1">
        <v>324.94</v>
      </c>
      <c r="E39" s="11">
        <f>27.517+E122</f>
        <v>30.808999999999997</v>
      </c>
      <c r="F39" s="11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26"/>
        <v>-19.191000000000003</v>
      </c>
      <c r="L39" s="1"/>
      <c r="M39" s="1"/>
      <c r="N39" s="1">
        <v>50</v>
      </c>
      <c r="O39" s="1">
        <v>50</v>
      </c>
      <c r="P39" s="1">
        <f t="shared" si="27"/>
        <v>6.1617999999999995</v>
      </c>
      <c r="Q39" s="5"/>
      <c r="R39" s="5">
        <f>Q39</f>
        <v>0</v>
      </c>
      <c r="S39" s="5">
        <f>ROUND(R39,0)-T39</f>
        <v>0</v>
      </c>
      <c r="T39" s="5"/>
      <c r="U39" s="5">
        <v>60</v>
      </c>
      <c r="V39" s="1"/>
      <c r="W39" s="1">
        <f>(F39+N39+O39+R39)/P39</f>
        <v>63.96361452822228</v>
      </c>
      <c r="X39" s="1">
        <f t="shared" si="3"/>
        <v>63.96361452822228</v>
      </c>
      <c r="Y39" s="1">
        <v>19.9268</v>
      </c>
      <c r="Z39" s="1">
        <v>5.6327999999999996</v>
      </c>
      <c r="AA39" s="1">
        <v>31.396599999999999</v>
      </c>
      <c r="AB39" s="1">
        <v>32.695599999999999</v>
      </c>
      <c r="AC39" s="1">
        <v>28.808599999999998</v>
      </c>
      <c r="AD39" s="17" t="s">
        <v>136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80</v>
      </c>
      <c r="B40" s="23" t="s">
        <v>32</v>
      </c>
      <c r="C40" s="23">
        <v>156</v>
      </c>
      <c r="D40" s="23">
        <v>210</v>
      </c>
      <c r="E40" s="23">
        <v>170</v>
      </c>
      <c r="F40" s="23">
        <v>128</v>
      </c>
      <c r="G40" s="24">
        <v>0</v>
      </c>
      <c r="H40" s="23">
        <v>45</v>
      </c>
      <c r="I40" s="23" t="s">
        <v>190</v>
      </c>
      <c r="J40" s="23">
        <v>195</v>
      </c>
      <c r="K40" s="23">
        <f t="shared" si="26"/>
        <v>-25</v>
      </c>
      <c r="L40" s="23"/>
      <c r="M40" s="23"/>
      <c r="N40" s="23">
        <v>0</v>
      </c>
      <c r="O40" s="23"/>
      <c r="P40" s="23">
        <f t="shared" si="27"/>
        <v>34</v>
      </c>
      <c r="Q40" s="25"/>
      <c r="R40" s="25"/>
      <c r="S40" s="25"/>
      <c r="T40" s="25"/>
      <c r="U40" s="25">
        <v>0</v>
      </c>
      <c r="V40" s="23" t="s">
        <v>187</v>
      </c>
      <c r="W40" s="23">
        <f t="shared" si="6"/>
        <v>3.7647058823529411</v>
      </c>
      <c r="X40" s="23">
        <f t="shared" si="3"/>
        <v>3.7647058823529411</v>
      </c>
      <c r="Y40" s="23">
        <v>22.8</v>
      </c>
      <c r="Z40" s="23">
        <v>36.4</v>
      </c>
      <c r="AA40" s="23">
        <v>34</v>
      </c>
      <c r="AB40" s="23">
        <v>15.6</v>
      </c>
      <c r="AC40" s="23">
        <v>0</v>
      </c>
      <c r="AD40" s="23" t="s">
        <v>81</v>
      </c>
      <c r="AE40" s="23">
        <f t="shared" si="4"/>
        <v>0</v>
      </c>
      <c r="AF40" s="2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82</v>
      </c>
      <c r="B41" s="13" t="s">
        <v>35</v>
      </c>
      <c r="C41" s="13">
        <v>10.561</v>
      </c>
      <c r="D41" s="13"/>
      <c r="E41" s="13"/>
      <c r="F41" s="13"/>
      <c r="G41" s="14">
        <v>0</v>
      </c>
      <c r="H41" s="13">
        <v>60</v>
      </c>
      <c r="I41" s="13" t="s">
        <v>47</v>
      </c>
      <c r="J41" s="13">
        <v>125.2</v>
      </c>
      <c r="K41" s="13">
        <f t="shared" si="26"/>
        <v>-125.2</v>
      </c>
      <c r="L41" s="13"/>
      <c r="M41" s="13"/>
      <c r="N41" s="13"/>
      <c r="O41" s="13"/>
      <c r="P41" s="13">
        <f t="shared" si="27"/>
        <v>0</v>
      </c>
      <c r="Q41" s="16"/>
      <c r="R41" s="16"/>
      <c r="S41" s="16"/>
      <c r="T41" s="16"/>
      <c r="U41" s="16"/>
      <c r="V41" s="13"/>
      <c r="W41" s="13" t="e">
        <f t="shared" si="6"/>
        <v>#DIV/0!</v>
      </c>
      <c r="X41" s="13" t="e">
        <f t="shared" si="3"/>
        <v>#DIV/0!</v>
      </c>
      <c r="Y41" s="13">
        <v>20.040199999999999</v>
      </c>
      <c r="Z41" s="13">
        <v>38.621200000000002</v>
      </c>
      <c r="AA41" s="13">
        <v>23.890599999999999</v>
      </c>
      <c r="AB41" s="13">
        <v>12.497999999999999</v>
      </c>
      <c r="AC41" s="13">
        <v>35.5458</v>
      </c>
      <c r="AD41" s="13"/>
      <c r="AE41" s="13">
        <f t="shared" si="4"/>
        <v>0</v>
      </c>
      <c r="AF41" s="13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83</v>
      </c>
      <c r="B42" s="13" t="s">
        <v>32</v>
      </c>
      <c r="C42" s="13">
        <v>20</v>
      </c>
      <c r="D42" s="13"/>
      <c r="E42" s="13"/>
      <c r="F42" s="13"/>
      <c r="G42" s="14">
        <v>0</v>
      </c>
      <c r="H42" s="13" t="e">
        <v>#N/A</v>
      </c>
      <c r="I42" s="13" t="s">
        <v>47</v>
      </c>
      <c r="J42" s="13">
        <v>44</v>
      </c>
      <c r="K42" s="13">
        <f t="shared" si="26"/>
        <v>-44</v>
      </c>
      <c r="L42" s="13"/>
      <c r="M42" s="13"/>
      <c r="N42" s="13"/>
      <c r="O42" s="13"/>
      <c r="P42" s="13">
        <f t="shared" si="27"/>
        <v>0</v>
      </c>
      <c r="Q42" s="16"/>
      <c r="R42" s="16"/>
      <c r="S42" s="16"/>
      <c r="T42" s="16"/>
      <c r="U42" s="16"/>
      <c r="V42" s="13"/>
      <c r="W42" s="13" t="e">
        <f t="shared" si="6"/>
        <v>#DIV/0!</v>
      </c>
      <c r="X42" s="13" t="e">
        <f t="shared" si="3"/>
        <v>#DIV/0!</v>
      </c>
      <c r="Y42" s="13">
        <v>-0.2</v>
      </c>
      <c r="Z42" s="13">
        <v>0</v>
      </c>
      <c r="AA42" s="13">
        <v>0.2</v>
      </c>
      <c r="AB42" s="13">
        <v>0</v>
      </c>
      <c r="AC42" s="13">
        <v>0</v>
      </c>
      <c r="AD42" s="13" t="s">
        <v>84</v>
      </c>
      <c r="AE42" s="13">
        <f t="shared" si="4"/>
        <v>0</v>
      </c>
      <c r="AF42" s="13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26"/>
        <v>-42</v>
      </c>
      <c r="L43" s="1"/>
      <c r="M43" s="1"/>
      <c r="N43" s="1">
        <v>40</v>
      </c>
      <c r="O43" s="1">
        <v>40</v>
      </c>
      <c r="P43" s="1">
        <f t="shared" si="27"/>
        <v>15.8</v>
      </c>
      <c r="Q43" s="5">
        <f>13*P43-O43-N43-F43</f>
        <v>56.400000000000006</v>
      </c>
      <c r="R43" s="5">
        <v>90</v>
      </c>
      <c r="S43" s="5">
        <f>ROUND(R43,0)-T43</f>
        <v>40</v>
      </c>
      <c r="T43" s="5">
        <v>50</v>
      </c>
      <c r="U43" s="5">
        <v>100</v>
      </c>
      <c r="V43" s="1"/>
      <c r="W43" s="1">
        <f>(F43+N43+O43+R43)/P43</f>
        <v>15.126582278481012</v>
      </c>
      <c r="X43" s="1">
        <f t="shared" si="3"/>
        <v>9.4303797468354418</v>
      </c>
      <c r="Y43" s="1">
        <v>12</v>
      </c>
      <c r="Z43" s="1">
        <v>17.399999999999999</v>
      </c>
      <c r="AA43" s="1">
        <v>3.2</v>
      </c>
      <c r="AB43" s="1">
        <v>7.6</v>
      </c>
      <c r="AC43" s="1">
        <v>7.4</v>
      </c>
      <c r="AD43" s="1"/>
      <c r="AE43" s="1">
        <f t="shared" si="4"/>
        <v>3.5999999999999996</v>
      </c>
      <c r="AF43" s="1">
        <f t="shared" si="5"/>
        <v>4.5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86</v>
      </c>
      <c r="B44" s="13" t="s">
        <v>32</v>
      </c>
      <c r="C44" s="13">
        <v>20</v>
      </c>
      <c r="D44" s="13"/>
      <c r="E44" s="13">
        <v>2</v>
      </c>
      <c r="F44" s="13"/>
      <c r="G44" s="14">
        <v>0</v>
      </c>
      <c r="H44" s="13" t="e">
        <v>#N/A</v>
      </c>
      <c r="I44" s="13" t="s">
        <v>47</v>
      </c>
      <c r="J44" s="13">
        <v>36</v>
      </c>
      <c r="K44" s="13">
        <f t="shared" si="26"/>
        <v>-34</v>
      </c>
      <c r="L44" s="13"/>
      <c r="M44" s="13"/>
      <c r="N44" s="13"/>
      <c r="O44" s="13"/>
      <c r="P44" s="13">
        <f t="shared" si="27"/>
        <v>0.4</v>
      </c>
      <c r="Q44" s="16"/>
      <c r="R44" s="16"/>
      <c r="S44" s="16"/>
      <c r="T44" s="16"/>
      <c r="U44" s="16"/>
      <c r="V44" s="13"/>
      <c r="W44" s="13">
        <f t="shared" si="6"/>
        <v>0</v>
      </c>
      <c r="X44" s="13">
        <f t="shared" si="3"/>
        <v>0</v>
      </c>
      <c r="Y44" s="13">
        <v>2</v>
      </c>
      <c r="Z44" s="13">
        <v>0</v>
      </c>
      <c r="AA44" s="13">
        <v>0.2</v>
      </c>
      <c r="AB44" s="13">
        <v>0</v>
      </c>
      <c r="AC44" s="13">
        <v>0</v>
      </c>
      <c r="AD44" s="13" t="s">
        <v>87</v>
      </c>
      <c r="AE44" s="13">
        <f t="shared" si="4"/>
        <v>0</v>
      </c>
      <c r="AF44" s="13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88</v>
      </c>
      <c r="B45" s="13" t="s">
        <v>32</v>
      </c>
      <c r="C45" s="13">
        <v>-2</v>
      </c>
      <c r="D45" s="13">
        <v>2</v>
      </c>
      <c r="E45" s="13">
        <v>-9</v>
      </c>
      <c r="F45" s="13"/>
      <c r="G45" s="14">
        <v>0</v>
      </c>
      <c r="H45" s="13">
        <v>45</v>
      </c>
      <c r="I45" s="13" t="s">
        <v>47</v>
      </c>
      <c r="J45" s="13">
        <v>16</v>
      </c>
      <c r="K45" s="13">
        <f t="shared" si="26"/>
        <v>-25</v>
      </c>
      <c r="L45" s="13"/>
      <c r="M45" s="13"/>
      <c r="N45" s="13"/>
      <c r="O45" s="13"/>
      <c r="P45" s="13">
        <f t="shared" si="27"/>
        <v>-1.8</v>
      </c>
      <c r="Q45" s="16"/>
      <c r="R45" s="16"/>
      <c r="S45" s="16"/>
      <c r="T45" s="16"/>
      <c r="U45" s="16"/>
      <c r="V45" s="13"/>
      <c r="W45" s="13">
        <f t="shared" si="6"/>
        <v>0</v>
      </c>
      <c r="X45" s="13">
        <f t="shared" si="3"/>
        <v>0</v>
      </c>
      <c r="Y45" s="13">
        <v>-0.8</v>
      </c>
      <c r="Z45" s="13">
        <v>-2</v>
      </c>
      <c r="AA45" s="13">
        <v>19.399999999999999</v>
      </c>
      <c r="AB45" s="13">
        <v>11</v>
      </c>
      <c r="AC45" s="13">
        <v>15.2</v>
      </c>
      <c r="AD45" s="13" t="s">
        <v>89</v>
      </c>
      <c r="AE45" s="13">
        <f t="shared" si="4"/>
        <v>0</v>
      </c>
      <c r="AF45" s="13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26"/>
        <v>-69</v>
      </c>
      <c r="L46" s="1"/>
      <c r="M46" s="1"/>
      <c r="N46" s="1">
        <v>150</v>
      </c>
      <c r="O46" s="1">
        <v>150</v>
      </c>
      <c r="P46" s="1">
        <f t="shared" si="27"/>
        <v>13.4</v>
      </c>
      <c r="Q46" s="19">
        <v>150</v>
      </c>
      <c r="R46" s="5">
        <f t="shared" ref="R46" si="28">Q46</f>
        <v>150</v>
      </c>
      <c r="S46" s="5">
        <f t="shared" ref="S46:S47" si="29">ROUND(R46,0)-T46</f>
        <v>70</v>
      </c>
      <c r="T46" s="5">
        <v>80</v>
      </c>
      <c r="U46" s="19">
        <v>250</v>
      </c>
      <c r="V46" s="20"/>
      <c r="W46" s="1">
        <f t="shared" ref="W46:W47" si="30">(F46+N46+O46+R46)/P46</f>
        <v>33.731343283582092</v>
      </c>
      <c r="X46" s="20">
        <f t="shared" si="3"/>
        <v>22.53731343283582</v>
      </c>
      <c r="Y46" s="20">
        <v>41</v>
      </c>
      <c r="Z46" s="20">
        <v>36.4</v>
      </c>
      <c r="AA46" s="20">
        <v>38.6</v>
      </c>
      <c r="AB46" s="20">
        <v>32.6</v>
      </c>
      <c r="AC46" s="20">
        <v>37.6</v>
      </c>
      <c r="AD46" s="20" t="s">
        <v>91</v>
      </c>
      <c r="AE46" s="1">
        <f t="shared" si="4"/>
        <v>18.900000000000002</v>
      </c>
      <c r="AF46" s="1">
        <f t="shared" si="5"/>
        <v>21.6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26"/>
        <v>4.3000000000000114</v>
      </c>
      <c r="L47" s="1"/>
      <c r="M47" s="1"/>
      <c r="N47" s="1">
        <v>80</v>
      </c>
      <c r="O47" s="1">
        <v>70</v>
      </c>
      <c r="P47" s="1">
        <f t="shared" si="27"/>
        <v>33.96</v>
      </c>
      <c r="Q47" s="5">
        <f>15*P47-O47-N47-F47</f>
        <v>84.446000000000026</v>
      </c>
      <c r="R47" s="5">
        <v>120</v>
      </c>
      <c r="S47" s="5">
        <f t="shared" si="29"/>
        <v>60</v>
      </c>
      <c r="T47" s="5">
        <v>60</v>
      </c>
      <c r="U47" s="5">
        <v>140</v>
      </c>
      <c r="V47" s="1"/>
      <c r="W47" s="1">
        <f t="shared" si="30"/>
        <v>16.046937573616017</v>
      </c>
      <c r="X47" s="1">
        <f t="shared" si="3"/>
        <v>12.513368669022379</v>
      </c>
      <c r="Y47" s="1">
        <v>35.0092</v>
      </c>
      <c r="Z47" s="1">
        <v>38.992600000000003</v>
      </c>
      <c r="AA47" s="1">
        <v>7.6109999999999998</v>
      </c>
      <c r="AB47" s="1">
        <v>9.4916</v>
      </c>
      <c r="AC47" s="1">
        <v>28.232399999999998</v>
      </c>
      <c r="AD47" s="1"/>
      <c r="AE47" s="1">
        <f t="shared" si="4"/>
        <v>60</v>
      </c>
      <c r="AF47" s="1">
        <f t="shared" si="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93</v>
      </c>
      <c r="B48" s="13" t="s">
        <v>32</v>
      </c>
      <c r="C48" s="13">
        <v>-1</v>
      </c>
      <c r="D48" s="13">
        <v>1</v>
      </c>
      <c r="E48" s="13">
        <v>1</v>
      </c>
      <c r="F48" s="13">
        <v>-1</v>
      </c>
      <c r="G48" s="14">
        <v>0</v>
      </c>
      <c r="H48" s="13" t="e">
        <v>#N/A</v>
      </c>
      <c r="I48" s="13" t="s">
        <v>47</v>
      </c>
      <c r="J48" s="13">
        <v>14</v>
      </c>
      <c r="K48" s="13">
        <f t="shared" si="26"/>
        <v>-13</v>
      </c>
      <c r="L48" s="13"/>
      <c r="M48" s="13"/>
      <c r="N48" s="13"/>
      <c r="O48" s="13"/>
      <c r="P48" s="13">
        <f t="shared" si="27"/>
        <v>0.2</v>
      </c>
      <c r="Q48" s="16"/>
      <c r="R48" s="16"/>
      <c r="S48" s="16"/>
      <c r="T48" s="16"/>
      <c r="U48" s="16"/>
      <c r="V48" s="13"/>
      <c r="W48" s="13">
        <f t="shared" si="6"/>
        <v>-5</v>
      </c>
      <c r="X48" s="13">
        <f t="shared" si="3"/>
        <v>-5</v>
      </c>
      <c r="Y48" s="13">
        <v>0</v>
      </c>
      <c r="Z48" s="13">
        <v>35.4</v>
      </c>
      <c r="AA48" s="13">
        <v>93.6</v>
      </c>
      <c r="AB48" s="13">
        <v>57.8</v>
      </c>
      <c r="AC48" s="13">
        <v>6.8</v>
      </c>
      <c r="AD48" s="13"/>
      <c r="AE48" s="13">
        <f t="shared" si="4"/>
        <v>0</v>
      </c>
      <c r="AF48" s="13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26"/>
        <v>-117</v>
      </c>
      <c r="L49" s="1"/>
      <c r="M49" s="1"/>
      <c r="N49" s="1">
        <v>550</v>
      </c>
      <c r="O49" s="1">
        <v>700</v>
      </c>
      <c r="P49" s="1">
        <f t="shared" si="27"/>
        <v>104</v>
      </c>
      <c r="Q49" s="5">
        <f>16*P49-O49-N49-F49</f>
        <v>406</v>
      </c>
      <c r="R49" s="5">
        <v>600</v>
      </c>
      <c r="S49" s="5">
        <f t="shared" ref="S49:S51" si="31">ROUND(R49,0)-T49</f>
        <v>280</v>
      </c>
      <c r="T49" s="5">
        <v>320</v>
      </c>
      <c r="U49" s="5">
        <v>700</v>
      </c>
      <c r="V49" s="1"/>
      <c r="W49" s="1">
        <f t="shared" ref="W49:W51" si="32">(F49+N49+O49+R49)/P49</f>
        <v>17.865384615384617</v>
      </c>
      <c r="X49" s="1">
        <f t="shared" si="3"/>
        <v>12.096153846153847</v>
      </c>
      <c r="Y49" s="1">
        <v>113.6</v>
      </c>
      <c r="Z49" s="1">
        <v>71.400000000000006</v>
      </c>
      <c r="AA49" s="1">
        <v>32</v>
      </c>
      <c r="AB49" s="1">
        <v>62.2</v>
      </c>
      <c r="AC49" s="1">
        <v>84.2</v>
      </c>
      <c r="AD49" s="1"/>
      <c r="AE49" s="1">
        <f t="shared" si="4"/>
        <v>112</v>
      </c>
      <c r="AF49" s="1">
        <f t="shared" si="5"/>
        <v>128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32</v>
      </c>
      <c r="C50" s="1"/>
      <c r="D50" s="1">
        <v>40</v>
      </c>
      <c r="E50" s="1">
        <v>8</v>
      </c>
      <c r="F50" s="1">
        <v>32</v>
      </c>
      <c r="G50" s="6">
        <v>0.5</v>
      </c>
      <c r="H50" s="1">
        <v>45</v>
      </c>
      <c r="I50" s="1" t="s">
        <v>33</v>
      </c>
      <c r="J50" s="1">
        <v>8</v>
      </c>
      <c r="K50" s="1">
        <f t="shared" si="26"/>
        <v>0</v>
      </c>
      <c r="L50" s="1"/>
      <c r="M50" s="1"/>
      <c r="N50" s="1">
        <v>90</v>
      </c>
      <c r="O50" s="1">
        <v>110</v>
      </c>
      <c r="P50" s="1">
        <f t="shared" si="27"/>
        <v>1.6</v>
      </c>
      <c r="Q50" s="5"/>
      <c r="R50" s="5">
        <f t="shared" ref="R50:R51" si="33">Q50</f>
        <v>0</v>
      </c>
      <c r="S50" s="5">
        <f t="shared" si="31"/>
        <v>0</v>
      </c>
      <c r="T50" s="5"/>
      <c r="U50" s="5"/>
      <c r="V50" s="1"/>
      <c r="W50" s="1">
        <f t="shared" si="32"/>
        <v>145</v>
      </c>
      <c r="X50" s="1">
        <f t="shared" si="3"/>
        <v>145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0" t="s">
        <v>181</v>
      </c>
      <c r="AE50" s="1">
        <f t="shared" si="4"/>
        <v>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32</v>
      </c>
      <c r="C51" s="1"/>
      <c r="D51" s="1">
        <v>16</v>
      </c>
      <c r="E51" s="1"/>
      <c r="F51" s="1">
        <v>16</v>
      </c>
      <c r="G51" s="6">
        <v>0.5</v>
      </c>
      <c r="H51" s="1">
        <v>45</v>
      </c>
      <c r="I51" s="1" t="s">
        <v>33</v>
      </c>
      <c r="J51" s="1"/>
      <c r="K51" s="1">
        <f t="shared" si="26"/>
        <v>0</v>
      </c>
      <c r="L51" s="1"/>
      <c r="M51" s="1"/>
      <c r="N51" s="1">
        <v>40</v>
      </c>
      <c r="O51" s="1"/>
      <c r="P51" s="1">
        <f t="shared" si="27"/>
        <v>0</v>
      </c>
      <c r="Q51" s="5"/>
      <c r="R51" s="5">
        <f t="shared" si="33"/>
        <v>0</v>
      </c>
      <c r="S51" s="5">
        <f t="shared" si="31"/>
        <v>0</v>
      </c>
      <c r="T51" s="5"/>
      <c r="U51" s="5"/>
      <c r="V51" s="1"/>
      <c r="W51" s="1" t="e">
        <f t="shared" si="32"/>
        <v>#DIV/0!</v>
      </c>
      <c r="X51" s="1" t="e">
        <f t="shared" si="3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0" t="s">
        <v>182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97</v>
      </c>
      <c r="B52" s="13" t="s">
        <v>32</v>
      </c>
      <c r="C52" s="13">
        <v>43</v>
      </c>
      <c r="D52" s="13"/>
      <c r="E52" s="13">
        <v>1</v>
      </c>
      <c r="F52" s="13">
        <v>-1</v>
      </c>
      <c r="G52" s="14">
        <v>0</v>
      </c>
      <c r="H52" s="13" t="e">
        <v>#N/A</v>
      </c>
      <c r="I52" s="13" t="s">
        <v>47</v>
      </c>
      <c r="J52" s="13">
        <v>130</v>
      </c>
      <c r="K52" s="13">
        <f t="shared" si="26"/>
        <v>-129</v>
      </c>
      <c r="L52" s="13"/>
      <c r="M52" s="13"/>
      <c r="N52" s="13"/>
      <c r="O52" s="13"/>
      <c r="P52" s="13">
        <f t="shared" si="27"/>
        <v>0.2</v>
      </c>
      <c r="Q52" s="16"/>
      <c r="R52" s="16"/>
      <c r="S52" s="16"/>
      <c r="T52" s="16"/>
      <c r="U52" s="16"/>
      <c r="V52" s="13"/>
      <c r="W52" s="13">
        <f t="shared" si="6"/>
        <v>-5</v>
      </c>
      <c r="X52" s="13">
        <f t="shared" si="3"/>
        <v>-5</v>
      </c>
      <c r="Y52" s="13">
        <v>8.6</v>
      </c>
      <c r="Z52" s="13">
        <v>47.8</v>
      </c>
      <c r="AA52" s="13">
        <v>72</v>
      </c>
      <c r="AB52" s="13">
        <v>52.8</v>
      </c>
      <c r="AC52" s="13">
        <v>13.8</v>
      </c>
      <c r="AD52" s="13"/>
      <c r="AE52" s="13">
        <f t="shared" si="4"/>
        <v>0</v>
      </c>
      <c r="AF52" s="13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26"/>
        <v>-64</v>
      </c>
      <c r="L53" s="1"/>
      <c r="M53" s="1"/>
      <c r="N53" s="1">
        <v>281</v>
      </c>
      <c r="O53" s="1">
        <v>350</v>
      </c>
      <c r="P53" s="1">
        <f t="shared" si="27"/>
        <v>70.2</v>
      </c>
      <c r="Q53" s="5">
        <f>16*P53-O53-N53-F53</f>
        <v>495.20000000000005</v>
      </c>
      <c r="R53" s="5">
        <v>600</v>
      </c>
      <c r="S53" s="5">
        <f>ROUND(R53,0)-T53</f>
        <v>230</v>
      </c>
      <c r="T53" s="5">
        <v>370</v>
      </c>
      <c r="U53" s="5">
        <v>600</v>
      </c>
      <c r="V53" s="1">
        <f>Y53/(Z53/100)-100</f>
        <v>16.180371352785144</v>
      </c>
      <c r="W53" s="1">
        <f>(F53+N53+O53+R53)/P53</f>
        <v>17.492877492877493</v>
      </c>
      <c r="X53" s="1">
        <f t="shared" si="3"/>
        <v>8.9458689458689449</v>
      </c>
      <c r="Y53" s="1">
        <v>87.6</v>
      </c>
      <c r="Z53" s="1">
        <v>75.400000000000006</v>
      </c>
      <c r="AA53" s="1">
        <v>37.4</v>
      </c>
      <c r="AB53" s="1">
        <v>70</v>
      </c>
      <c r="AC53" s="1">
        <v>73.400000000000006</v>
      </c>
      <c r="AD53" s="1"/>
      <c r="AE53" s="1">
        <f t="shared" si="4"/>
        <v>92</v>
      </c>
      <c r="AF53" s="1">
        <f t="shared" si="5"/>
        <v>148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99</v>
      </c>
      <c r="B54" s="13" t="s">
        <v>32</v>
      </c>
      <c r="C54" s="13">
        <v>-5</v>
      </c>
      <c r="D54" s="13"/>
      <c r="E54" s="13">
        <v>1</v>
      </c>
      <c r="F54" s="13">
        <v>-6</v>
      </c>
      <c r="G54" s="14">
        <v>0</v>
      </c>
      <c r="H54" s="13">
        <v>45</v>
      </c>
      <c r="I54" s="13" t="s">
        <v>47</v>
      </c>
      <c r="J54" s="13">
        <v>1</v>
      </c>
      <c r="K54" s="13">
        <f t="shared" si="26"/>
        <v>0</v>
      </c>
      <c r="L54" s="13"/>
      <c r="M54" s="13"/>
      <c r="N54" s="13"/>
      <c r="O54" s="13"/>
      <c r="P54" s="13">
        <f t="shared" si="27"/>
        <v>0.2</v>
      </c>
      <c r="Q54" s="16"/>
      <c r="R54" s="16"/>
      <c r="S54" s="16"/>
      <c r="T54" s="16"/>
      <c r="U54" s="16"/>
      <c r="V54" s="13"/>
      <c r="W54" s="13">
        <f t="shared" si="6"/>
        <v>-30</v>
      </c>
      <c r="X54" s="13">
        <f t="shared" si="3"/>
        <v>-30</v>
      </c>
      <c r="Y54" s="13">
        <v>0.2</v>
      </c>
      <c r="Z54" s="13">
        <v>0</v>
      </c>
      <c r="AA54" s="13">
        <v>0</v>
      </c>
      <c r="AB54" s="13">
        <v>0</v>
      </c>
      <c r="AC54" s="13">
        <v>0</v>
      </c>
      <c r="AD54" s="13" t="s">
        <v>100</v>
      </c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101</v>
      </c>
      <c r="B55" s="13" t="s">
        <v>32</v>
      </c>
      <c r="C55" s="13"/>
      <c r="D55" s="13"/>
      <c r="E55" s="11">
        <v>2</v>
      </c>
      <c r="F55" s="11">
        <v>-3</v>
      </c>
      <c r="G55" s="14">
        <v>0</v>
      </c>
      <c r="H55" s="13" t="e">
        <v>#N/A</v>
      </c>
      <c r="I55" s="13" t="s">
        <v>47</v>
      </c>
      <c r="J55" s="13">
        <v>6</v>
      </c>
      <c r="K55" s="13">
        <f t="shared" si="26"/>
        <v>-4</v>
      </c>
      <c r="L55" s="13"/>
      <c r="M55" s="13"/>
      <c r="N55" s="13"/>
      <c r="O55" s="13"/>
      <c r="P55" s="13">
        <f t="shared" si="27"/>
        <v>0.4</v>
      </c>
      <c r="Q55" s="16"/>
      <c r="R55" s="16"/>
      <c r="S55" s="16"/>
      <c r="T55" s="16"/>
      <c r="U55" s="16"/>
      <c r="V55" s="13"/>
      <c r="W55" s="13">
        <f t="shared" si="6"/>
        <v>-7.5</v>
      </c>
      <c r="X55" s="13">
        <f t="shared" si="3"/>
        <v>-7.5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/>
      <c r="AE55" s="13">
        <f t="shared" si="4"/>
        <v>0</v>
      </c>
      <c r="AF55" s="13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26"/>
        <v>-54</v>
      </c>
      <c r="L56" s="1"/>
      <c r="M56" s="1"/>
      <c r="N56" s="1">
        <v>477</v>
      </c>
      <c r="O56" s="1">
        <v>550</v>
      </c>
      <c r="P56" s="1">
        <f t="shared" si="27"/>
        <v>156.4</v>
      </c>
      <c r="Q56" s="5">
        <f t="shared" ref="Q56" si="34">13*P56-O56-N56-F56</f>
        <v>887.2</v>
      </c>
      <c r="R56" s="5">
        <v>1100</v>
      </c>
      <c r="S56" s="5">
        <f t="shared" ref="S56:S57" si="35">ROUND(R56,0)-T56</f>
        <v>450</v>
      </c>
      <c r="T56" s="5">
        <v>650</v>
      </c>
      <c r="U56" s="21">
        <v>1100</v>
      </c>
      <c r="V56" s="22" t="s">
        <v>188</v>
      </c>
      <c r="W56" s="1">
        <f t="shared" ref="W56:W57" si="36">(F56+N56+O56+R56)/P56</f>
        <v>14.360613810741688</v>
      </c>
      <c r="X56" s="1">
        <f t="shared" si="3"/>
        <v>7.3273657289002552</v>
      </c>
      <c r="Y56" s="1">
        <v>149</v>
      </c>
      <c r="Z56" s="1">
        <v>46.2</v>
      </c>
      <c r="AA56" s="1">
        <v>54.2</v>
      </c>
      <c r="AB56" s="1">
        <v>24.8</v>
      </c>
      <c r="AC56" s="1">
        <v>73.400000000000006</v>
      </c>
      <c r="AD56" s="1"/>
      <c r="AE56" s="1">
        <f t="shared" si="4"/>
        <v>180</v>
      </c>
      <c r="AF56" s="1">
        <f t="shared" si="5"/>
        <v>260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26"/>
        <v>-26</v>
      </c>
      <c r="L57" s="1"/>
      <c r="M57" s="1"/>
      <c r="N57" s="1">
        <v>150</v>
      </c>
      <c r="O57" s="1">
        <v>200</v>
      </c>
      <c r="P57" s="1">
        <f t="shared" si="27"/>
        <v>28</v>
      </c>
      <c r="Q57" s="5"/>
      <c r="R57" s="5">
        <v>60</v>
      </c>
      <c r="S57" s="5">
        <f t="shared" si="35"/>
        <v>30</v>
      </c>
      <c r="T57" s="5">
        <v>30</v>
      </c>
      <c r="U57" s="5">
        <v>150</v>
      </c>
      <c r="V57" s="1"/>
      <c r="W57" s="1">
        <f t="shared" si="36"/>
        <v>17.964285714285715</v>
      </c>
      <c r="X57" s="1">
        <f t="shared" si="3"/>
        <v>15.821428571428571</v>
      </c>
      <c r="Y57" s="1">
        <v>37.4</v>
      </c>
      <c r="Z57" s="1">
        <v>29</v>
      </c>
      <c r="AA57" s="1">
        <v>24.2</v>
      </c>
      <c r="AB57" s="1">
        <v>18.600000000000001</v>
      </c>
      <c r="AC57" s="1">
        <v>16.8</v>
      </c>
      <c r="AD57" s="1"/>
      <c r="AE57" s="1">
        <f t="shared" si="4"/>
        <v>3</v>
      </c>
      <c r="AF57" s="1">
        <f t="shared" si="5"/>
        <v>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104</v>
      </c>
      <c r="B58" s="13" t="s">
        <v>32</v>
      </c>
      <c r="C58" s="13">
        <v>-4</v>
      </c>
      <c r="D58" s="13">
        <v>4</v>
      </c>
      <c r="E58" s="13"/>
      <c r="F58" s="13"/>
      <c r="G58" s="14">
        <v>0</v>
      </c>
      <c r="H58" s="13" t="e">
        <v>#N/A</v>
      </c>
      <c r="I58" s="13" t="s">
        <v>47</v>
      </c>
      <c r="J58" s="13"/>
      <c r="K58" s="13">
        <f t="shared" si="26"/>
        <v>0</v>
      </c>
      <c r="L58" s="13"/>
      <c r="M58" s="13"/>
      <c r="N58" s="13"/>
      <c r="O58" s="13"/>
      <c r="P58" s="13">
        <f t="shared" si="27"/>
        <v>0</v>
      </c>
      <c r="Q58" s="16"/>
      <c r="R58" s="16"/>
      <c r="S58" s="16"/>
      <c r="T58" s="16"/>
      <c r="U58" s="16"/>
      <c r="V58" s="13"/>
      <c r="W58" s="13" t="e">
        <f t="shared" si="6"/>
        <v>#DIV/0!</v>
      </c>
      <c r="X58" s="13" t="e">
        <f t="shared" si="3"/>
        <v>#DIV/0!</v>
      </c>
      <c r="Y58" s="13">
        <v>0.8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>
        <f t="shared" si="4"/>
        <v>0</v>
      </c>
      <c r="AF58" s="13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26"/>
        <v>3</v>
      </c>
      <c r="L59" s="1"/>
      <c r="M59" s="1"/>
      <c r="N59" s="1">
        <v>60</v>
      </c>
      <c r="O59" s="1"/>
      <c r="P59" s="1">
        <f t="shared" si="27"/>
        <v>11.8</v>
      </c>
      <c r="Q59" s="5">
        <v>50</v>
      </c>
      <c r="R59" s="5">
        <f t="shared" ref="R59:R62" si="37">Q59</f>
        <v>50</v>
      </c>
      <c r="S59" s="5">
        <f t="shared" ref="S59:S62" si="38">ROUND(R59,0)-T59</f>
        <v>50</v>
      </c>
      <c r="T59" s="5"/>
      <c r="U59" s="5"/>
      <c r="V59" s="1"/>
      <c r="W59" s="1">
        <f t="shared" ref="W59:W62" si="39">(F59+N59+O59+R59)/P59</f>
        <v>20.932203389830509</v>
      </c>
      <c r="X59" s="1">
        <f t="shared" si="3"/>
        <v>16.694915254237287</v>
      </c>
      <c r="Y59" s="1">
        <v>10</v>
      </c>
      <c r="Z59" s="1">
        <v>21.6</v>
      </c>
      <c r="AA59" s="1">
        <v>1.4</v>
      </c>
      <c r="AB59" s="1">
        <v>6</v>
      </c>
      <c r="AC59" s="1">
        <v>9</v>
      </c>
      <c r="AD59" s="1"/>
      <c r="AE59" s="1">
        <f t="shared" si="4"/>
        <v>5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26"/>
        <v>-16</v>
      </c>
      <c r="L60" s="1"/>
      <c r="M60" s="1"/>
      <c r="N60" s="1">
        <v>60</v>
      </c>
      <c r="O60" s="1">
        <v>60</v>
      </c>
      <c r="P60" s="1">
        <f t="shared" si="27"/>
        <v>10.199999999999999</v>
      </c>
      <c r="Q60" s="5">
        <f t="shared" ref="Q60:Q61" si="40">13*P60-O60-N60-F60</f>
        <v>13.599999999999994</v>
      </c>
      <c r="R60" s="5">
        <v>35</v>
      </c>
      <c r="S60" s="5">
        <f t="shared" si="38"/>
        <v>35</v>
      </c>
      <c r="T60" s="5"/>
      <c r="U60" s="5">
        <v>60</v>
      </c>
      <c r="V60" s="1"/>
      <c r="W60" s="1">
        <f t="shared" si="39"/>
        <v>15.098039215686276</v>
      </c>
      <c r="X60" s="1">
        <f t="shared" si="3"/>
        <v>11.666666666666668</v>
      </c>
      <c r="Y60" s="1">
        <v>0</v>
      </c>
      <c r="Z60" s="1">
        <v>0</v>
      </c>
      <c r="AA60" s="1">
        <v>8.4</v>
      </c>
      <c r="AB60" s="1">
        <v>6.2</v>
      </c>
      <c r="AC60" s="1">
        <v>9.6</v>
      </c>
      <c r="AD60" s="1"/>
      <c r="AE60" s="1">
        <f t="shared" si="4"/>
        <v>3.5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26"/>
        <v>-61</v>
      </c>
      <c r="L61" s="1"/>
      <c r="M61" s="1"/>
      <c r="N61" s="1">
        <v>180</v>
      </c>
      <c r="O61" s="1">
        <v>220</v>
      </c>
      <c r="P61" s="1">
        <f t="shared" si="27"/>
        <v>55.6</v>
      </c>
      <c r="Q61" s="5">
        <f t="shared" si="40"/>
        <v>315.80000000000007</v>
      </c>
      <c r="R61" s="5">
        <v>400</v>
      </c>
      <c r="S61" s="5">
        <f t="shared" si="38"/>
        <v>160</v>
      </c>
      <c r="T61" s="5">
        <v>240</v>
      </c>
      <c r="U61" s="5">
        <v>400</v>
      </c>
      <c r="V61" s="1"/>
      <c r="W61" s="1">
        <f t="shared" si="39"/>
        <v>14.514388489208633</v>
      </c>
      <c r="X61" s="1">
        <f t="shared" si="3"/>
        <v>7.3201438848920866</v>
      </c>
      <c r="Y61" s="1">
        <v>51</v>
      </c>
      <c r="Z61" s="1">
        <v>17.600000000000001</v>
      </c>
      <c r="AA61" s="1">
        <v>55.4</v>
      </c>
      <c r="AB61" s="1">
        <v>23.8</v>
      </c>
      <c r="AC61" s="1">
        <v>31.4</v>
      </c>
      <c r="AD61" s="1"/>
      <c r="AE61" s="1">
        <f t="shared" si="4"/>
        <v>64</v>
      </c>
      <c r="AF61" s="1">
        <f t="shared" si="5"/>
        <v>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26"/>
        <v>-37.674999999999997</v>
      </c>
      <c r="L62" s="1"/>
      <c r="M62" s="1"/>
      <c r="N62" s="1">
        <v>90</v>
      </c>
      <c r="O62" s="1">
        <v>50</v>
      </c>
      <c r="P62" s="1">
        <f t="shared" si="27"/>
        <v>6.2249999999999996</v>
      </c>
      <c r="Q62" s="5"/>
      <c r="R62" s="5">
        <f t="shared" si="37"/>
        <v>0</v>
      </c>
      <c r="S62" s="5">
        <f t="shared" si="38"/>
        <v>0</v>
      </c>
      <c r="T62" s="5"/>
      <c r="U62" s="5"/>
      <c r="V62" s="1"/>
      <c r="W62" s="1">
        <f t="shared" si="39"/>
        <v>51.536706827309246</v>
      </c>
      <c r="X62" s="1">
        <f t="shared" si="3"/>
        <v>51.536706827309246</v>
      </c>
      <c r="Y62" s="1">
        <v>19.249199999999998</v>
      </c>
      <c r="Z62" s="1">
        <v>17.399000000000001</v>
      </c>
      <c r="AA62" s="1">
        <v>8.8141999999999996</v>
      </c>
      <c r="AB62" s="1">
        <v>7.2122000000000002</v>
      </c>
      <c r="AC62" s="1">
        <v>8.2731999999999992</v>
      </c>
      <c r="AD62" s="17" t="s">
        <v>136</v>
      </c>
      <c r="AE62" s="1">
        <f t="shared" si="4"/>
        <v>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109</v>
      </c>
      <c r="B63" s="13" t="s">
        <v>32</v>
      </c>
      <c r="C63" s="13"/>
      <c r="D63" s="13"/>
      <c r="E63" s="13">
        <v>1</v>
      </c>
      <c r="F63" s="13">
        <v>-1</v>
      </c>
      <c r="G63" s="14">
        <v>0</v>
      </c>
      <c r="H63" s="13" t="e">
        <v>#N/A</v>
      </c>
      <c r="I63" s="13" t="s">
        <v>47</v>
      </c>
      <c r="J63" s="13">
        <v>1</v>
      </c>
      <c r="K63" s="13">
        <f t="shared" si="26"/>
        <v>0</v>
      </c>
      <c r="L63" s="13"/>
      <c r="M63" s="13"/>
      <c r="N63" s="13"/>
      <c r="O63" s="13"/>
      <c r="P63" s="13">
        <f t="shared" si="27"/>
        <v>0.2</v>
      </c>
      <c r="Q63" s="16"/>
      <c r="R63" s="16"/>
      <c r="S63" s="16"/>
      <c r="T63" s="16"/>
      <c r="U63" s="16"/>
      <c r="V63" s="13"/>
      <c r="W63" s="13">
        <f t="shared" si="6"/>
        <v>-5</v>
      </c>
      <c r="X63" s="13">
        <f t="shared" si="3"/>
        <v>-5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4"/>
        <v>0</v>
      </c>
      <c r="AF63" s="13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26"/>
        <v>-5.2199999999999989</v>
      </c>
      <c r="L64" s="1"/>
      <c r="M64" s="1"/>
      <c r="N64" s="1">
        <v>90</v>
      </c>
      <c r="O64" s="1">
        <v>120</v>
      </c>
      <c r="P64" s="1">
        <f t="shared" si="27"/>
        <v>39.055999999999997</v>
      </c>
      <c r="Q64" s="5">
        <f t="shared" ref="Q64:Q65" si="41">13*P64-O64-N64-F64</f>
        <v>241.27299999999997</v>
      </c>
      <c r="R64" s="5">
        <f t="shared" ref="R64:R65" si="42">Q64</f>
        <v>241.27299999999997</v>
      </c>
      <c r="S64" s="5">
        <f t="shared" ref="S64:S65" si="43">ROUND(R64,0)-T64</f>
        <v>101</v>
      </c>
      <c r="T64" s="5">
        <v>140</v>
      </c>
      <c r="U64" s="5"/>
      <c r="V64" s="1"/>
      <c r="W64" s="1">
        <f t="shared" ref="W64:W65" si="44">(F64+N64+O64+R64)/P64</f>
        <v>13</v>
      </c>
      <c r="X64" s="1">
        <f t="shared" si="3"/>
        <v>6.8223832445718964</v>
      </c>
      <c r="Y64" s="1">
        <v>35.030799999999999</v>
      </c>
      <c r="Z64" s="1">
        <v>30.536999999999999</v>
      </c>
      <c r="AA64" s="1">
        <v>30.001999999999999</v>
      </c>
      <c r="AB64" s="1">
        <v>43.393000000000001</v>
      </c>
      <c r="AC64" s="1">
        <v>34.33</v>
      </c>
      <c r="AD64" s="1"/>
      <c r="AE64" s="1">
        <f t="shared" si="4"/>
        <v>101</v>
      </c>
      <c r="AF64" s="1">
        <f t="shared" si="5"/>
        <v>140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26"/>
        <v>-10.223999999999997</v>
      </c>
      <c r="L65" s="1"/>
      <c r="M65" s="1"/>
      <c r="N65" s="1">
        <v>90</v>
      </c>
      <c r="O65" s="1"/>
      <c r="P65" s="1">
        <f t="shared" si="27"/>
        <v>10.555200000000001</v>
      </c>
      <c r="Q65" s="5">
        <f t="shared" si="41"/>
        <v>10.255600000000001</v>
      </c>
      <c r="R65" s="5">
        <f t="shared" si="42"/>
        <v>10.255600000000001</v>
      </c>
      <c r="S65" s="5">
        <f t="shared" si="43"/>
        <v>10</v>
      </c>
      <c r="T65" s="5"/>
      <c r="U65" s="5"/>
      <c r="V65" s="1"/>
      <c r="W65" s="1">
        <f t="shared" si="44"/>
        <v>13</v>
      </c>
      <c r="X65" s="1">
        <f t="shared" si="3"/>
        <v>12.028384113991207</v>
      </c>
      <c r="Y65" s="1">
        <v>12.042400000000001</v>
      </c>
      <c r="Z65" s="1">
        <v>9.6836000000000002</v>
      </c>
      <c r="AA65" s="1">
        <v>7.3377999999999997</v>
      </c>
      <c r="AB65" s="1">
        <v>5.2473999999999998</v>
      </c>
      <c r="AC65" s="1">
        <v>8.1093999999999991</v>
      </c>
      <c r="AD65" s="1"/>
      <c r="AE65" s="1">
        <f t="shared" si="4"/>
        <v>10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32</v>
      </c>
      <c r="C66" s="13">
        <v>123</v>
      </c>
      <c r="D66" s="13"/>
      <c r="E66" s="11">
        <v>61</v>
      </c>
      <c r="F66" s="11">
        <v>23</v>
      </c>
      <c r="G66" s="14">
        <v>0</v>
      </c>
      <c r="H66" s="13">
        <v>60</v>
      </c>
      <c r="I66" s="13" t="s">
        <v>47</v>
      </c>
      <c r="J66" s="13">
        <v>63</v>
      </c>
      <c r="K66" s="13">
        <f t="shared" si="26"/>
        <v>-2</v>
      </c>
      <c r="L66" s="13"/>
      <c r="M66" s="13"/>
      <c r="N66" s="13"/>
      <c r="O66" s="13"/>
      <c r="P66" s="13">
        <f t="shared" si="27"/>
        <v>12.2</v>
      </c>
      <c r="Q66" s="16"/>
      <c r="R66" s="16"/>
      <c r="S66" s="16"/>
      <c r="T66" s="16"/>
      <c r="U66" s="16"/>
      <c r="V66" s="13"/>
      <c r="W66" s="13">
        <f t="shared" si="6"/>
        <v>1.8852459016393444</v>
      </c>
      <c r="X66" s="13">
        <f t="shared" si="3"/>
        <v>1.8852459016393444</v>
      </c>
      <c r="Y66" s="13">
        <v>15.6</v>
      </c>
      <c r="Z66" s="13">
        <v>15.2</v>
      </c>
      <c r="AA66" s="13">
        <v>11</v>
      </c>
      <c r="AB66" s="13">
        <v>16.399999999999999</v>
      </c>
      <c r="AC66" s="13">
        <v>2.4</v>
      </c>
      <c r="AD66" s="15" t="s">
        <v>185</v>
      </c>
      <c r="AE66" s="13">
        <f t="shared" si="4"/>
        <v>0</v>
      </c>
      <c r="AF66" s="13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26"/>
        <v>-19</v>
      </c>
      <c r="L67" s="1"/>
      <c r="M67" s="1"/>
      <c r="N67" s="1">
        <v>91</v>
      </c>
      <c r="O67" s="1"/>
      <c r="P67" s="1">
        <f t="shared" si="27"/>
        <v>14.4</v>
      </c>
      <c r="Q67" s="5">
        <f t="shared" ref="Q67" si="45">13*P67-O67-N67-F67</f>
        <v>57.200000000000017</v>
      </c>
      <c r="R67" s="5">
        <v>90</v>
      </c>
      <c r="S67" s="5">
        <f t="shared" ref="S67:S68" si="46">ROUND(R67,0)-T67</f>
        <v>40</v>
      </c>
      <c r="T67" s="5">
        <v>50</v>
      </c>
      <c r="U67" s="5">
        <v>100</v>
      </c>
      <c r="V67" s="1"/>
      <c r="W67" s="1">
        <f t="shared" ref="W67:W68" si="47">(F67+N67+O67+R67)/P67</f>
        <v>15.277777777777777</v>
      </c>
      <c r="X67" s="1">
        <f t="shared" si="3"/>
        <v>9.0277777777777768</v>
      </c>
      <c r="Y67" s="1">
        <v>18.2</v>
      </c>
      <c r="Z67" s="1">
        <v>18.8</v>
      </c>
      <c r="AA67" s="1">
        <v>14.4</v>
      </c>
      <c r="AB67" s="1">
        <v>8.8000000000000007</v>
      </c>
      <c r="AC67" s="1">
        <v>17.600000000000001</v>
      </c>
      <c r="AD67" s="1"/>
      <c r="AE67" s="1">
        <f t="shared" si="4"/>
        <v>14</v>
      </c>
      <c r="AF67" s="1">
        <f t="shared" si="5"/>
        <v>17.5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26"/>
        <v>-9.7659999999999982</v>
      </c>
      <c r="L68" s="1"/>
      <c r="M68" s="1"/>
      <c r="N68" s="1">
        <v>25</v>
      </c>
      <c r="O68" s="1"/>
      <c r="P68" s="1">
        <f t="shared" si="27"/>
        <v>9.6468000000000007</v>
      </c>
      <c r="Q68" s="5">
        <v>20</v>
      </c>
      <c r="R68" s="5">
        <f t="shared" ref="R68" si="48">Q68</f>
        <v>20</v>
      </c>
      <c r="S68" s="5">
        <f t="shared" si="46"/>
        <v>20</v>
      </c>
      <c r="T68" s="5"/>
      <c r="U68" s="5"/>
      <c r="V68" s="1"/>
      <c r="W68" s="1">
        <f t="shared" si="47"/>
        <v>19.855807107019942</v>
      </c>
      <c r="X68" s="1">
        <f t="shared" si="3"/>
        <v>17.78258075216652</v>
      </c>
      <c r="Y68" s="1">
        <v>12.604799999999999</v>
      </c>
      <c r="Z68" s="1">
        <v>18.558800000000002</v>
      </c>
      <c r="AA68" s="1">
        <v>6.3019999999999996</v>
      </c>
      <c r="AB68" s="1">
        <v>9.6416000000000004</v>
      </c>
      <c r="AC68" s="1">
        <v>10.384399999999999</v>
      </c>
      <c r="AD68" s="1"/>
      <c r="AE68" s="1">
        <f t="shared" si="4"/>
        <v>20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115</v>
      </c>
      <c r="B69" s="13" t="s">
        <v>32</v>
      </c>
      <c r="C69" s="13"/>
      <c r="D69" s="13"/>
      <c r="E69" s="11">
        <v>5</v>
      </c>
      <c r="F69" s="11">
        <v>-5</v>
      </c>
      <c r="G69" s="14">
        <v>0</v>
      </c>
      <c r="H69" s="13" t="e">
        <v>#N/A</v>
      </c>
      <c r="I69" s="13" t="s">
        <v>47</v>
      </c>
      <c r="J69" s="13">
        <v>5</v>
      </c>
      <c r="K69" s="13">
        <f t="shared" si="26"/>
        <v>0</v>
      </c>
      <c r="L69" s="13"/>
      <c r="M69" s="13"/>
      <c r="N69" s="13"/>
      <c r="O69" s="13"/>
      <c r="P69" s="13">
        <f t="shared" si="27"/>
        <v>1</v>
      </c>
      <c r="Q69" s="16"/>
      <c r="R69" s="16"/>
      <c r="S69" s="16"/>
      <c r="T69" s="16"/>
      <c r="U69" s="16"/>
      <c r="V69" s="13"/>
      <c r="W69" s="13">
        <f t="shared" si="6"/>
        <v>-5</v>
      </c>
      <c r="X69" s="13">
        <f t="shared" si="3"/>
        <v>-5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/>
      <c r="AE69" s="13">
        <f t="shared" si="4"/>
        <v>0</v>
      </c>
      <c r="AF69" s="13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49">E70-J70</f>
        <v>-7.6140000000000008</v>
      </c>
      <c r="L70" s="1"/>
      <c r="M70" s="1"/>
      <c r="N70" s="1">
        <v>40</v>
      </c>
      <c r="O70" s="1"/>
      <c r="P70" s="1">
        <f t="shared" ref="P70:P101" si="50">E70/5</f>
        <v>4.7771999999999997</v>
      </c>
      <c r="Q70" s="5">
        <v>50</v>
      </c>
      <c r="R70" s="5">
        <f t="shared" ref="R70" si="51">Q70</f>
        <v>50</v>
      </c>
      <c r="S70" s="5">
        <f t="shared" ref="S70:S71" si="52">ROUND(R70,0)-T70</f>
        <v>50</v>
      </c>
      <c r="T70" s="5"/>
      <c r="U70" s="5"/>
      <c r="V70" s="1"/>
      <c r="W70" s="1">
        <f t="shared" ref="W70:W71" si="53">(F70+N70+O70+R70)/P70</f>
        <v>32.539981579167716</v>
      </c>
      <c r="X70" s="1">
        <f t="shared" si="3"/>
        <v>22.073599598090933</v>
      </c>
      <c r="Y70" s="1">
        <v>9.4565999999999999</v>
      </c>
      <c r="Z70" s="1">
        <v>18.686399999999999</v>
      </c>
      <c r="AA70" s="1">
        <v>9.2376000000000005</v>
      </c>
      <c r="AB70" s="1">
        <v>11.078799999999999</v>
      </c>
      <c r="AC70" s="1">
        <v>10.608599999999999</v>
      </c>
      <c r="AD70" s="1"/>
      <c r="AE70" s="1">
        <f t="shared" si="4"/>
        <v>50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49"/>
        <v>-94</v>
      </c>
      <c r="L71" s="1"/>
      <c r="M71" s="1"/>
      <c r="N71" s="1">
        <v>330</v>
      </c>
      <c r="O71" s="1">
        <v>370</v>
      </c>
      <c r="P71" s="1">
        <f t="shared" si="50"/>
        <v>69.8</v>
      </c>
      <c r="Q71" s="5">
        <f t="shared" ref="Q71" si="54">13*P71-O71-N71-F71</f>
        <v>164.39999999999998</v>
      </c>
      <c r="R71" s="5">
        <v>300</v>
      </c>
      <c r="S71" s="5">
        <f t="shared" si="52"/>
        <v>130</v>
      </c>
      <c r="T71" s="5">
        <v>170</v>
      </c>
      <c r="U71" s="5">
        <v>300</v>
      </c>
      <c r="V71" s="1"/>
      <c r="W71" s="1">
        <f t="shared" si="53"/>
        <v>14.942693409742121</v>
      </c>
      <c r="X71" s="1">
        <f t="shared" ref="X71:X123" si="55">(F71+N71+O71)/P71</f>
        <v>10.644699140401146</v>
      </c>
      <c r="Y71" s="1">
        <v>76.599999999999994</v>
      </c>
      <c r="Z71" s="1">
        <v>16.399999999999999</v>
      </c>
      <c r="AA71" s="1">
        <v>75</v>
      </c>
      <c r="AB71" s="1">
        <v>46.6</v>
      </c>
      <c r="AC71" s="1">
        <v>66.599999999999994</v>
      </c>
      <c r="AD71" s="1"/>
      <c r="AE71" s="1">
        <f t="shared" ref="AE71:AE123" si="56">S71*G71</f>
        <v>36.400000000000006</v>
      </c>
      <c r="AF71" s="1">
        <f t="shared" ref="AF71:AF123" si="57">T71*G71</f>
        <v>47.6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118</v>
      </c>
      <c r="B72" s="13" t="s">
        <v>32</v>
      </c>
      <c r="C72" s="13"/>
      <c r="D72" s="13"/>
      <c r="E72" s="13">
        <v>-4</v>
      </c>
      <c r="F72" s="13">
        <v>3</v>
      </c>
      <c r="G72" s="14">
        <v>0</v>
      </c>
      <c r="H72" s="13" t="e">
        <v>#N/A</v>
      </c>
      <c r="I72" s="13" t="s">
        <v>47</v>
      </c>
      <c r="J72" s="13">
        <v>25</v>
      </c>
      <c r="K72" s="13">
        <f t="shared" si="49"/>
        <v>-29</v>
      </c>
      <c r="L72" s="13"/>
      <c r="M72" s="13"/>
      <c r="N72" s="13"/>
      <c r="O72" s="13"/>
      <c r="P72" s="13">
        <f t="shared" si="50"/>
        <v>-0.8</v>
      </c>
      <c r="Q72" s="16"/>
      <c r="R72" s="16"/>
      <c r="S72" s="16"/>
      <c r="T72" s="16"/>
      <c r="U72" s="16"/>
      <c r="V72" s="13"/>
      <c r="W72" s="13">
        <f t="shared" ref="W72:W123" si="58">(F72+N72+O72+Q72)/P72</f>
        <v>-3.75</v>
      </c>
      <c r="X72" s="13">
        <f t="shared" si="55"/>
        <v>-3.75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/>
      <c r="AE72" s="13">
        <f t="shared" si="56"/>
        <v>0</v>
      </c>
      <c r="AF72" s="13">
        <f t="shared" si="5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49"/>
        <v>-85</v>
      </c>
      <c r="L73" s="1"/>
      <c r="M73" s="1"/>
      <c r="N73" s="1">
        <v>600</v>
      </c>
      <c r="O73" s="1">
        <v>800</v>
      </c>
      <c r="P73" s="1">
        <f t="shared" si="50"/>
        <v>76.8</v>
      </c>
      <c r="Q73" s="5">
        <v>150</v>
      </c>
      <c r="R73" s="5">
        <f t="shared" ref="R73:R75" si="59">Q73</f>
        <v>150</v>
      </c>
      <c r="S73" s="5">
        <f t="shared" ref="S73:S75" si="60">ROUND(R73,0)-T73</f>
        <v>70</v>
      </c>
      <c r="T73" s="5">
        <v>80</v>
      </c>
      <c r="U73" s="5"/>
      <c r="V73" s="1"/>
      <c r="W73" s="1">
        <f t="shared" ref="W73:W75" si="61">(F73+N73+O73+R73)/P73</f>
        <v>19.661458333333336</v>
      </c>
      <c r="X73" s="1">
        <f t="shared" si="55"/>
        <v>17.708333333333336</v>
      </c>
      <c r="Y73" s="1">
        <v>129.4</v>
      </c>
      <c r="Z73" s="1">
        <v>83</v>
      </c>
      <c r="AA73" s="1">
        <v>119</v>
      </c>
      <c r="AB73" s="1">
        <v>90.2</v>
      </c>
      <c r="AC73" s="1">
        <v>87</v>
      </c>
      <c r="AD73" s="1"/>
      <c r="AE73" s="1">
        <f t="shared" si="56"/>
        <v>24.5</v>
      </c>
      <c r="AF73" s="1">
        <f t="shared" si="57"/>
        <v>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49"/>
        <v>-111</v>
      </c>
      <c r="L74" s="1"/>
      <c r="M74" s="1"/>
      <c r="N74" s="1">
        <v>500</v>
      </c>
      <c r="O74" s="1">
        <v>400</v>
      </c>
      <c r="P74" s="1">
        <f t="shared" si="50"/>
        <v>70.2</v>
      </c>
      <c r="Q74" s="5">
        <v>150</v>
      </c>
      <c r="R74" s="5">
        <f t="shared" si="59"/>
        <v>150</v>
      </c>
      <c r="S74" s="5">
        <f t="shared" si="60"/>
        <v>70</v>
      </c>
      <c r="T74" s="5">
        <v>80</v>
      </c>
      <c r="U74" s="5"/>
      <c r="V74" s="1"/>
      <c r="W74" s="1">
        <f t="shared" si="61"/>
        <v>17.264957264957264</v>
      </c>
      <c r="X74" s="1">
        <f t="shared" si="55"/>
        <v>15.128205128205128</v>
      </c>
      <c r="Y74" s="1">
        <v>103</v>
      </c>
      <c r="Z74" s="1">
        <v>83.4</v>
      </c>
      <c r="AA74" s="1">
        <v>84.8</v>
      </c>
      <c r="AB74" s="1">
        <v>80.400000000000006</v>
      </c>
      <c r="AC74" s="1">
        <v>87.6</v>
      </c>
      <c r="AD74" s="1"/>
      <c r="AE74" s="1">
        <f t="shared" si="56"/>
        <v>19.600000000000001</v>
      </c>
      <c r="AF74" s="1">
        <f t="shared" si="57"/>
        <v>22.400000000000002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49"/>
        <v>-29</v>
      </c>
      <c r="L75" s="1"/>
      <c r="M75" s="1"/>
      <c r="N75" s="1">
        <v>300</v>
      </c>
      <c r="O75" s="1">
        <v>390</v>
      </c>
      <c r="P75" s="1">
        <f t="shared" si="50"/>
        <v>127.2</v>
      </c>
      <c r="Q75" s="5">
        <f>15*P75-O75-N75-F75</f>
        <v>870</v>
      </c>
      <c r="R75" s="5">
        <f t="shared" si="59"/>
        <v>870</v>
      </c>
      <c r="S75" s="5">
        <f t="shared" si="60"/>
        <v>380</v>
      </c>
      <c r="T75" s="5">
        <v>490</v>
      </c>
      <c r="U75" s="5"/>
      <c r="V75" s="1"/>
      <c r="W75" s="1">
        <f t="shared" si="61"/>
        <v>15</v>
      </c>
      <c r="X75" s="1">
        <f t="shared" si="55"/>
        <v>8.1603773584905657</v>
      </c>
      <c r="Y75" s="1">
        <v>115.6</v>
      </c>
      <c r="Z75" s="1">
        <v>107</v>
      </c>
      <c r="AA75" s="1">
        <v>101.8</v>
      </c>
      <c r="AB75" s="1">
        <v>79.8</v>
      </c>
      <c r="AC75" s="1">
        <v>84.8</v>
      </c>
      <c r="AD75" s="1"/>
      <c r="AE75" s="1">
        <f t="shared" si="56"/>
        <v>133</v>
      </c>
      <c r="AF75" s="1">
        <f t="shared" si="57"/>
        <v>171.5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122</v>
      </c>
      <c r="B76" s="13" t="s">
        <v>32</v>
      </c>
      <c r="C76" s="13">
        <v>241</v>
      </c>
      <c r="D76" s="13">
        <v>1</v>
      </c>
      <c r="E76" s="13">
        <v>171</v>
      </c>
      <c r="F76" s="13">
        <v>-10</v>
      </c>
      <c r="G76" s="14">
        <v>0</v>
      </c>
      <c r="H76" s="13">
        <v>45</v>
      </c>
      <c r="I76" s="13" t="s">
        <v>47</v>
      </c>
      <c r="J76" s="13">
        <v>229</v>
      </c>
      <c r="K76" s="13">
        <f t="shared" si="49"/>
        <v>-58</v>
      </c>
      <c r="L76" s="13"/>
      <c r="M76" s="13"/>
      <c r="N76" s="13">
        <v>0</v>
      </c>
      <c r="O76" s="13">
        <v>0</v>
      </c>
      <c r="P76" s="13">
        <f t="shared" si="50"/>
        <v>34.200000000000003</v>
      </c>
      <c r="Q76" s="16"/>
      <c r="R76" s="16"/>
      <c r="S76" s="16"/>
      <c r="T76" s="16"/>
      <c r="U76" s="16"/>
      <c r="V76" s="13"/>
      <c r="W76" s="13">
        <f t="shared" si="58"/>
        <v>-0.29239766081871343</v>
      </c>
      <c r="X76" s="13">
        <f t="shared" si="55"/>
        <v>-0.29239766081871343</v>
      </c>
      <c r="Y76" s="13">
        <v>46.6</v>
      </c>
      <c r="Z76" s="13">
        <v>36</v>
      </c>
      <c r="AA76" s="13">
        <v>50</v>
      </c>
      <c r="AB76" s="13">
        <v>38</v>
      </c>
      <c r="AC76" s="13">
        <v>43</v>
      </c>
      <c r="AD76" s="13" t="s">
        <v>123</v>
      </c>
      <c r="AE76" s="13">
        <f t="shared" si="56"/>
        <v>0</v>
      </c>
      <c r="AF76" s="13">
        <f t="shared" si="5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165</v>
      </c>
      <c r="D77" s="1">
        <v>1061</v>
      </c>
      <c r="E77" s="11">
        <f>436+E55</f>
        <v>438</v>
      </c>
      <c r="F77" s="11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49"/>
        <v>-64</v>
      </c>
      <c r="L77" s="1"/>
      <c r="M77" s="1"/>
      <c r="N77" s="1">
        <v>289</v>
      </c>
      <c r="O77" s="1">
        <v>420</v>
      </c>
      <c r="P77" s="1">
        <f t="shared" si="50"/>
        <v>87.6</v>
      </c>
      <c r="Q77" s="5">
        <v>160</v>
      </c>
      <c r="R77" s="5">
        <f t="shared" ref="R77" si="62">Q77</f>
        <v>160</v>
      </c>
      <c r="S77" s="5">
        <f t="shared" ref="S77:S79" si="63">ROUND(R77,0)-T77</f>
        <v>70</v>
      </c>
      <c r="T77" s="5">
        <v>90</v>
      </c>
      <c r="U77" s="5"/>
      <c r="V77" s="1"/>
      <c r="W77" s="1">
        <f t="shared" ref="W77:W79" si="64">(F77+N77+O77+R77)/P77</f>
        <v>17.30593607305936</v>
      </c>
      <c r="X77" s="1">
        <f t="shared" si="55"/>
        <v>15.479452054794521</v>
      </c>
      <c r="Y77" s="1">
        <v>121</v>
      </c>
      <c r="Z77" s="1">
        <v>113.8</v>
      </c>
      <c r="AA77" s="1">
        <v>82.6</v>
      </c>
      <c r="AB77" s="1">
        <v>87</v>
      </c>
      <c r="AC77" s="1">
        <v>82</v>
      </c>
      <c r="AD77" s="1"/>
      <c r="AE77" s="1">
        <f t="shared" si="56"/>
        <v>24.5</v>
      </c>
      <c r="AF77" s="1">
        <f t="shared" si="57"/>
        <v>31.499999999999996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49"/>
        <v>-11</v>
      </c>
      <c r="L78" s="1"/>
      <c r="M78" s="1"/>
      <c r="N78" s="1">
        <v>0</v>
      </c>
      <c r="O78" s="1"/>
      <c r="P78" s="1">
        <f t="shared" si="50"/>
        <v>13.2</v>
      </c>
      <c r="Q78" s="5">
        <v>40</v>
      </c>
      <c r="R78" s="5">
        <v>65</v>
      </c>
      <c r="S78" s="5">
        <f t="shared" si="63"/>
        <v>32</v>
      </c>
      <c r="T78" s="5">
        <v>33</v>
      </c>
      <c r="U78" s="5">
        <v>150</v>
      </c>
      <c r="V78" s="1"/>
      <c r="W78" s="1">
        <f t="shared" si="64"/>
        <v>22.196969696969699</v>
      </c>
      <c r="X78" s="1">
        <f t="shared" si="55"/>
        <v>17.272727272727273</v>
      </c>
      <c r="Y78" s="1">
        <v>8.6</v>
      </c>
      <c r="Z78" s="1">
        <v>27.8</v>
      </c>
      <c r="AA78" s="1">
        <v>3.2</v>
      </c>
      <c r="AB78" s="1">
        <v>8.1999999999999993</v>
      </c>
      <c r="AC78" s="1">
        <v>9.6</v>
      </c>
      <c r="AD78" s="1"/>
      <c r="AE78" s="1">
        <f t="shared" si="56"/>
        <v>8.9600000000000009</v>
      </c>
      <c r="AF78" s="1">
        <f t="shared" si="57"/>
        <v>9.24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49"/>
        <v>-58</v>
      </c>
      <c r="L79" s="1"/>
      <c r="M79" s="1"/>
      <c r="N79" s="1">
        <v>580</v>
      </c>
      <c r="O79" s="1">
        <v>670</v>
      </c>
      <c r="P79" s="1">
        <f t="shared" si="50"/>
        <v>210</v>
      </c>
      <c r="Q79" s="5">
        <f t="shared" ref="Q79" si="65">13*P79-O79-N79-F79</f>
        <v>1448</v>
      </c>
      <c r="R79" s="5">
        <v>1700</v>
      </c>
      <c r="S79" s="5">
        <f t="shared" si="63"/>
        <v>600</v>
      </c>
      <c r="T79" s="5">
        <v>1100</v>
      </c>
      <c r="U79" s="5">
        <v>1700</v>
      </c>
      <c r="V79" s="1"/>
      <c r="W79" s="1">
        <f t="shared" si="64"/>
        <v>14.2</v>
      </c>
      <c r="X79" s="1">
        <f t="shared" si="55"/>
        <v>6.1047619047619044</v>
      </c>
      <c r="Y79" s="1">
        <v>178.6</v>
      </c>
      <c r="Z79" s="1">
        <v>115.6</v>
      </c>
      <c r="AA79" s="1">
        <v>175.2</v>
      </c>
      <c r="AB79" s="1">
        <v>161.6</v>
      </c>
      <c r="AC79" s="1">
        <v>114.8</v>
      </c>
      <c r="AD79" s="1"/>
      <c r="AE79" s="1">
        <f t="shared" si="56"/>
        <v>245.99999999999997</v>
      </c>
      <c r="AF79" s="1">
        <f t="shared" si="57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127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5" t="s">
        <v>47</v>
      </c>
      <c r="J80" s="13">
        <v>29</v>
      </c>
      <c r="K80" s="13">
        <f t="shared" si="49"/>
        <v>-29</v>
      </c>
      <c r="L80" s="13"/>
      <c r="M80" s="13"/>
      <c r="N80" s="13"/>
      <c r="O80" s="13"/>
      <c r="P80" s="13">
        <f t="shared" si="50"/>
        <v>0</v>
      </c>
      <c r="Q80" s="16"/>
      <c r="R80" s="16"/>
      <c r="S80" s="16"/>
      <c r="T80" s="16"/>
      <c r="U80" s="16"/>
      <c r="V80" s="13"/>
      <c r="W80" s="13" t="e">
        <f t="shared" si="58"/>
        <v>#DIV/0!</v>
      </c>
      <c r="X80" s="13" t="e">
        <f t="shared" si="55"/>
        <v>#DIV/0!</v>
      </c>
      <c r="Y80" s="13">
        <v>0</v>
      </c>
      <c r="Z80" s="13">
        <v>15</v>
      </c>
      <c r="AA80" s="13">
        <v>29.8</v>
      </c>
      <c r="AB80" s="13">
        <v>16.600000000000001</v>
      </c>
      <c r="AC80" s="13">
        <v>10.199999999999999</v>
      </c>
      <c r="AD80" s="13" t="s">
        <v>128</v>
      </c>
      <c r="AE80" s="13">
        <f t="shared" si="56"/>
        <v>0</v>
      </c>
      <c r="AF80" s="13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208</v>
      </c>
      <c r="D81" s="1"/>
      <c r="E81" s="11">
        <f>156+E69+E119</f>
        <v>254</v>
      </c>
      <c r="F81" s="11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49"/>
        <v>-141</v>
      </c>
      <c r="L81" s="1"/>
      <c r="M81" s="1"/>
      <c r="N81" s="1">
        <v>952</v>
      </c>
      <c r="O81" s="1">
        <v>1120</v>
      </c>
      <c r="P81" s="1">
        <f t="shared" si="50"/>
        <v>50.8</v>
      </c>
      <c r="Q81" s="5"/>
      <c r="R81" s="5">
        <f t="shared" ref="R81" si="66">Q81</f>
        <v>0</v>
      </c>
      <c r="S81" s="5">
        <f t="shared" ref="S81:S82" si="67">ROUND(R81,0)-T81</f>
        <v>0</v>
      </c>
      <c r="T81" s="5"/>
      <c r="U81" s="21"/>
      <c r="V81" s="22"/>
      <c r="W81" s="1">
        <f t="shared" ref="W81:W82" si="68">(F81+N81+O81+R81)/P81</f>
        <v>40.669291338582681</v>
      </c>
      <c r="X81" s="22">
        <f t="shared" si="55"/>
        <v>40.669291338582681</v>
      </c>
      <c r="Y81" s="22">
        <v>160</v>
      </c>
      <c r="Z81" s="22">
        <v>118.6</v>
      </c>
      <c r="AA81" s="22">
        <v>147</v>
      </c>
      <c r="AB81" s="22">
        <v>138.6</v>
      </c>
      <c r="AC81" s="22">
        <v>61.8</v>
      </c>
      <c r="AD81" s="22" t="s">
        <v>130</v>
      </c>
      <c r="AE81" s="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49"/>
        <v>-109</v>
      </c>
      <c r="L82" s="1"/>
      <c r="M82" s="1"/>
      <c r="N82" s="1">
        <v>300</v>
      </c>
      <c r="O82" s="1">
        <v>350</v>
      </c>
      <c r="P82" s="1">
        <f t="shared" si="50"/>
        <v>118.2</v>
      </c>
      <c r="Q82" s="5">
        <f t="shared" ref="Q82" si="69">13*P82-O82-N82-F82</f>
        <v>879.60000000000014</v>
      </c>
      <c r="R82" s="5">
        <v>1000</v>
      </c>
      <c r="S82" s="5">
        <f t="shared" si="67"/>
        <v>430</v>
      </c>
      <c r="T82" s="5">
        <v>570</v>
      </c>
      <c r="U82" s="5">
        <v>1000</v>
      </c>
      <c r="V82" s="1"/>
      <c r="W82" s="1">
        <f t="shared" si="68"/>
        <v>14.018612521150592</v>
      </c>
      <c r="X82" s="1">
        <f t="shared" si="55"/>
        <v>5.5583756345177662</v>
      </c>
      <c r="Y82" s="1">
        <v>94.8</v>
      </c>
      <c r="Z82" s="1">
        <v>62.811599999999999</v>
      </c>
      <c r="AA82" s="1">
        <v>98.2</v>
      </c>
      <c r="AB82" s="1">
        <v>21.4</v>
      </c>
      <c r="AC82" s="1">
        <v>60.2</v>
      </c>
      <c r="AD82" s="1"/>
      <c r="AE82" s="1">
        <f t="shared" si="56"/>
        <v>176.29999999999998</v>
      </c>
      <c r="AF82" s="1">
        <f t="shared" si="57"/>
        <v>233.7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132</v>
      </c>
      <c r="B83" s="13" t="s">
        <v>32</v>
      </c>
      <c r="C83" s="13"/>
      <c r="D83" s="13"/>
      <c r="E83" s="13">
        <v>-4</v>
      </c>
      <c r="F83" s="13"/>
      <c r="G83" s="14">
        <v>0</v>
      </c>
      <c r="H83" s="13">
        <v>45</v>
      </c>
      <c r="I83" s="15" t="s">
        <v>47</v>
      </c>
      <c r="J83" s="13">
        <v>5</v>
      </c>
      <c r="K83" s="13">
        <f t="shared" si="49"/>
        <v>-9</v>
      </c>
      <c r="L83" s="13"/>
      <c r="M83" s="13"/>
      <c r="N83" s="13"/>
      <c r="O83" s="13"/>
      <c r="P83" s="13">
        <f t="shared" si="50"/>
        <v>-0.8</v>
      </c>
      <c r="Q83" s="16"/>
      <c r="R83" s="16"/>
      <c r="S83" s="16"/>
      <c r="T83" s="16"/>
      <c r="U83" s="16"/>
      <c r="V83" s="13"/>
      <c r="W83" s="13">
        <f t="shared" si="58"/>
        <v>0</v>
      </c>
      <c r="X83" s="13">
        <f t="shared" si="55"/>
        <v>0</v>
      </c>
      <c r="Y83" s="13">
        <v>3</v>
      </c>
      <c r="Z83" s="13">
        <v>3.2</v>
      </c>
      <c r="AA83" s="13">
        <v>8.1999999999999993</v>
      </c>
      <c r="AB83" s="13">
        <v>6.4</v>
      </c>
      <c r="AC83" s="13">
        <v>4</v>
      </c>
      <c r="AD83" s="13" t="s">
        <v>133</v>
      </c>
      <c r="AE83" s="13">
        <f t="shared" si="56"/>
        <v>0</v>
      </c>
      <c r="AF83" s="13">
        <f t="shared" si="5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49"/>
        <v>-2</v>
      </c>
      <c r="L84" s="1"/>
      <c r="M84" s="1"/>
      <c r="N84" s="1">
        <v>51</v>
      </c>
      <c r="O84" s="1">
        <v>50</v>
      </c>
      <c r="P84" s="1">
        <f t="shared" si="50"/>
        <v>4.2</v>
      </c>
      <c r="Q84" s="5">
        <v>40</v>
      </c>
      <c r="R84" s="5">
        <f t="shared" ref="R84:R87" si="70">Q84</f>
        <v>40</v>
      </c>
      <c r="S84" s="5">
        <f t="shared" ref="S84:S90" si="71">ROUND(R84,0)-T84</f>
        <v>40</v>
      </c>
      <c r="T84" s="5"/>
      <c r="U84" s="5">
        <v>50</v>
      </c>
      <c r="V84" s="1"/>
      <c r="W84" s="1">
        <f t="shared" ref="W84:W90" si="72">(F84+N84+O84+R84)/P84</f>
        <v>34.761904761904759</v>
      </c>
      <c r="X84" s="1">
        <f t="shared" si="55"/>
        <v>25.238095238095237</v>
      </c>
      <c r="Y84" s="1">
        <v>10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56"/>
        <v>16</v>
      </c>
      <c r="AF84" s="1">
        <f t="shared" si="5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49"/>
        <v>1.2000000000000455E-2</v>
      </c>
      <c r="L85" s="1"/>
      <c r="M85" s="1"/>
      <c r="N85" s="1">
        <v>0</v>
      </c>
      <c r="O85" s="1"/>
      <c r="P85" s="1">
        <f t="shared" si="50"/>
        <v>3.2423999999999999</v>
      </c>
      <c r="Q85" s="5"/>
      <c r="R85" s="5">
        <f t="shared" si="70"/>
        <v>0</v>
      </c>
      <c r="S85" s="5">
        <f t="shared" si="71"/>
        <v>0</v>
      </c>
      <c r="T85" s="5"/>
      <c r="U85" s="5"/>
      <c r="V85" s="1"/>
      <c r="W85" s="1">
        <f t="shared" si="72"/>
        <v>35.670490994325192</v>
      </c>
      <c r="X85" s="1">
        <f t="shared" si="55"/>
        <v>35.670490994325192</v>
      </c>
      <c r="Y85" s="1">
        <v>1.4643999999999999</v>
      </c>
      <c r="Z85" s="1">
        <v>6.1999999999999998E-3</v>
      </c>
      <c r="AA85" s="1">
        <v>4.6311999999999998</v>
      </c>
      <c r="AB85" s="1">
        <v>3.0726</v>
      </c>
      <c r="AC85" s="1">
        <v>0.82879999999999998</v>
      </c>
      <c r="AD85" s="17" t="s">
        <v>136</v>
      </c>
      <c r="AE85" s="1">
        <f t="shared" si="56"/>
        <v>0</v>
      </c>
      <c r="AF85" s="1">
        <f t="shared" si="5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49"/>
        <v>-6</v>
      </c>
      <c r="L86" s="1"/>
      <c r="M86" s="1"/>
      <c r="N86" s="1">
        <v>60</v>
      </c>
      <c r="O86" s="1">
        <v>50</v>
      </c>
      <c r="P86" s="1">
        <f t="shared" si="50"/>
        <v>2.8</v>
      </c>
      <c r="Q86" s="5"/>
      <c r="R86" s="5">
        <v>16</v>
      </c>
      <c r="S86" s="5">
        <f t="shared" si="71"/>
        <v>16</v>
      </c>
      <c r="T86" s="5"/>
      <c r="U86" s="5">
        <v>50</v>
      </c>
      <c r="V86" s="1"/>
      <c r="W86" s="1">
        <f t="shared" si="72"/>
        <v>50.714285714285715</v>
      </c>
      <c r="X86" s="1">
        <f t="shared" si="55"/>
        <v>45</v>
      </c>
      <c r="Y86" s="1">
        <v>9.1999999999999993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56"/>
        <v>6.56</v>
      </c>
      <c r="AF86" s="1">
        <f t="shared" si="5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49"/>
        <v>1.0399999999999991</v>
      </c>
      <c r="L87" s="1"/>
      <c r="M87" s="1"/>
      <c r="N87" s="1">
        <v>0</v>
      </c>
      <c r="O87" s="1"/>
      <c r="P87" s="1">
        <f t="shared" si="50"/>
        <v>3.008</v>
      </c>
      <c r="Q87" s="5">
        <v>5</v>
      </c>
      <c r="R87" s="5">
        <f t="shared" si="70"/>
        <v>5</v>
      </c>
      <c r="S87" s="5">
        <f t="shared" si="71"/>
        <v>5</v>
      </c>
      <c r="T87" s="5"/>
      <c r="U87" s="5"/>
      <c r="V87" s="1"/>
      <c r="W87" s="1">
        <f t="shared" si="72"/>
        <v>13.595744680851064</v>
      </c>
      <c r="X87" s="1">
        <f t="shared" si="55"/>
        <v>11.933510638297873</v>
      </c>
      <c r="Y87" s="1">
        <v>2.7246000000000001</v>
      </c>
      <c r="Z87" s="1">
        <v>2.2770000000000001</v>
      </c>
      <c r="AA87" s="1">
        <v>3.9874000000000001</v>
      </c>
      <c r="AB87" s="1">
        <v>5.4345999999999997</v>
      </c>
      <c r="AC87" s="1">
        <v>0.84380000000000011</v>
      </c>
      <c r="AD87" s="1"/>
      <c r="AE87" s="1">
        <f t="shared" si="56"/>
        <v>5</v>
      </c>
      <c r="AF87" s="1">
        <f t="shared" si="5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49"/>
        <v>-26</v>
      </c>
      <c r="L88" s="1"/>
      <c r="M88" s="1"/>
      <c r="N88" s="1">
        <v>60</v>
      </c>
      <c r="O88" s="1">
        <v>50</v>
      </c>
      <c r="P88" s="1">
        <f t="shared" si="50"/>
        <v>5.8</v>
      </c>
      <c r="Q88" s="5">
        <v>40</v>
      </c>
      <c r="R88" s="5">
        <v>50</v>
      </c>
      <c r="S88" s="5">
        <f t="shared" si="71"/>
        <v>50</v>
      </c>
      <c r="T88" s="5"/>
      <c r="U88" s="5">
        <v>100</v>
      </c>
      <c r="V88" s="1"/>
      <c r="W88" s="1">
        <f t="shared" si="72"/>
        <v>27.586206896551726</v>
      </c>
      <c r="X88" s="1">
        <f t="shared" si="55"/>
        <v>18.96551724137931</v>
      </c>
      <c r="Y88" s="1">
        <v>9.4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6"/>
        <v>18</v>
      </c>
      <c r="AF88" s="1">
        <f t="shared" si="5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49"/>
        <v>-14.687000000000001</v>
      </c>
      <c r="L89" s="1"/>
      <c r="M89" s="1"/>
      <c r="N89" s="1">
        <v>50</v>
      </c>
      <c r="O89" s="1"/>
      <c r="P89" s="1">
        <f t="shared" si="50"/>
        <v>4.6625999999999994</v>
      </c>
      <c r="Q89" s="5">
        <v>10</v>
      </c>
      <c r="R89" s="5">
        <v>20</v>
      </c>
      <c r="S89" s="5">
        <f t="shared" si="71"/>
        <v>20</v>
      </c>
      <c r="T89" s="5"/>
      <c r="U89" s="5">
        <v>50</v>
      </c>
      <c r="V89" s="1"/>
      <c r="W89" s="1">
        <f t="shared" si="72"/>
        <v>19.94595290181444</v>
      </c>
      <c r="X89" s="1">
        <f t="shared" si="55"/>
        <v>15.656500664865099</v>
      </c>
      <c r="Y89" s="1">
        <v>5.3002000000000002</v>
      </c>
      <c r="Z89" s="1">
        <v>4.4079999999999986</v>
      </c>
      <c r="AA89" s="1">
        <v>2.8077999999999999</v>
      </c>
      <c r="AB89" s="1">
        <v>5.0216000000000003</v>
      </c>
      <c r="AC89" s="1">
        <v>1.2746</v>
      </c>
      <c r="AD89" s="1"/>
      <c r="AE89" s="1">
        <f t="shared" si="56"/>
        <v>20</v>
      </c>
      <c r="AF89" s="1">
        <f t="shared" si="5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49"/>
        <v>0</v>
      </c>
      <c r="L90" s="1"/>
      <c r="M90" s="1"/>
      <c r="N90" s="1">
        <v>80</v>
      </c>
      <c r="O90" s="1">
        <v>50</v>
      </c>
      <c r="P90" s="1">
        <f t="shared" si="50"/>
        <v>5</v>
      </c>
      <c r="Q90" s="5"/>
      <c r="R90" s="5">
        <v>12</v>
      </c>
      <c r="S90" s="5">
        <f t="shared" si="71"/>
        <v>12</v>
      </c>
      <c r="T90" s="5"/>
      <c r="U90" s="5">
        <v>50</v>
      </c>
      <c r="V90" s="1"/>
      <c r="W90" s="1">
        <f t="shared" si="72"/>
        <v>29</v>
      </c>
      <c r="X90" s="1">
        <f t="shared" si="55"/>
        <v>26.6</v>
      </c>
      <c r="Y90" s="1">
        <v>10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6"/>
        <v>4.92</v>
      </c>
      <c r="AF90" s="1">
        <f t="shared" si="5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142</v>
      </c>
      <c r="B91" s="13" t="s">
        <v>35</v>
      </c>
      <c r="C91" s="13">
        <v>67.587000000000003</v>
      </c>
      <c r="D91" s="13">
        <v>5.2140000000000004</v>
      </c>
      <c r="E91" s="13">
        <v>35.119</v>
      </c>
      <c r="F91" s="13">
        <v>34.962000000000003</v>
      </c>
      <c r="G91" s="14">
        <v>0</v>
      </c>
      <c r="H91" s="13">
        <v>60</v>
      </c>
      <c r="I91" s="13" t="s">
        <v>47</v>
      </c>
      <c r="J91" s="13">
        <v>36.5</v>
      </c>
      <c r="K91" s="13">
        <f t="shared" si="49"/>
        <v>-1.3810000000000002</v>
      </c>
      <c r="L91" s="13"/>
      <c r="M91" s="13"/>
      <c r="N91" s="13"/>
      <c r="O91" s="13"/>
      <c r="P91" s="13">
        <f t="shared" si="50"/>
        <v>7.0237999999999996</v>
      </c>
      <c r="Q91" s="16"/>
      <c r="R91" s="16"/>
      <c r="S91" s="16"/>
      <c r="T91" s="16"/>
      <c r="U91" s="16"/>
      <c r="V91" s="13"/>
      <c r="W91" s="13">
        <f t="shared" si="58"/>
        <v>4.977647427318546</v>
      </c>
      <c r="X91" s="13">
        <f t="shared" si="55"/>
        <v>4.977647427318546</v>
      </c>
      <c r="Y91" s="13">
        <v>4.0284000000000004</v>
      </c>
      <c r="Z91" s="13">
        <v>4.0541999999999998</v>
      </c>
      <c r="AA91" s="13">
        <v>5.1505999999999998</v>
      </c>
      <c r="AB91" s="13">
        <v>5.4236000000000004</v>
      </c>
      <c r="AC91" s="13">
        <v>4.3472</v>
      </c>
      <c r="AD91" s="13" t="s">
        <v>136</v>
      </c>
      <c r="AE91" s="13">
        <f t="shared" si="56"/>
        <v>0</v>
      </c>
      <c r="AF91" s="13">
        <f t="shared" si="5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49"/>
        <v>-16</v>
      </c>
      <c r="L92" s="1"/>
      <c r="M92" s="1"/>
      <c r="N92" s="1">
        <v>80</v>
      </c>
      <c r="O92" s="1">
        <v>50</v>
      </c>
      <c r="P92" s="1">
        <f t="shared" si="50"/>
        <v>5.6</v>
      </c>
      <c r="Q92" s="5">
        <v>30</v>
      </c>
      <c r="R92" s="5">
        <v>40</v>
      </c>
      <c r="S92" s="5">
        <f t="shared" ref="S92:S103" si="73">ROUND(R92,0)-T92</f>
        <v>40</v>
      </c>
      <c r="T92" s="5"/>
      <c r="U92" s="5">
        <v>100</v>
      </c>
      <c r="V92" s="1"/>
      <c r="W92" s="1">
        <f t="shared" ref="W92:W103" si="74">(F92+N92+O92+R92)/P92</f>
        <v>30.357142857142858</v>
      </c>
      <c r="X92" s="1">
        <f t="shared" si="55"/>
        <v>23.214285714285715</v>
      </c>
      <c r="Y92" s="1">
        <v>9.6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6"/>
        <v>16.399999999999999</v>
      </c>
      <c r="AF92" s="1">
        <f t="shared" si="5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49"/>
        <v>2</v>
      </c>
      <c r="L93" s="1"/>
      <c r="M93" s="1"/>
      <c r="N93" s="1">
        <v>120</v>
      </c>
      <c r="O93" s="1">
        <v>150</v>
      </c>
      <c r="P93" s="1">
        <f t="shared" si="50"/>
        <v>34.799999999999997</v>
      </c>
      <c r="Q93" s="5">
        <f t="shared" ref="Q93:Q102" si="75">13*P93-O93-N93-F93</f>
        <v>127.39999999999998</v>
      </c>
      <c r="R93" s="5">
        <v>160</v>
      </c>
      <c r="S93" s="5">
        <f t="shared" si="73"/>
        <v>70</v>
      </c>
      <c r="T93" s="5">
        <v>90</v>
      </c>
      <c r="U93" s="5">
        <v>200</v>
      </c>
      <c r="V93" s="1"/>
      <c r="W93" s="1">
        <f t="shared" si="74"/>
        <v>13.936781609195403</v>
      </c>
      <c r="X93" s="1">
        <f t="shared" si="55"/>
        <v>9.3390804597701162</v>
      </c>
      <c r="Y93" s="1">
        <v>33.200000000000003</v>
      </c>
      <c r="Z93" s="1">
        <v>21.4</v>
      </c>
      <c r="AA93" s="1">
        <v>36.6</v>
      </c>
      <c r="AB93" s="1">
        <v>23.8</v>
      </c>
      <c r="AC93" s="1">
        <v>26.2</v>
      </c>
      <c r="AD93" s="1"/>
      <c r="AE93" s="1">
        <f t="shared" si="56"/>
        <v>19.600000000000001</v>
      </c>
      <c r="AF93" s="1">
        <f t="shared" si="57"/>
        <v>25.200000000000003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49"/>
        <v>-5</v>
      </c>
      <c r="L94" s="1"/>
      <c r="M94" s="1"/>
      <c r="N94" s="1">
        <v>83</v>
      </c>
      <c r="O94" s="1">
        <v>50</v>
      </c>
      <c r="P94" s="1">
        <f t="shared" si="50"/>
        <v>42.6</v>
      </c>
      <c r="Q94" s="5">
        <f t="shared" si="75"/>
        <v>355.80000000000007</v>
      </c>
      <c r="R94" s="5">
        <v>400</v>
      </c>
      <c r="S94" s="5">
        <f t="shared" si="73"/>
        <v>180</v>
      </c>
      <c r="T94" s="5">
        <v>220</v>
      </c>
      <c r="U94" s="5">
        <v>400</v>
      </c>
      <c r="V94" s="1"/>
      <c r="W94" s="1">
        <f t="shared" si="74"/>
        <v>14.037558685446008</v>
      </c>
      <c r="X94" s="1">
        <f t="shared" si="55"/>
        <v>4.647887323943662</v>
      </c>
      <c r="Y94" s="1">
        <v>32.200000000000003</v>
      </c>
      <c r="Z94" s="1">
        <v>14.6</v>
      </c>
      <c r="AA94" s="1">
        <v>39.4</v>
      </c>
      <c r="AB94" s="1">
        <v>28.6</v>
      </c>
      <c r="AC94" s="1">
        <v>26.8</v>
      </c>
      <c r="AD94" s="1"/>
      <c r="AE94" s="1">
        <f t="shared" si="56"/>
        <v>62.999999999999993</v>
      </c>
      <c r="AF94" s="1">
        <f t="shared" si="57"/>
        <v>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49"/>
        <v>-250</v>
      </c>
      <c r="L95" s="1"/>
      <c r="M95" s="1"/>
      <c r="N95" s="1">
        <v>650</v>
      </c>
      <c r="O95" s="1">
        <v>700</v>
      </c>
      <c r="P95" s="1">
        <f t="shared" si="50"/>
        <v>41.2</v>
      </c>
      <c r="Q95" s="5"/>
      <c r="R95" s="5">
        <f t="shared" ref="R95:R102" si="76">Q95</f>
        <v>0</v>
      </c>
      <c r="S95" s="5">
        <f t="shared" si="73"/>
        <v>0</v>
      </c>
      <c r="T95" s="5"/>
      <c r="U95" s="5"/>
      <c r="V95" s="1"/>
      <c r="W95" s="1">
        <f t="shared" si="74"/>
        <v>32.791262135922331</v>
      </c>
      <c r="X95" s="1">
        <f t="shared" si="55"/>
        <v>32.791262135922331</v>
      </c>
      <c r="Y95" s="1">
        <v>113.6</v>
      </c>
      <c r="Z95" s="1">
        <v>45.6</v>
      </c>
      <c r="AA95" s="1">
        <v>72</v>
      </c>
      <c r="AB95" s="1">
        <v>41</v>
      </c>
      <c r="AC95" s="1">
        <v>39.799999999999997</v>
      </c>
      <c r="AD95" s="17" t="s">
        <v>136</v>
      </c>
      <c r="AE95" s="1">
        <f t="shared" si="56"/>
        <v>0</v>
      </c>
      <c r="AF95" s="1">
        <f t="shared" si="5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49"/>
        <v>0</v>
      </c>
      <c r="L96" s="1"/>
      <c r="M96" s="1"/>
      <c r="N96" s="1">
        <v>0</v>
      </c>
      <c r="O96" s="1"/>
      <c r="P96" s="1">
        <f t="shared" si="50"/>
        <v>0.4</v>
      </c>
      <c r="Q96" s="5"/>
      <c r="R96" s="5">
        <f t="shared" si="76"/>
        <v>0</v>
      </c>
      <c r="S96" s="5">
        <f t="shared" si="73"/>
        <v>0</v>
      </c>
      <c r="T96" s="5"/>
      <c r="U96" s="5"/>
      <c r="V96" s="1"/>
      <c r="W96" s="1">
        <f t="shared" si="74"/>
        <v>320</v>
      </c>
      <c r="X96" s="1">
        <f t="shared" si="55"/>
        <v>320</v>
      </c>
      <c r="Y96" s="1">
        <v>0.1</v>
      </c>
      <c r="Z96" s="1">
        <v>0.2</v>
      </c>
      <c r="AA96" s="1">
        <v>0.4</v>
      </c>
      <c r="AB96" s="1">
        <v>0</v>
      </c>
      <c r="AC96" s="1">
        <v>0</v>
      </c>
      <c r="AD96" s="18" t="s">
        <v>136</v>
      </c>
      <c r="AE96" s="1">
        <f t="shared" si="56"/>
        <v>0</v>
      </c>
      <c r="AF96" s="1">
        <f t="shared" si="5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49"/>
        <v>-9.6999999999997755E-2</v>
      </c>
      <c r="L97" s="1"/>
      <c r="M97" s="1"/>
      <c r="N97" s="1">
        <v>0</v>
      </c>
      <c r="O97" s="1"/>
      <c r="P97" s="1">
        <f t="shared" si="50"/>
        <v>5.9938000000000002</v>
      </c>
      <c r="Q97" s="5">
        <f t="shared" si="75"/>
        <v>10.495399999999989</v>
      </c>
      <c r="R97" s="5">
        <v>25</v>
      </c>
      <c r="S97" s="5">
        <f t="shared" si="73"/>
        <v>25</v>
      </c>
      <c r="T97" s="5"/>
      <c r="U97" s="5">
        <v>50</v>
      </c>
      <c r="V97" s="1"/>
      <c r="W97" s="1">
        <f t="shared" si="74"/>
        <v>15.419933931729455</v>
      </c>
      <c r="X97" s="1">
        <f t="shared" si="55"/>
        <v>11.248957255831026</v>
      </c>
      <c r="Y97" s="1">
        <v>2.7928000000000002</v>
      </c>
      <c r="Z97" s="1">
        <v>2.4556</v>
      </c>
      <c r="AA97" s="1">
        <v>8.3144000000000009</v>
      </c>
      <c r="AB97" s="1">
        <v>7.0804</v>
      </c>
      <c r="AC97" s="1">
        <v>1.47</v>
      </c>
      <c r="AD97" s="1"/>
      <c r="AE97" s="1">
        <f t="shared" si="56"/>
        <v>25</v>
      </c>
      <c r="AF97" s="1">
        <f t="shared" si="5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49"/>
        <v>-11</v>
      </c>
      <c r="L98" s="1"/>
      <c r="M98" s="1"/>
      <c r="N98" s="1">
        <v>70</v>
      </c>
      <c r="O98" s="1"/>
      <c r="P98" s="1">
        <f t="shared" si="50"/>
        <v>3.8</v>
      </c>
      <c r="Q98" s="5">
        <v>15</v>
      </c>
      <c r="R98" s="5">
        <f t="shared" si="76"/>
        <v>15</v>
      </c>
      <c r="S98" s="5">
        <f t="shared" si="73"/>
        <v>15</v>
      </c>
      <c r="T98" s="5"/>
      <c r="U98" s="5">
        <v>50</v>
      </c>
      <c r="V98" s="1"/>
      <c r="W98" s="1">
        <f t="shared" si="74"/>
        <v>26.842105263157897</v>
      </c>
      <c r="X98" s="1">
        <f t="shared" si="55"/>
        <v>22.894736842105264</v>
      </c>
      <c r="Y98" s="1">
        <v>3</v>
      </c>
      <c r="Z98" s="1">
        <v>4.2</v>
      </c>
      <c r="AA98" s="1">
        <v>7.6</v>
      </c>
      <c r="AB98" s="1">
        <v>13.4</v>
      </c>
      <c r="AC98" s="1">
        <v>4.4000000000000004</v>
      </c>
      <c r="AD98" s="1"/>
      <c r="AE98" s="1">
        <f t="shared" si="56"/>
        <v>4.95</v>
      </c>
      <c r="AF98" s="1">
        <f t="shared" si="5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150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49"/>
        <v>0.13599999999999923</v>
      </c>
      <c r="L99" s="1"/>
      <c r="M99" s="1"/>
      <c r="N99" s="1">
        <v>0</v>
      </c>
      <c r="O99" s="1"/>
      <c r="P99" s="1">
        <f t="shared" si="50"/>
        <v>2.0072000000000001</v>
      </c>
      <c r="Q99" s="5"/>
      <c r="R99" s="5">
        <f t="shared" si="76"/>
        <v>0</v>
      </c>
      <c r="S99" s="5">
        <f t="shared" si="73"/>
        <v>0</v>
      </c>
      <c r="T99" s="5"/>
      <c r="U99" s="5"/>
      <c r="V99" s="1"/>
      <c r="W99" s="1">
        <f t="shared" si="74"/>
        <v>43.659824631327218</v>
      </c>
      <c r="X99" s="1">
        <f t="shared" si="55"/>
        <v>43.659824631327218</v>
      </c>
      <c r="Y99" s="1">
        <v>0.65880000000000005</v>
      </c>
      <c r="Z99" s="1">
        <v>0</v>
      </c>
      <c r="AA99" s="1">
        <v>0</v>
      </c>
      <c r="AB99" s="1">
        <v>0</v>
      </c>
      <c r="AC99" s="1">
        <v>0</v>
      </c>
      <c r="AD99" s="17" t="s">
        <v>136</v>
      </c>
      <c r="AE99" s="1">
        <f t="shared" si="56"/>
        <v>0</v>
      </c>
      <c r="AF99" s="1">
        <f t="shared" si="5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151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49"/>
        <v>0.29999999999999716</v>
      </c>
      <c r="L100" s="1"/>
      <c r="M100" s="1"/>
      <c r="N100" s="1">
        <v>10</v>
      </c>
      <c r="O100" s="1"/>
      <c r="P100" s="1">
        <f t="shared" si="50"/>
        <v>16.399999999999999</v>
      </c>
      <c r="Q100" s="5">
        <f t="shared" si="75"/>
        <v>117.19999999999999</v>
      </c>
      <c r="R100" s="5">
        <v>150</v>
      </c>
      <c r="S100" s="5">
        <f t="shared" si="73"/>
        <v>70</v>
      </c>
      <c r="T100" s="5">
        <v>80</v>
      </c>
      <c r="U100" s="5">
        <v>150</v>
      </c>
      <c r="V100" s="1"/>
      <c r="W100" s="1">
        <f t="shared" si="74"/>
        <v>15.000000000000002</v>
      </c>
      <c r="X100" s="1">
        <f t="shared" si="55"/>
        <v>5.8536585365853666</v>
      </c>
      <c r="Y100" s="1">
        <v>14</v>
      </c>
      <c r="Z100" s="1">
        <v>18.8</v>
      </c>
      <c r="AA100" s="1">
        <v>13.8</v>
      </c>
      <c r="AB100" s="1">
        <v>9.6</v>
      </c>
      <c r="AC100" s="1">
        <v>11.2</v>
      </c>
      <c r="AD100" s="1"/>
      <c r="AE100" s="1">
        <f t="shared" si="56"/>
        <v>23.1</v>
      </c>
      <c r="AF100" s="1">
        <f t="shared" si="57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152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49"/>
        <v>0.2889999999999997</v>
      </c>
      <c r="L101" s="1"/>
      <c r="M101" s="1"/>
      <c r="N101" s="1">
        <v>10</v>
      </c>
      <c r="O101" s="1"/>
      <c r="P101" s="1">
        <f t="shared" si="50"/>
        <v>2.3777999999999997</v>
      </c>
      <c r="Q101" s="5"/>
      <c r="R101" s="5">
        <v>10</v>
      </c>
      <c r="S101" s="5">
        <f t="shared" si="73"/>
        <v>10</v>
      </c>
      <c r="T101" s="5"/>
      <c r="U101" s="5">
        <v>50</v>
      </c>
      <c r="V101" s="1"/>
      <c r="W101" s="1">
        <f t="shared" si="74"/>
        <v>24.853225670788124</v>
      </c>
      <c r="X101" s="1">
        <f t="shared" si="55"/>
        <v>20.647657498528051</v>
      </c>
      <c r="Y101" s="1">
        <v>3.883</v>
      </c>
      <c r="Z101" s="1">
        <v>5.2270000000000003</v>
      </c>
      <c r="AA101" s="1">
        <v>3.2595999999999998</v>
      </c>
      <c r="AB101" s="1">
        <v>5.2140000000000004</v>
      </c>
      <c r="AC101" s="1">
        <v>1.4396</v>
      </c>
      <c r="AD101" s="17" t="s">
        <v>136</v>
      </c>
      <c r="AE101" s="1">
        <f t="shared" si="56"/>
        <v>10</v>
      </c>
      <c r="AF101" s="1">
        <f t="shared" si="5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77">E102-J102</f>
        <v>-8</v>
      </c>
      <c r="L102" s="1"/>
      <c r="M102" s="1"/>
      <c r="N102" s="1">
        <v>0</v>
      </c>
      <c r="O102" s="1"/>
      <c r="P102" s="1">
        <f t="shared" ref="P102:P113" si="78">E102/5</f>
        <v>6</v>
      </c>
      <c r="Q102" s="5">
        <f t="shared" si="75"/>
        <v>26</v>
      </c>
      <c r="R102" s="5">
        <f t="shared" si="76"/>
        <v>26</v>
      </c>
      <c r="S102" s="5">
        <f t="shared" si="73"/>
        <v>26</v>
      </c>
      <c r="T102" s="5"/>
      <c r="U102" s="5">
        <v>50</v>
      </c>
      <c r="V102" s="1"/>
      <c r="W102" s="1">
        <f t="shared" si="74"/>
        <v>13</v>
      </c>
      <c r="X102" s="1">
        <f t="shared" si="55"/>
        <v>8.6666666666666661</v>
      </c>
      <c r="Y102" s="1">
        <v>3.2</v>
      </c>
      <c r="Z102" s="1">
        <v>5.2</v>
      </c>
      <c r="AA102" s="1">
        <v>6.6</v>
      </c>
      <c r="AB102" s="1">
        <v>7.8</v>
      </c>
      <c r="AC102" s="1">
        <v>6</v>
      </c>
      <c r="AD102" s="1"/>
      <c r="AE102" s="1">
        <f t="shared" si="56"/>
        <v>8.58</v>
      </c>
      <c r="AF102" s="1">
        <f t="shared" si="57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77"/>
        <v>-0.35599999999999987</v>
      </c>
      <c r="L103" s="1"/>
      <c r="M103" s="1"/>
      <c r="N103" s="1">
        <v>0</v>
      </c>
      <c r="O103" s="1"/>
      <c r="P103" s="1">
        <f t="shared" si="78"/>
        <v>1.1688000000000001</v>
      </c>
      <c r="Q103" s="5">
        <v>5</v>
      </c>
      <c r="R103" s="5">
        <v>10</v>
      </c>
      <c r="S103" s="5">
        <f t="shared" si="73"/>
        <v>10</v>
      </c>
      <c r="T103" s="5"/>
      <c r="U103" s="5">
        <v>30</v>
      </c>
      <c r="V103" s="1"/>
      <c r="W103" s="1">
        <f t="shared" si="74"/>
        <v>19.06314168377823</v>
      </c>
      <c r="X103" s="1">
        <f t="shared" si="55"/>
        <v>10.507357973990418</v>
      </c>
      <c r="Y103" s="1">
        <v>0.63680000000000003</v>
      </c>
      <c r="Z103" s="1">
        <v>0.7994</v>
      </c>
      <c r="AA103" s="1">
        <v>0.621</v>
      </c>
      <c r="AB103" s="1">
        <v>1.7123999999999999</v>
      </c>
      <c r="AC103" s="1">
        <v>1.7303999999999999</v>
      </c>
      <c r="AD103" s="1"/>
      <c r="AE103" s="1">
        <f t="shared" si="56"/>
        <v>10</v>
      </c>
      <c r="AF103" s="1">
        <f t="shared" si="5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155</v>
      </c>
      <c r="B104" s="13" t="s">
        <v>32</v>
      </c>
      <c r="C104" s="13">
        <v>11</v>
      </c>
      <c r="D104" s="13">
        <v>2</v>
      </c>
      <c r="E104" s="13">
        <v>-3</v>
      </c>
      <c r="F104" s="13">
        <v>10</v>
      </c>
      <c r="G104" s="14">
        <v>0</v>
      </c>
      <c r="H104" s="13">
        <v>60</v>
      </c>
      <c r="I104" s="13" t="s">
        <v>47</v>
      </c>
      <c r="J104" s="13">
        <v>17</v>
      </c>
      <c r="K104" s="13">
        <f t="shared" si="77"/>
        <v>-20</v>
      </c>
      <c r="L104" s="13"/>
      <c r="M104" s="13"/>
      <c r="N104" s="13"/>
      <c r="O104" s="13"/>
      <c r="P104" s="13">
        <f t="shared" si="78"/>
        <v>-0.6</v>
      </c>
      <c r="Q104" s="16"/>
      <c r="R104" s="16"/>
      <c r="S104" s="16"/>
      <c r="T104" s="16"/>
      <c r="U104" s="16"/>
      <c r="V104" s="13"/>
      <c r="W104" s="13">
        <f t="shared" si="58"/>
        <v>-16.666666666666668</v>
      </c>
      <c r="X104" s="13">
        <f t="shared" si="55"/>
        <v>-16.666666666666668</v>
      </c>
      <c r="Y104" s="13">
        <v>1.8</v>
      </c>
      <c r="Z104" s="13">
        <v>5</v>
      </c>
      <c r="AA104" s="13">
        <v>7.8</v>
      </c>
      <c r="AB104" s="13">
        <v>7.6</v>
      </c>
      <c r="AC104" s="13">
        <v>1.6</v>
      </c>
      <c r="AD104" s="18" t="s">
        <v>156</v>
      </c>
      <c r="AE104" s="13">
        <f t="shared" si="56"/>
        <v>0</v>
      </c>
      <c r="AF104" s="13">
        <f t="shared" si="5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157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77"/>
        <v>-3.34</v>
      </c>
      <c r="L105" s="1"/>
      <c r="M105" s="1"/>
      <c r="N105" s="1">
        <v>0</v>
      </c>
      <c r="O105" s="1"/>
      <c r="P105" s="1">
        <f t="shared" si="78"/>
        <v>1.1320000000000001</v>
      </c>
      <c r="Q105" s="5"/>
      <c r="R105" s="5">
        <f t="shared" ref="R105:R117" si="79">Q105</f>
        <v>0</v>
      </c>
      <c r="S105" s="5">
        <f t="shared" ref="S105:S118" si="80">ROUND(R105,0)-T105</f>
        <v>0</v>
      </c>
      <c r="T105" s="5"/>
      <c r="U105" s="5">
        <v>30</v>
      </c>
      <c r="V105" s="1"/>
      <c r="W105" s="1">
        <f t="shared" ref="W105:W118" si="81">(F105+N105+O105+R105)/P105</f>
        <v>32.102473498233216</v>
      </c>
      <c r="X105" s="1">
        <f t="shared" si="55"/>
        <v>32.102473498233216</v>
      </c>
      <c r="Y105" s="1">
        <v>1.8</v>
      </c>
      <c r="Z105" s="1">
        <v>2.4</v>
      </c>
      <c r="AA105" s="1">
        <v>0.2</v>
      </c>
      <c r="AB105" s="1">
        <v>0</v>
      </c>
      <c r="AC105" s="1">
        <v>3.6</v>
      </c>
      <c r="AD105" s="18" t="s">
        <v>136</v>
      </c>
      <c r="AE105" s="1">
        <f t="shared" si="56"/>
        <v>0</v>
      </c>
      <c r="AF105" s="1">
        <f t="shared" si="5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158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77"/>
        <v>0</v>
      </c>
      <c r="L106" s="1"/>
      <c r="M106" s="1"/>
      <c r="N106" s="1">
        <v>0</v>
      </c>
      <c r="O106" s="1"/>
      <c r="P106" s="1">
        <f t="shared" si="78"/>
        <v>2.6</v>
      </c>
      <c r="Q106" s="5"/>
      <c r="R106" s="5">
        <f t="shared" si="79"/>
        <v>0</v>
      </c>
      <c r="S106" s="5">
        <f t="shared" si="80"/>
        <v>0</v>
      </c>
      <c r="T106" s="5"/>
      <c r="U106" s="5">
        <v>40</v>
      </c>
      <c r="V106" s="1"/>
      <c r="W106" s="1">
        <f t="shared" si="81"/>
        <v>21.153846153846153</v>
      </c>
      <c r="X106" s="1">
        <f t="shared" si="55"/>
        <v>21.153846153846153</v>
      </c>
      <c r="Y106" s="1">
        <v>2.3319999999999999</v>
      </c>
      <c r="Z106" s="1">
        <v>2.2000000000000002</v>
      </c>
      <c r="AA106" s="1">
        <v>3.6</v>
      </c>
      <c r="AB106" s="1">
        <v>0</v>
      </c>
      <c r="AC106" s="1">
        <v>0</v>
      </c>
      <c r="AD106" s="18" t="s">
        <v>136</v>
      </c>
      <c r="AE106" s="1">
        <f t="shared" si="56"/>
        <v>0</v>
      </c>
      <c r="AF106" s="1">
        <f t="shared" si="5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77"/>
        <v>0</v>
      </c>
      <c r="L107" s="1"/>
      <c r="M107" s="1"/>
      <c r="N107" s="1">
        <v>0</v>
      </c>
      <c r="O107" s="1"/>
      <c r="P107" s="1">
        <f t="shared" si="78"/>
        <v>0.4</v>
      </c>
      <c r="Q107" s="5"/>
      <c r="R107" s="5">
        <f t="shared" si="79"/>
        <v>0</v>
      </c>
      <c r="S107" s="5">
        <f t="shared" si="80"/>
        <v>0</v>
      </c>
      <c r="T107" s="5"/>
      <c r="U107" s="5">
        <v>20</v>
      </c>
      <c r="V107" s="1"/>
      <c r="W107" s="1">
        <f t="shared" si="81"/>
        <v>100</v>
      </c>
      <c r="X107" s="1">
        <f t="shared" si="55"/>
        <v>100</v>
      </c>
      <c r="Y107" s="1">
        <v>0.2</v>
      </c>
      <c r="Z107" s="1">
        <v>0.4</v>
      </c>
      <c r="AA107" s="1">
        <v>3.2</v>
      </c>
      <c r="AB107" s="1">
        <v>0</v>
      </c>
      <c r="AC107" s="1">
        <v>0</v>
      </c>
      <c r="AD107" s="18" t="s">
        <v>136</v>
      </c>
      <c r="AE107" s="1">
        <f t="shared" si="56"/>
        <v>0</v>
      </c>
      <c r="AF107" s="1">
        <f t="shared" si="5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77"/>
        <v>-1</v>
      </c>
      <c r="L108" s="1"/>
      <c r="M108" s="1"/>
      <c r="N108" s="1">
        <v>0</v>
      </c>
      <c r="O108" s="1"/>
      <c r="P108" s="1">
        <f t="shared" si="78"/>
        <v>7</v>
      </c>
      <c r="Q108" s="5">
        <f t="shared" ref="Q108:Q114" si="82">13*P108-O108-N108-F108</f>
        <v>27</v>
      </c>
      <c r="R108" s="5">
        <v>40</v>
      </c>
      <c r="S108" s="5">
        <f t="shared" si="80"/>
        <v>40</v>
      </c>
      <c r="T108" s="5"/>
      <c r="U108" s="5">
        <v>50</v>
      </c>
      <c r="V108" s="1"/>
      <c r="W108" s="1">
        <f t="shared" si="81"/>
        <v>14.857142857142858</v>
      </c>
      <c r="X108" s="1">
        <f t="shared" si="55"/>
        <v>9.1428571428571423</v>
      </c>
      <c r="Y108" s="1">
        <v>4.4000000000000004</v>
      </c>
      <c r="Z108" s="1">
        <v>9.1999999999999993</v>
      </c>
      <c r="AA108" s="1">
        <v>7</v>
      </c>
      <c r="AB108" s="1">
        <v>10.4</v>
      </c>
      <c r="AC108" s="1">
        <v>6.8</v>
      </c>
      <c r="AD108" s="1"/>
      <c r="AE108" s="1">
        <f t="shared" si="56"/>
        <v>13.200000000000001</v>
      </c>
      <c r="AF108" s="1">
        <f t="shared" si="5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161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77"/>
        <v>-21</v>
      </c>
      <c r="L109" s="1"/>
      <c r="M109" s="1"/>
      <c r="N109" s="1">
        <v>50</v>
      </c>
      <c r="O109" s="1"/>
      <c r="P109" s="1">
        <f t="shared" si="78"/>
        <v>32.4</v>
      </c>
      <c r="Q109" s="5">
        <f t="shared" si="82"/>
        <v>191.2</v>
      </c>
      <c r="R109" s="5">
        <v>220</v>
      </c>
      <c r="S109" s="5">
        <f t="shared" si="80"/>
        <v>90</v>
      </c>
      <c r="T109" s="5">
        <v>130</v>
      </c>
      <c r="U109" s="5">
        <v>220</v>
      </c>
      <c r="V109" s="1"/>
      <c r="W109" s="1">
        <f t="shared" si="81"/>
        <v>13.888888888888889</v>
      </c>
      <c r="X109" s="1">
        <f t="shared" si="55"/>
        <v>7.0987654320987659</v>
      </c>
      <c r="Y109" s="1">
        <v>24.4</v>
      </c>
      <c r="Z109" s="1">
        <v>35.799999999999997</v>
      </c>
      <c r="AA109" s="1">
        <v>20.399999999999999</v>
      </c>
      <c r="AB109" s="1">
        <v>19.600000000000001</v>
      </c>
      <c r="AC109" s="1">
        <v>23.8</v>
      </c>
      <c r="AD109" s="1"/>
      <c r="AE109" s="1">
        <f t="shared" si="56"/>
        <v>32.4</v>
      </c>
      <c r="AF109" s="1">
        <f t="shared" si="57"/>
        <v>46.8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162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77"/>
        <v>-106</v>
      </c>
      <c r="L110" s="1"/>
      <c r="M110" s="1"/>
      <c r="N110" s="1">
        <v>152</v>
      </c>
      <c r="O110" s="1">
        <v>180</v>
      </c>
      <c r="P110" s="1">
        <f t="shared" si="78"/>
        <v>36.799999999999997</v>
      </c>
      <c r="Q110" s="5">
        <f t="shared" si="82"/>
        <v>137.39999999999998</v>
      </c>
      <c r="R110" s="5">
        <f t="shared" si="79"/>
        <v>137.39999999999998</v>
      </c>
      <c r="S110" s="5">
        <f t="shared" si="80"/>
        <v>62</v>
      </c>
      <c r="T110" s="5">
        <v>75</v>
      </c>
      <c r="U110" s="5"/>
      <c r="V110" s="1"/>
      <c r="W110" s="1">
        <f t="shared" si="81"/>
        <v>13</v>
      </c>
      <c r="X110" s="1">
        <f t="shared" si="55"/>
        <v>9.2663043478260878</v>
      </c>
      <c r="Y110" s="1">
        <v>46</v>
      </c>
      <c r="Z110" s="1">
        <v>34.799999999999997</v>
      </c>
      <c r="AA110" s="1">
        <v>49.8</v>
      </c>
      <c r="AB110" s="1">
        <v>11.6</v>
      </c>
      <c r="AC110" s="1">
        <v>44</v>
      </c>
      <c r="AD110" s="1"/>
      <c r="AE110" s="1">
        <f t="shared" si="56"/>
        <v>9.2999999999999989</v>
      </c>
      <c r="AF110" s="1">
        <f t="shared" si="57"/>
        <v>11.25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77"/>
        <v>-27</v>
      </c>
      <c r="L111" s="1"/>
      <c r="M111" s="1"/>
      <c r="N111" s="1">
        <v>184</v>
      </c>
      <c r="O111" s="1">
        <v>180</v>
      </c>
      <c r="P111" s="1">
        <f t="shared" si="78"/>
        <v>61.8</v>
      </c>
      <c r="Q111" s="5">
        <f t="shared" si="82"/>
        <v>440.4</v>
      </c>
      <c r="R111" s="5">
        <f t="shared" si="79"/>
        <v>440.4</v>
      </c>
      <c r="S111" s="5">
        <f t="shared" si="80"/>
        <v>200</v>
      </c>
      <c r="T111" s="5">
        <v>240</v>
      </c>
      <c r="U111" s="5"/>
      <c r="V111" s="1"/>
      <c r="W111" s="1">
        <f t="shared" si="81"/>
        <v>13</v>
      </c>
      <c r="X111" s="1">
        <f t="shared" si="55"/>
        <v>5.8737864077669908</v>
      </c>
      <c r="Y111" s="1">
        <v>52.8</v>
      </c>
      <c r="Z111" s="1">
        <v>41.2</v>
      </c>
      <c r="AA111" s="1">
        <v>43.6</v>
      </c>
      <c r="AB111" s="1">
        <v>24.2</v>
      </c>
      <c r="AC111" s="1">
        <v>33.6</v>
      </c>
      <c r="AD111" s="1"/>
      <c r="AE111" s="1">
        <f t="shared" si="56"/>
        <v>30</v>
      </c>
      <c r="AF111" s="1">
        <f t="shared" si="57"/>
        <v>36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164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77"/>
        <v>-57</v>
      </c>
      <c r="L112" s="1"/>
      <c r="M112" s="1"/>
      <c r="N112" s="1">
        <v>135</v>
      </c>
      <c r="O112" s="1">
        <v>150</v>
      </c>
      <c r="P112" s="1">
        <f t="shared" si="78"/>
        <v>65</v>
      </c>
      <c r="Q112" s="5">
        <f t="shared" si="82"/>
        <v>571</v>
      </c>
      <c r="R112" s="5">
        <f t="shared" si="79"/>
        <v>571</v>
      </c>
      <c r="S112" s="5">
        <f t="shared" si="80"/>
        <v>251</v>
      </c>
      <c r="T112" s="5">
        <v>320</v>
      </c>
      <c r="U112" s="5"/>
      <c r="V112" s="17">
        <f>P112/(Y112/100)-100</f>
        <v>30</v>
      </c>
      <c r="W112" s="1">
        <f t="shared" si="81"/>
        <v>13</v>
      </c>
      <c r="X112" s="1">
        <f t="shared" si="55"/>
        <v>4.2153846153846155</v>
      </c>
      <c r="Y112" s="1">
        <v>50</v>
      </c>
      <c r="Z112" s="1">
        <v>48</v>
      </c>
      <c r="AA112" s="1">
        <v>50.8</v>
      </c>
      <c r="AB112" s="1">
        <v>44.2</v>
      </c>
      <c r="AC112" s="1">
        <v>48.4</v>
      </c>
      <c r="AD112" s="1"/>
      <c r="AE112" s="1">
        <f t="shared" si="56"/>
        <v>37.65</v>
      </c>
      <c r="AF112" s="1">
        <f t="shared" si="57"/>
        <v>48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165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77"/>
        <v>27.680999999999983</v>
      </c>
      <c r="L113" s="1"/>
      <c r="M113" s="1"/>
      <c r="N113" s="1">
        <v>100</v>
      </c>
      <c r="O113" s="1">
        <v>85</v>
      </c>
      <c r="P113" s="1">
        <f t="shared" si="78"/>
        <v>77.136200000000002</v>
      </c>
      <c r="Q113" s="19">
        <f>15*P113-O113-N113-F113</f>
        <v>717.84600000000012</v>
      </c>
      <c r="R113" s="5">
        <f t="shared" si="79"/>
        <v>717.84600000000012</v>
      </c>
      <c r="S113" s="5">
        <f t="shared" si="80"/>
        <v>308</v>
      </c>
      <c r="T113" s="5">
        <v>410</v>
      </c>
      <c r="U113" s="19"/>
      <c r="V113" s="20"/>
      <c r="W113" s="1">
        <f t="shared" si="81"/>
        <v>15.000000000000002</v>
      </c>
      <c r="X113" s="20">
        <f t="shared" si="55"/>
        <v>5.6937857970706363</v>
      </c>
      <c r="Y113" s="20">
        <v>56.114400000000003</v>
      </c>
      <c r="Z113" s="20">
        <v>62.219399999999993</v>
      </c>
      <c r="AA113" s="20">
        <v>57.653599999999997</v>
      </c>
      <c r="AB113" s="20">
        <v>67.262</v>
      </c>
      <c r="AC113" s="20">
        <v>52.955399999999997</v>
      </c>
      <c r="AD113" s="20" t="s">
        <v>166</v>
      </c>
      <c r="AE113" s="1">
        <f t="shared" si="56"/>
        <v>308</v>
      </c>
      <c r="AF113" s="1">
        <f t="shared" si="57"/>
        <v>410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167</v>
      </c>
      <c r="B114" s="1" t="s">
        <v>32</v>
      </c>
      <c r="C114" s="1"/>
      <c r="D114" s="1">
        <v>50</v>
      </c>
      <c r="E114" s="11">
        <f>12+E38+E66</f>
        <v>83</v>
      </c>
      <c r="F114" s="11">
        <f>38+F38+F66</f>
        <v>51</v>
      </c>
      <c r="G114" s="6">
        <v>0.1</v>
      </c>
      <c r="H114" s="1" t="e">
        <v>#N/A</v>
      </c>
      <c r="I114" s="1" t="s">
        <v>33</v>
      </c>
      <c r="J114" s="1">
        <v>12</v>
      </c>
      <c r="K114" s="1">
        <f t="shared" si="77"/>
        <v>71</v>
      </c>
      <c r="L114" s="1"/>
      <c r="M114" s="1"/>
      <c r="N114" s="1">
        <v>100</v>
      </c>
      <c r="O114" s="1"/>
      <c r="P114" s="1">
        <f t="shared" ref="P114" si="83">E114/5</f>
        <v>16.600000000000001</v>
      </c>
      <c r="Q114" s="5">
        <f t="shared" si="82"/>
        <v>64.800000000000011</v>
      </c>
      <c r="R114" s="5">
        <v>85</v>
      </c>
      <c r="S114" s="5">
        <f t="shared" si="80"/>
        <v>85</v>
      </c>
      <c r="T114" s="5"/>
      <c r="U114" s="5">
        <v>100</v>
      </c>
      <c r="V114" s="1"/>
      <c r="W114" s="1">
        <f t="shared" si="81"/>
        <v>14.216867469879517</v>
      </c>
      <c r="X114" s="1">
        <f t="shared" si="55"/>
        <v>9.0963855421686741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0" t="s">
        <v>184</v>
      </c>
      <c r="AE114" s="1">
        <f t="shared" si="56"/>
        <v>8.5</v>
      </c>
      <c r="AF114" s="1">
        <f t="shared" si="57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168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77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84">15*P115-O115-N115-F115</f>
        <v>293.71699999999998</v>
      </c>
      <c r="R115" s="5">
        <f t="shared" si="79"/>
        <v>293.71699999999998</v>
      </c>
      <c r="S115" s="5">
        <f t="shared" si="80"/>
        <v>144</v>
      </c>
      <c r="T115" s="5">
        <v>150</v>
      </c>
      <c r="U115" s="5"/>
      <c r="V115" s="1"/>
      <c r="W115" s="1">
        <f t="shared" si="81"/>
        <v>14.999999999999996</v>
      </c>
      <c r="X115" s="1">
        <f t="shared" si="55"/>
        <v>3.2444547615807626</v>
      </c>
      <c r="Y115" s="1">
        <v>6.3746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si="56"/>
        <v>144</v>
      </c>
      <c r="AF115" s="1">
        <f t="shared" si="57"/>
        <v>150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169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77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84"/>
        <v>223.59100000000001</v>
      </c>
      <c r="R116" s="5">
        <f t="shared" si="79"/>
        <v>223.59100000000001</v>
      </c>
      <c r="S116" s="5">
        <f t="shared" si="80"/>
        <v>104</v>
      </c>
      <c r="T116" s="5">
        <v>120</v>
      </c>
      <c r="U116" s="5"/>
      <c r="V116" s="1"/>
      <c r="W116" s="1">
        <f t="shared" si="81"/>
        <v>15</v>
      </c>
      <c r="X116" s="1">
        <f t="shared" si="55"/>
        <v>3.9075259215160982</v>
      </c>
      <c r="Y116" s="1">
        <v>5.1222000000000003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56"/>
        <v>104</v>
      </c>
      <c r="AF116" s="1">
        <f t="shared" si="57"/>
        <v>120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170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77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>
        <f t="shared" si="79"/>
        <v>58.796999999999997</v>
      </c>
      <c r="S117" s="5">
        <f t="shared" si="80"/>
        <v>59</v>
      </c>
      <c r="T117" s="5"/>
      <c r="U117" s="5"/>
      <c r="V117" s="1"/>
      <c r="W117" s="1">
        <f t="shared" si="81"/>
        <v>16</v>
      </c>
      <c r="X117" s="1">
        <f t="shared" si="55"/>
        <v>12.350279329608938</v>
      </c>
      <c r="Y117" s="1">
        <v>14.0488</v>
      </c>
      <c r="Z117" s="1">
        <v>21.8354</v>
      </c>
      <c r="AA117" s="1">
        <v>14.367599999999999</v>
      </c>
      <c r="AB117" s="1">
        <v>24.125399999999999</v>
      </c>
      <c r="AC117" s="1">
        <v>0</v>
      </c>
      <c r="AD117" s="1" t="s">
        <v>171</v>
      </c>
      <c r="AE117" s="1">
        <f t="shared" si="56"/>
        <v>59</v>
      </c>
      <c r="AF117" s="1">
        <f t="shared" si="5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172</v>
      </c>
      <c r="B118" s="1" t="s">
        <v>35</v>
      </c>
      <c r="C118" s="1"/>
      <c r="D118" s="1">
        <v>41.747999999999998</v>
      </c>
      <c r="E118" s="1">
        <v>8.1210000000000004</v>
      </c>
      <c r="F118" s="1">
        <v>33.627000000000002</v>
      </c>
      <c r="G118" s="6">
        <v>1</v>
      </c>
      <c r="H118" s="1" t="e">
        <v>#N/A</v>
      </c>
      <c r="I118" s="1" t="s">
        <v>33</v>
      </c>
      <c r="J118" s="1">
        <v>8</v>
      </c>
      <c r="K118" s="1">
        <f t="shared" si="77"/>
        <v>0.12100000000000044</v>
      </c>
      <c r="L118" s="1"/>
      <c r="M118" s="1"/>
      <c r="N118" s="1">
        <v>20</v>
      </c>
      <c r="O118" s="1"/>
      <c r="P118" s="1">
        <f t="shared" ref="P118" si="85">E118/5</f>
        <v>1.6242000000000001</v>
      </c>
      <c r="Q118" s="5"/>
      <c r="R118" s="5">
        <v>30</v>
      </c>
      <c r="S118" s="5">
        <f t="shared" si="80"/>
        <v>30</v>
      </c>
      <c r="T118" s="5"/>
      <c r="U118" s="5">
        <v>100</v>
      </c>
      <c r="V118" s="1"/>
      <c r="W118" s="1">
        <f t="shared" si="81"/>
        <v>51.488117226942499</v>
      </c>
      <c r="X118" s="1">
        <f t="shared" si="55"/>
        <v>33.017485531338508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>
        <f t="shared" si="56"/>
        <v>30</v>
      </c>
      <c r="AF118" s="1">
        <f t="shared" si="5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3" t="s">
        <v>173</v>
      </c>
      <c r="B119" s="13" t="s">
        <v>32</v>
      </c>
      <c r="C119" s="13">
        <v>10</v>
      </c>
      <c r="D119" s="13">
        <v>250</v>
      </c>
      <c r="E119" s="11">
        <v>93</v>
      </c>
      <c r="F119" s="11">
        <v>157</v>
      </c>
      <c r="G119" s="14">
        <v>0</v>
      </c>
      <c r="H119" s="13">
        <v>45</v>
      </c>
      <c r="I119" s="13" t="s">
        <v>47</v>
      </c>
      <c r="J119" s="13">
        <v>287</v>
      </c>
      <c r="K119" s="13">
        <f t="shared" si="77"/>
        <v>-194</v>
      </c>
      <c r="L119" s="13"/>
      <c r="M119" s="13"/>
      <c r="N119" s="13"/>
      <c r="O119" s="13"/>
      <c r="P119" s="13">
        <f>E119/5</f>
        <v>18.600000000000001</v>
      </c>
      <c r="Q119" s="16"/>
      <c r="R119" s="16"/>
      <c r="S119" s="16"/>
      <c r="T119" s="16"/>
      <c r="U119" s="16"/>
      <c r="V119" s="13"/>
      <c r="W119" s="13">
        <f t="shared" si="58"/>
        <v>8.4408602150537622</v>
      </c>
      <c r="X119" s="13">
        <f t="shared" si="55"/>
        <v>8.4408602150537622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 t="s">
        <v>174</v>
      </c>
      <c r="AE119" s="13">
        <f t="shared" si="56"/>
        <v>0</v>
      </c>
      <c r="AF119" s="13">
        <f t="shared" si="57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175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77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>
        <f>Q120</f>
        <v>0</v>
      </c>
      <c r="S120" s="5">
        <f>ROUND(R120,0)-T120</f>
        <v>0</v>
      </c>
      <c r="T120" s="5"/>
      <c r="U120" s="5">
        <v>50</v>
      </c>
      <c r="V120" s="1"/>
      <c r="W120" s="1">
        <f>(F120+N120+O120+R120)/P120</f>
        <v>95</v>
      </c>
      <c r="X120" s="1">
        <f t="shared" si="55"/>
        <v>95</v>
      </c>
      <c r="Y120" s="1">
        <v>9.6</v>
      </c>
      <c r="Z120" s="1">
        <v>0</v>
      </c>
      <c r="AA120" s="1">
        <v>0</v>
      </c>
      <c r="AB120" s="1">
        <v>0</v>
      </c>
      <c r="AC120" s="1">
        <v>0</v>
      </c>
      <c r="AD120" s="1" t="s">
        <v>176</v>
      </c>
      <c r="AE120" s="1">
        <f t="shared" si="56"/>
        <v>0</v>
      </c>
      <c r="AF120" s="1">
        <f t="shared" si="57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177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178</v>
      </c>
      <c r="J121" s="1"/>
      <c r="K121" s="1">
        <f t="shared" si="77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5"/>
      <c r="T121" s="5"/>
      <c r="U121" s="5"/>
      <c r="V121" s="1"/>
      <c r="W121" s="1" t="e">
        <f t="shared" si="58"/>
        <v>#DIV/0!</v>
      </c>
      <c r="X121" s="1" t="e">
        <f t="shared" si="55"/>
        <v>#DIV/0!</v>
      </c>
      <c r="Y121" s="1">
        <v>0.2</v>
      </c>
      <c r="Z121" s="1">
        <v>8.4</v>
      </c>
      <c r="AA121" s="1">
        <v>13.2</v>
      </c>
      <c r="AB121" s="1">
        <v>13.8</v>
      </c>
      <c r="AC121" s="1">
        <v>6.8</v>
      </c>
      <c r="AD121" s="1"/>
      <c r="AE121" s="1">
        <f t="shared" si="56"/>
        <v>0</v>
      </c>
      <c r="AF121" s="1">
        <f t="shared" si="57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179</v>
      </c>
      <c r="B122" s="1" t="s">
        <v>35</v>
      </c>
      <c r="C122" s="1">
        <v>-2.1619999999999999</v>
      </c>
      <c r="D122" s="1">
        <v>2.1619999999999999</v>
      </c>
      <c r="E122" s="11">
        <v>3.2919999999999998</v>
      </c>
      <c r="F122" s="11">
        <v>-3.2919999999999998</v>
      </c>
      <c r="G122" s="6">
        <v>0</v>
      </c>
      <c r="H122" s="1">
        <v>45</v>
      </c>
      <c r="I122" s="1" t="s">
        <v>178</v>
      </c>
      <c r="J122" s="1">
        <v>3</v>
      </c>
      <c r="K122" s="1">
        <f t="shared" si="77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5"/>
      <c r="T122" s="5"/>
      <c r="U122" s="5"/>
      <c r="V122" s="1"/>
      <c r="W122" s="1">
        <f t="shared" si="58"/>
        <v>-5</v>
      </c>
      <c r="X122" s="1">
        <f t="shared" si="55"/>
        <v>-5</v>
      </c>
      <c r="Y122" s="1">
        <v>0.43240000000000001</v>
      </c>
      <c r="Z122" s="1">
        <v>0.62240000000000006</v>
      </c>
      <c r="AA122" s="1">
        <v>6.7048000000000014</v>
      </c>
      <c r="AB122" s="1">
        <v>8.7308000000000003</v>
      </c>
      <c r="AC122" s="1">
        <v>7.6974</v>
      </c>
      <c r="AD122" s="1"/>
      <c r="AE122" s="1">
        <f t="shared" si="56"/>
        <v>0</v>
      </c>
      <c r="AF122" s="1">
        <f t="shared" si="57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3" t="s">
        <v>180</v>
      </c>
      <c r="B123" s="13" t="s">
        <v>35</v>
      </c>
      <c r="C123" s="13">
        <v>-1.43</v>
      </c>
      <c r="D123" s="13"/>
      <c r="E123" s="13"/>
      <c r="F123" s="13">
        <v>-1.43</v>
      </c>
      <c r="G123" s="14">
        <v>0</v>
      </c>
      <c r="H123" s="13" t="e">
        <v>#N/A</v>
      </c>
      <c r="I123" s="13" t="s">
        <v>47</v>
      </c>
      <c r="J123" s="13"/>
      <c r="K123" s="13">
        <f t="shared" si="77"/>
        <v>0</v>
      </c>
      <c r="L123" s="13"/>
      <c r="M123" s="13"/>
      <c r="N123" s="13"/>
      <c r="O123" s="13"/>
      <c r="P123" s="13">
        <f>E123/5</f>
        <v>0</v>
      </c>
      <c r="Q123" s="16"/>
      <c r="R123" s="16"/>
      <c r="S123" s="16"/>
      <c r="T123" s="16"/>
      <c r="U123" s="16"/>
      <c r="V123" s="13"/>
      <c r="W123" s="13" t="e">
        <f t="shared" si="58"/>
        <v>#DIV/0!</v>
      </c>
      <c r="X123" s="13" t="e">
        <f t="shared" si="55"/>
        <v>#DIV/0!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 t="s">
        <v>47</v>
      </c>
      <c r="AE123" s="13">
        <f t="shared" si="56"/>
        <v>0</v>
      </c>
      <c r="AF123" s="13">
        <f t="shared" si="57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23" xr:uid="{D4C08EEA-4504-435B-8D8F-8C1553919A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2024-07-23T06:33:25Z</dcterms:modified>
</cp:coreProperties>
</file>