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Ост СЫР филиалы\"/>
    </mc:Choice>
  </mc:AlternateContent>
  <xr:revisionPtr revIDLastSave="0" documentId="13_ncr:1_{8110DE8D-4BF8-4816-A906-795D5FBE1CF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" i="1" l="1"/>
  <c r="P28" i="1"/>
  <c r="T28" i="1" s="1"/>
  <c r="K28" i="1"/>
  <c r="P30" i="1"/>
  <c r="K30" i="1"/>
  <c r="AC20" i="1"/>
  <c r="AC37" i="1"/>
  <c r="AC40" i="1"/>
  <c r="AC41" i="1"/>
  <c r="P44" i="1"/>
  <c r="U44" i="1" s="1"/>
  <c r="P43" i="1"/>
  <c r="U43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T20" i="1" s="1"/>
  <c r="P21" i="1"/>
  <c r="P22" i="1"/>
  <c r="P23" i="1"/>
  <c r="P24" i="1"/>
  <c r="P25" i="1"/>
  <c r="P26" i="1"/>
  <c r="P27" i="1"/>
  <c r="P29" i="1"/>
  <c r="P31" i="1"/>
  <c r="P32" i="1"/>
  <c r="P33" i="1"/>
  <c r="P34" i="1"/>
  <c r="P35" i="1"/>
  <c r="P36" i="1"/>
  <c r="P37" i="1"/>
  <c r="T37" i="1" s="1"/>
  <c r="P38" i="1"/>
  <c r="P39" i="1"/>
  <c r="P40" i="1"/>
  <c r="T40" i="1" s="1"/>
  <c r="P41" i="1"/>
  <c r="T41" i="1" s="1"/>
  <c r="P6" i="1"/>
  <c r="K44" i="1"/>
  <c r="K43" i="1"/>
  <c r="AC30" i="1" l="1"/>
  <c r="U6" i="1"/>
  <c r="AC6" i="1"/>
  <c r="AC38" i="1"/>
  <c r="AC36" i="1"/>
  <c r="AC34" i="1"/>
  <c r="AC32" i="1"/>
  <c r="AC27" i="1"/>
  <c r="AC25" i="1"/>
  <c r="AC23" i="1"/>
  <c r="AC21" i="1"/>
  <c r="AC19" i="1"/>
  <c r="AC17" i="1"/>
  <c r="AC15" i="1"/>
  <c r="AC13" i="1"/>
  <c r="AC11" i="1"/>
  <c r="AC9" i="1"/>
  <c r="AC7" i="1"/>
  <c r="AC39" i="1"/>
  <c r="AC35" i="1"/>
  <c r="AC33" i="1"/>
  <c r="AC31" i="1"/>
  <c r="AC29" i="1"/>
  <c r="AC26" i="1"/>
  <c r="AC24" i="1"/>
  <c r="AC22" i="1"/>
  <c r="AC18" i="1"/>
  <c r="AC16" i="1"/>
  <c r="AC14" i="1"/>
  <c r="AC12" i="1"/>
  <c r="AC10" i="1"/>
  <c r="AC8" i="1"/>
  <c r="U36" i="1"/>
  <c r="U20" i="1"/>
  <c r="U27" i="1"/>
  <c r="U28" i="1"/>
  <c r="U40" i="1"/>
  <c r="U32" i="1"/>
  <c r="U24" i="1"/>
  <c r="U17" i="1"/>
  <c r="U13" i="1"/>
  <c r="U9" i="1"/>
  <c r="T44" i="1"/>
  <c r="T6" i="1"/>
  <c r="U38" i="1"/>
  <c r="U34" i="1"/>
  <c r="U25" i="1"/>
  <c r="U22" i="1"/>
  <c r="U19" i="1"/>
  <c r="U15" i="1"/>
  <c r="U11" i="1"/>
  <c r="U7" i="1"/>
  <c r="U30" i="1"/>
  <c r="U41" i="1"/>
  <c r="U39" i="1"/>
  <c r="U37" i="1"/>
  <c r="U35" i="1"/>
  <c r="U33" i="1"/>
  <c r="U31" i="1"/>
  <c r="U29" i="1"/>
  <c r="U26" i="1"/>
  <c r="U23" i="1"/>
  <c r="U21" i="1"/>
  <c r="U18" i="1"/>
  <c r="U16" i="1"/>
  <c r="U14" i="1"/>
  <c r="U12" i="1"/>
  <c r="U10" i="1"/>
  <c r="U8" i="1"/>
  <c r="T43" i="1"/>
  <c r="K41" i="1"/>
  <c r="K40" i="1"/>
  <c r="K39" i="1"/>
  <c r="K38" i="1"/>
  <c r="K37" i="1"/>
  <c r="K36" i="1"/>
  <c r="K35" i="1"/>
  <c r="K34" i="1"/>
  <c r="K33" i="1"/>
  <c r="K32" i="1"/>
  <c r="K31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0" i="1" l="1"/>
  <c r="AC5" i="1"/>
  <c r="Q5" i="1"/>
  <c r="T8" i="1"/>
  <c r="T10" i="1"/>
  <c r="T12" i="1"/>
  <c r="T14" i="1"/>
  <c r="T16" i="1"/>
  <c r="T18" i="1"/>
  <c r="T22" i="1"/>
  <c r="T24" i="1"/>
  <c r="T26" i="1"/>
  <c r="T29" i="1"/>
  <c r="T31" i="1"/>
  <c r="T33" i="1"/>
  <c r="T35" i="1"/>
  <c r="T39" i="1"/>
  <c r="T7" i="1"/>
  <c r="T9" i="1"/>
  <c r="T11" i="1"/>
  <c r="T13" i="1"/>
  <c r="T15" i="1"/>
  <c r="T17" i="1"/>
  <c r="T19" i="1"/>
  <c r="T21" i="1"/>
  <c r="T23" i="1"/>
  <c r="T25" i="1"/>
  <c r="T27" i="1"/>
  <c r="T32" i="1"/>
  <c r="T34" i="1"/>
  <c r="T36" i="1"/>
  <c r="T38" i="1"/>
  <c r="K5" i="1"/>
  <c r="AE7" i="1" l="1"/>
  <c r="AE29" i="1"/>
  <c r="AE11" i="1"/>
  <c r="AE26" i="1"/>
  <c r="AE25" i="1"/>
  <c r="AE13" i="1"/>
  <c r="AE33" i="1"/>
  <c r="AE34" i="1"/>
  <c r="AE39" i="1"/>
  <c r="AE38" i="1"/>
  <c r="AE35" i="1"/>
  <c r="AE23" i="1"/>
  <c r="AE21" i="1"/>
  <c r="AE22" i="1"/>
  <c r="AE17" i="1"/>
  <c r="AE14" i="1"/>
  <c r="AE15" i="1"/>
  <c r="AE30" i="1"/>
  <c r="AE16" i="1"/>
</calcChain>
</file>

<file path=xl/sharedStrings.xml><?xml version="1.0" encoding="utf-8"?>
<sst xmlns="http://schemas.openxmlformats.org/spreadsheetml/2006/main" count="133" uniqueCount="80">
  <si>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</si>
  <si>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</si>
  <si>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</si>
  <si>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</si>
  <si>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</si>
  <si>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</si>
  <si>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</si>
  <si>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</si>
  <si>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</si>
  <si>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</si>
  <si>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</si>
  <si>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</si>
  <si>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</si>
  <si>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</si>
  <si>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</si>
  <si>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</si>
  <si>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</si>
  <si>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</si>
  <si>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</si>
  <si>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</si>
  <si>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</si>
  <si>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</si>
  <si>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</si>
  <si>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23,06,</t>
  </si>
  <si>
    <t>24,06,</t>
  </si>
  <si>
    <t>10,06,</t>
  </si>
  <si>
    <t>03,06,</t>
  </si>
  <si>
    <t>27,05,</t>
  </si>
  <si>
    <t>20,05,</t>
  </si>
  <si>
    <t>13,05,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</si>
  <si>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</si>
  <si>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</si>
  <si>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</si>
  <si>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</si>
  <si>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</si>
  <si>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</si>
  <si>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</si>
  <si>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</si>
  <si>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</si>
  <si>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</si>
  <si>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</si>
  <si>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</si>
  <si>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</si>
  <si>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</si>
  <si>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</si>
  <si>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</si>
  <si>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</si>
  <si>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</si>
  <si>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</si>
  <si>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</si>
  <si>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</si>
  <si>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вес 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</si>
  <si>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</si>
  <si>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</si>
  <si>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</si>
  <si>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</si>
  <si>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</si>
  <si>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</si>
  <si>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</si>
  <si>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</si>
  <si>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</si>
  <si>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</si>
  <si>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завод не отгрузил / обещают поступление после 24,06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</si>
  <si>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</si>
  <si>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</si>
  <si>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</si>
  <si>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</si>
  <si>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</si>
  <si>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</si>
  <si>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</si>
  <si>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</si>
  <si>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</si>
  <si>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</si>
  <si>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</si>
  <si>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</si>
  <si>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</si>
  <si>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ротация на Сыр ПАПА МОЖЕТ "Папин завтрак" 45% 180г Славяна</t>
  </si>
  <si>
    <t>ротация на (5039845    Сыр "Пармезан" с массовой долей жира в сухом веществе 40 %, срок созревания 3 месяца)</t>
  </si>
  <si>
    <t>заказ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</si>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</sst>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4" fillId="0" borderId="1" xfId="1" applyNumberFormat="1" applyFont="1" applyAlignment="1">
      <alignment wrapText="1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4,06,24%20&#1054;&#1089;&#1090;%20&#1057;&#1067;&#1056;%20&#1092;&#1080;&#1083;&#1080;&#1072;&#1083;&#1099;/&#1079;&#1072;&#1082;&#1072;&#1079;%20&#1057;&#1067;&#1056;&#1067;%20&#1086;&#1090;%20&#1085;&#1072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  <sheetName val="Бердянск"/>
      <sheetName val="Донецк"/>
    </sheetNames>
    <sheetDataSet>
      <sheetData sheetId="0"/>
      <sheetData sheetId="1">
        <row r="2">
          <cell r="B2" t="str">
            <v>Наименование Контрагента</v>
          </cell>
          <cell r="D2" t="str">
            <v>Штучный сыр заполняется в этой колонке</v>
          </cell>
          <cell r="E2" t="str">
            <v>Весовой сыр заполняется в этой колонке</v>
          </cell>
        </row>
        <row r="3">
          <cell r="A3" t="str">
            <v>Артикул</v>
          </cell>
          <cell r="B3" t="str">
            <v>Наименование</v>
          </cell>
          <cell r="C3" t="str">
            <v>Кол-во в коробе</v>
          </cell>
          <cell r="D3" t="str">
            <v>Заказ в штуках</v>
          </cell>
          <cell r="E3" t="str">
            <v>Заказ в кг для весовой продукции</v>
          </cell>
          <cell r="F3" t="str">
            <v>Заказ в коробах</v>
          </cell>
          <cell r="G3" t="str">
            <v>Вес 1 штучки или 1 бруса</v>
          </cell>
          <cell r="H3" t="str">
            <v>Заказ в кг</v>
          </cell>
        </row>
        <row r="4">
          <cell r="A4">
            <v>6159826</v>
          </cell>
          <cell r="B4" t="str">
            <v>Сыр Российский сливочный 50% тм Папа Может, нарезанные ломтики 125 г (МИНИ)</v>
          </cell>
          <cell r="C4">
            <v>9</v>
          </cell>
          <cell r="F4">
            <v>0</v>
          </cell>
          <cell r="G4">
            <v>0.125</v>
          </cell>
          <cell r="H4">
            <v>0</v>
          </cell>
        </row>
        <row r="5">
          <cell r="A5">
            <v>5038435</v>
          </cell>
          <cell r="B5" t="str">
            <v>Сыр ПАПА МОЖЕТ "Российский традиционный" фасованный массовая доля жира в сухом веществе 45 %, пленка полимерная, газовая среда, 180 г</v>
          </cell>
          <cell r="C5">
            <v>10</v>
          </cell>
          <cell r="D5">
            <v>550</v>
          </cell>
          <cell r="F5">
            <v>55</v>
          </cell>
          <cell r="G5">
            <v>0.18</v>
          </cell>
          <cell r="H5">
            <v>99</v>
          </cell>
        </row>
        <row r="6">
          <cell r="A6">
            <v>5038558</v>
          </cell>
          <cell r="B6" t="str">
            <v>Сыр Папа Может «Российский традиционный» массовая доля жира в сухом веществе 50 %, вакуум, полимерная пленка, брусок</v>
          </cell>
          <cell r="C6">
            <v>6</v>
          </cell>
          <cell r="E6">
            <v>225</v>
          </cell>
          <cell r="F6">
            <v>15</v>
          </cell>
          <cell r="G6">
            <v>2.5</v>
          </cell>
          <cell r="H6">
            <v>225</v>
          </cell>
        </row>
        <row r="7">
          <cell r="A7">
            <v>6159796</v>
          </cell>
          <cell r="B7" t="str">
            <v>Сыр Голландский 45% тм Папа Может, нарезанные ломтики 125 г (МИНИ)</v>
          </cell>
          <cell r="C7">
            <v>9</v>
          </cell>
          <cell r="F7">
            <v>0</v>
          </cell>
          <cell r="G7">
            <v>0.125</v>
          </cell>
          <cell r="H7">
            <v>0</v>
          </cell>
        </row>
        <row r="8">
          <cell r="A8">
            <v>5038459</v>
          </cell>
          <cell r="B8" t="str">
            <v>Сыр ПАПА МОЖЕТ "Голландский традиционный" фасованный массовая доля жира в сухом веществе 45 %, пленка полимерная, газовая среда, 180 г</v>
          </cell>
          <cell r="C8">
            <v>10</v>
          </cell>
          <cell r="D8">
            <v>300</v>
          </cell>
          <cell r="F8">
            <v>30</v>
          </cell>
          <cell r="G8">
            <v>0.18</v>
          </cell>
          <cell r="H8">
            <v>54</v>
          </cell>
        </row>
        <row r="9">
          <cell r="A9">
            <v>5038596</v>
          </cell>
          <cell r="B9" t="str">
            <v>Сыр Папа Может «Голландский традиционный» массовая доля жира в сухом веществе 45 %, вакуум, полимерная пленка, брусок</v>
          </cell>
          <cell r="C9">
            <v>6</v>
          </cell>
          <cell r="F9">
            <v>0</v>
          </cell>
          <cell r="G9">
            <v>2.5</v>
          </cell>
          <cell r="H9">
            <v>0</v>
          </cell>
        </row>
        <row r="10">
          <cell r="A10">
            <v>5521103</v>
          </cell>
          <cell r="B10" t="str">
            <v>Сыр Гауда 45% тм Папа Может, нарезанные ломтики 125г (МИНИ)</v>
          </cell>
          <cell r="C10">
            <v>9</v>
          </cell>
          <cell r="F10">
            <v>0</v>
          </cell>
          <cell r="G10">
            <v>0.125</v>
          </cell>
          <cell r="H10">
            <v>0</v>
          </cell>
        </row>
        <row r="11">
          <cell r="A11">
            <v>5038411</v>
          </cell>
          <cell r="B11" t="str">
            <v>Сыр ПАПА МОЖЕТ "Гауда Голд" фасованный массовая доля жира в сухом веществе 45 %, пленка полимерная, газовая среда, 180 г</v>
          </cell>
          <cell r="C11">
            <v>10</v>
          </cell>
          <cell r="D11">
            <v>690</v>
          </cell>
          <cell r="F11">
            <v>69</v>
          </cell>
          <cell r="G11">
            <v>0.18</v>
          </cell>
          <cell r="H11">
            <v>124.19999999999999</v>
          </cell>
        </row>
        <row r="12">
          <cell r="A12">
            <v>5038572</v>
          </cell>
          <cell r="B12" t="str">
            <v>Сыр Папа Может «Гауда Голд» массовая доля жира в сухом веществе 45 %, вакуум, полимерная пленка, брусок</v>
          </cell>
          <cell r="C12">
            <v>6</v>
          </cell>
          <cell r="F12">
            <v>0</v>
          </cell>
          <cell r="G12">
            <v>2.5</v>
          </cell>
          <cell r="H12">
            <v>0</v>
          </cell>
        </row>
        <row r="13">
          <cell r="A13">
            <v>6159833</v>
          </cell>
          <cell r="B13" t="str">
            <v xml:space="preserve">Сыр Тильзитер 50% тм Папа Может, нарезанные ломтики 125 г (МИНИ) </v>
          </cell>
          <cell r="C13">
            <v>9</v>
          </cell>
          <cell r="F13">
            <v>0</v>
          </cell>
          <cell r="G13">
            <v>0.125</v>
          </cell>
          <cell r="H13">
            <v>0</v>
          </cell>
        </row>
        <row r="14">
          <cell r="A14">
            <v>5038398</v>
          </cell>
          <cell r="B14" t="str">
            <v>Сыр ПАПА МОЖЕТ "Тильзитер" фасованный массовая доля жира в сухом веществе 45 %, пленка полимерная, газовая среда, 180 г</v>
          </cell>
          <cell r="C14">
            <v>10</v>
          </cell>
          <cell r="D14">
            <v>200</v>
          </cell>
          <cell r="F14">
            <v>20</v>
          </cell>
          <cell r="G14">
            <v>0.18</v>
          </cell>
          <cell r="H14">
            <v>36</v>
          </cell>
        </row>
        <row r="15">
          <cell r="A15">
            <v>8785259</v>
          </cell>
          <cell r="B15" t="str">
            <v>Сыр полутвердый "Тильзитер" с массовой долей жира в пересчете на сухое вещество 45%, брус из блока 1/5, пленка желтая, короб складной, весовой¶</v>
          </cell>
          <cell r="C15">
            <v>5</v>
          </cell>
          <cell r="F15">
            <v>0</v>
          </cell>
          <cell r="G15">
            <v>3.2</v>
          </cell>
          <cell r="H15">
            <v>0</v>
          </cell>
        </row>
        <row r="16">
          <cell r="A16">
            <v>5038619</v>
          </cell>
          <cell r="B16" t="str">
            <v>Сыр Папа Может "Тильзитер" вес 2,5 кг, 45 %, Славяна</v>
          </cell>
          <cell r="C16">
            <v>6</v>
          </cell>
          <cell r="F16">
            <v>0</v>
          </cell>
          <cell r="G16">
            <v>2.5</v>
          </cell>
          <cell r="H16">
            <v>0</v>
          </cell>
        </row>
        <row r="17">
          <cell r="A17">
            <v>6159819</v>
          </cell>
          <cell r="B17" t="str">
            <v>Сыр Папин завтрак 45% тм Папа Может, нарезанные ломтики 125 г (МИНИ)</v>
          </cell>
          <cell r="C17">
            <v>9</v>
          </cell>
          <cell r="F17">
            <v>0</v>
          </cell>
          <cell r="G17">
            <v>0.125</v>
          </cell>
          <cell r="H17">
            <v>0</v>
          </cell>
        </row>
        <row r="18">
          <cell r="A18">
            <v>5038855</v>
          </cell>
          <cell r="B18" t="str">
            <v>Сыр ПАПА МОЖЕТ "Папин завтрак" 45% 180г Славяна</v>
          </cell>
          <cell r="C18">
            <v>10</v>
          </cell>
          <cell r="D18">
            <v>50</v>
          </cell>
          <cell r="F18">
            <v>5</v>
          </cell>
          <cell r="G18">
            <v>0.2</v>
          </cell>
          <cell r="H18">
            <v>10</v>
          </cell>
        </row>
        <row r="19">
          <cell r="A19">
            <v>6159802</v>
          </cell>
          <cell r="B19" t="str">
            <v>Сыр Министерский 50% тм Папа Может, нарезанные ломтики 125 г (МИНИ)</v>
          </cell>
          <cell r="C19">
            <v>9</v>
          </cell>
          <cell r="F19">
            <v>0</v>
          </cell>
          <cell r="G19">
            <v>0.125</v>
          </cell>
          <cell r="H19">
            <v>0</v>
          </cell>
        </row>
        <row r="20">
          <cell r="A20">
            <v>5038831</v>
          </cell>
          <cell r="B20" t="str">
            <v>Сыр ПАПА МОЖЕТ "Министерский" фасованный массовая доля жира в сухом веществе 45 %, пленка полимерная, газовая среда, 180 г</v>
          </cell>
          <cell r="C20">
            <v>10</v>
          </cell>
          <cell r="D20">
            <v>60</v>
          </cell>
          <cell r="F20">
            <v>6</v>
          </cell>
          <cell r="G20">
            <v>0.18</v>
          </cell>
          <cell r="H20">
            <v>10.799999999999999</v>
          </cell>
        </row>
        <row r="21">
          <cell r="A21">
            <v>99876550</v>
          </cell>
          <cell r="B21" t="str">
            <v>Сыр Министерский ж.45% 200г фасовка ТМ Папа может (вл 12)</v>
          </cell>
          <cell r="C21">
            <v>12</v>
          </cell>
          <cell r="F21">
            <v>0</v>
          </cell>
          <cell r="G21">
            <v>0.2</v>
          </cell>
          <cell r="H21">
            <v>0</v>
          </cell>
        </row>
        <row r="22">
          <cell r="A22">
            <v>6159949</v>
          </cell>
          <cell r="B22" t="str">
            <v>Сыр Эдам 45% тм Папа Может, брус (2 шт)</v>
          </cell>
          <cell r="C22">
            <v>2</v>
          </cell>
          <cell r="F22">
            <v>0</v>
          </cell>
          <cell r="G22">
            <v>3.5</v>
          </cell>
          <cell r="H22">
            <v>0</v>
          </cell>
        </row>
        <row r="23">
          <cell r="A23">
            <v>6159901</v>
          </cell>
          <cell r="B23" t="str">
            <v>Сыр Сливочный со вкусом топленого молока 50% тм Папа Может, брус (2 шт)</v>
          </cell>
          <cell r="C23">
            <v>2</v>
          </cell>
          <cell r="E23">
            <v>98</v>
          </cell>
          <cell r="F23">
            <v>14</v>
          </cell>
          <cell r="G23">
            <v>3.5</v>
          </cell>
          <cell r="H23">
            <v>98</v>
          </cell>
        </row>
        <row r="24">
          <cell r="A24">
            <v>1018950</v>
          </cell>
          <cell r="B24" t="str">
            <v>Масло сливочное массовая доля жира 72,5 % 180гр (10шт) Славяна</v>
          </cell>
          <cell r="C24">
            <v>10</v>
          </cell>
          <cell r="F24">
            <v>0</v>
          </cell>
          <cell r="G24">
            <v>0.18</v>
          </cell>
          <cell r="H24">
            <v>0</v>
          </cell>
        </row>
        <row r="25">
          <cell r="A25">
            <v>99876352</v>
          </cell>
          <cell r="B25" t="str">
            <v>Масло сливочное ж.82,5% 180г фольга ТМ Папа может (вл 12)</v>
          </cell>
          <cell r="C25">
            <v>12</v>
          </cell>
          <cell r="F25">
            <v>0</v>
          </cell>
          <cell r="G25">
            <v>0.18</v>
          </cell>
          <cell r="H25">
            <v>0</v>
          </cell>
        </row>
        <row r="26">
          <cell r="A26">
            <v>783798</v>
          </cell>
          <cell r="B26" t="str">
            <v>Сыч/Прод Коровино Российский 50% 200г  СЗМЖ</v>
          </cell>
          <cell r="C26">
            <v>18</v>
          </cell>
          <cell r="D26">
            <v>216</v>
          </cell>
          <cell r="F26">
            <v>12</v>
          </cell>
          <cell r="G26">
            <v>0.2</v>
          </cell>
          <cell r="H26">
            <v>43.2</v>
          </cell>
        </row>
        <row r="27">
          <cell r="A27">
            <v>783811</v>
          </cell>
          <cell r="B27" t="str">
            <v>Сыч/Прод Коровино Российский Оригин  50% вес  (3,5 кг брус) СЗМЖ</v>
          </cell>
          <cell r="C27">
            <v>4</v>
          </cell>
          <cell r="F27">
            <v>0</v>
          </cell>
          <cell r="G27">
            <v>3.5</v>
          </cell>
          <cell r="H27">
            <v>0</v>
          </cell>
        </row>
        <row r="28">
          <cell r="A28">
            <v>783804</v>
          </cell>
          <cell r="B28" t="str">
            <v>Сыч/Прод Коровино Тильзитер 50% 200г  СЗМЖ</v>
          </cell>
          <cell r="C28">
            <v>18</v>
          </cell>
          <cell r="D28">
            <v>126</v>
          </cell>
          <cell r="F28">
            <v>7</v>
          </cell>
          <cell r="G28">
            <v>0.2</v>
          </cell>
          <cell r="H28">
            <v>25.200000000000003</v>
          </cell>
        </row>
        <row r="29">
          <cell r="A29">
            <v>783828</v>
          </cell>
          <cell r="B29" t="str">
            <v>Сыч/Прод Коровино Тильзитер Оригин  50% вес  (3,5 кг брус) СЗМЖ</v>
          </cell>
          <cell r="C29">
            <v>4</v>
          </cell>
          <cell r="E29">
            <v>705</v>
          </cell>
          <cell r="F29">
            <v>47</v>
          </cell>
          <cell r="G29">
            <v>3.5</v>
          </cell>
          <cell r="H29">
            <v>705</v>
          </cell>
        </row>
        <row r="30">
          <cell r="A30">
            <v>8784474</v>
          </cell>
          <cell r="B30" t="str">
            <v>!!Подзаказ от 650 кг!! Сыч/Прод Коровино Российский Оригин 50% вес (7,5 кг круг) СЗМЖ</v>
          </cell>
          <cell r="C30">
            <v>2</v>
          </cell>
          <cell r="F30">
            <v>0</v>
          </cell>
          <cell r="G30">
            <v>7.5</v>
          </cell>
          <cell r="H30">
            <v>0</v>
          </cell>
        </row>
        <row r="31">
          <cell r="A31">
            <v>8444194</v>
          </cell>
          <cell r="B31" t="str">
            <v>Сыр Чечил копченый 43% 100г/6шт ТМ Папа Может</v>
          </cell>
          <cell r="C31">
            <v>6</v>
          </cell>
          <cell r="D31">
            <v>702</v>
          </cell>
          <cell r="F31">
            <v>117</v>
          </cell>
          <cell r="G31">
            <v>0.1</v>
          </cell>
          <cell r="H31">
            <v>70.2</v>
          </cell>
        </row>
        <row r="32">
          <cell r="A32">
            <v>8444187</v>
          </cell>
          <cell r="B32" t="str">
            <v>Сыр Чечил свежий 45% 100г/6шт ТМ Папа Может</v>
          </cell>
          <cell r="C32">
            <v>6</v>
          </cell>
          <cell r="D32">
            <v>1002</v>
          </cell>
          <cell r="F32">
            <v>167</v>
          </cell>
          <cell r="G32">
            <v>0.1</v>
          </cell>
          <cell r="H32">
            <v>100.2</v>
          </cell>
        </row>
        <row r="33">
          <cell r="A33">
            <v>8444163</v>
          </cell>
          <cell r="B33" t="str">
            <v>Сыр Боккончини копченый 40% 100г/8шт ТМ Папа Может</v>
          </cell>
          <cell r="C33">
            <v>8</v>
          </cell>
          <cell r="D33">
            <v>264</v>
          </cell>
          <cell r="F33">
            <v>33</v>
          </cell>
          <cell r="G33">
            <v>0.1</v>
          </cell>
          <cell r="H33">
            <v>26.400000000000002</v>
          </cell>
        </row>
        <row r="34">
          <cell r="A34">
            <v>8444170</v>
          </cell>
          <cell r="B34" t="str">
            <v>Сыр Скаморца свежий 100г/8шт ТМ Папа Может</v>
          </cell>
          <cell r="C34">
            <v>8</v>
          </cell>
          <cell r="D34">
            <v>128</v>
          </cell>
          <cell r="F34">
            <v>16</v>
          </cell>
          <cell r="G34">
            <v>0.1</v>
          </cell>
          <cell r="H34">
            <v>12.8</v>
          </cell>
        </row>
        <row r="35">
          <cell r="A35">
            <v>9988377</v>
          </cell>
          <cell r="B35" t="str">
            <v>Творожный Сыр 60% Сливочный  СТМ "ПапаМожет"- 140гр</v>
          </cell>
          <cell r="C35">
            <v>16</v>
          </cell>
          <cell r="F35">
            <v>0</v>
          </cell>
          <cell r="G35">
            <v>0.14000000000000001</v>
          </cell>
          <cell r="H35">
            <v>0</v>
          </cell>
        </row>
        <row r="36">
          <cell r="A36">
            <v>9988391</v>
          </cell>
          <cell r="B36" t="str">
            <v>Творожный Сыр 60 % С зеленью СТМ "ПапаМожет-" 140гр</v>
          </cell>
          <cell r="C36">
            <v>16</v>
          </cell>
          <cell r="D36">
            <v>208</v>
          </cell>
          <cell r="F36">
            <v>13</v>
          </cell>
          <cell r="G36">
            <v>0.14000000000000001</v>
          </cell>
          <cell r="H36">
            <v>29.120000000000005</v>
          </cell>
        </row>
        <row r="37">
          <cell r="A37">
            <v>5034819</v>
          </cell>
          <cell r="B37" t="str">
            <v>Сыр "Пармезан" (срок созревания 3 мес) м.д.ж. в с.в. 40% фас в газ.среда 180 г ОСТАНКИНО</v>
          </cell>
          <cell r="C37">
            <v>6</v>
          </cell>
          <cell r="F37">
            <v>0</v>
          </cell>
          <cell r="G37">
            <v>0.18</v>
          </cell>
          <cell r="H37">
            <v>0</v>
          </cell>
        </row>
        <row r="38">
          <cell r="A38">
            <v>5034864</v>
          </cell>
          <cell r="B38" t="str">
            <v>Сыр "Пармезан" (6 мес) м.д.ж. в с.в. 40% колотый, пакет полим, газ среда, 100 г ОСТАНКИНО</v>
          </cell>
          <cell r="C38">
            <v>6</v>
          </cell>
          <cell r="F38">
            <v>0</v>
          </cell>
          <cell r="G38">
            <v>0.1</v>
          </cell>
          <cell r="H38">
            <v>0</v>
          </cell>
        </row>
        <row r="39">
          <cell r="A39">
            <v>5037308</v>
          </cell>
          <cell r="B39" t="str">
            <v>Сыр "Пармезан" (срок созревания 3 месяцев) м.д.ж. в с.в. 40%  брус ОСТАНКИНО</v>
          </cell>
          <cell r="C39">
            <v>3</v>
          </cell>
          <cell r="F39">
            <v>0</v>
          </cell>
          <cell r="G39">
            <v>4.5</v>
          </cell>
          <cell r="H39">
            <v>0</v>
          </cell>
        </row>
        <row r="40">
          <cell r="A40">
            <v>5039845</v>
          </cell>
          <cell r="B40" t="str">
            <v>Сыр "Пармезан" с массовой долей жира в сухом веществе 40 %, срок созревания 3 месяца</v>
          </cell>
          <cell r="C40">
            <v>6</v>
          </cell>
          <cell r="E40">
            <v>60</v>
          </cell>
          <cell r="F40">
            <v>4</v>
          </cell>
          <cell r="G40">
            <v>2.5</v>
          </cell>
          <cell r="H40">
            <v>60</v>
          </cell>
        </row>
        <row r="41">
          <cell r="A41">
            <v>2981244</v>
          </cell>
          <cell r="B41" t="str">
            <v>Сыр «Алтайский Gold» («Алтайский Золотой») с м.д.ж. в сухом веществе 50%, ТМ "Останкино" цилиндр 1,5 кг</v>
          </cell>
          <cell r="C41">
            <v>6</v>
          </cell>
          <cell r="F41">
            <v>0</v>
          </cell>
          <cell r="G41">
            <v>1.3</v>
          </cell>
          <cell r="H41">
            <v>0</v>
          </cell>
        </row>
        <row r="42">
          <cell r="A42">
            <v>8785198</v>
          </cell>
          <cell r="B42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C42">
            <v>5</v>
          </cell>
          <cell r="F42">
            <v>0</v>
          </cell>
          <cell r="G42">
            <v>3.2</v>
          </cell>
          <cell r="H42">
            <v>0</v>
          </cell>
        </row>
        <row r="43">
          <cell r="A43">
            <v>8785228</v>
          </cell>
          <cell r="B43" t="str">
            <v>!!!Подзаказ от 650кг!!! 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C43">
            <v>5</v>
          </cell>
          <cell r="E43">
            <v>49.5</v>
          </cell>
          <cell r="F43">
            <v>3</v>
          </cell>
          <cell r="G43">
            <v>3.2</v>
          </cell>
          <cell r="H43">
            <v>49.5</v>
          </cell>
        </row>
        <row r="44">
          <cell r="A44">
            <v>9988452</v>
          </cell>
          <cell r="B44" t="str">
            <v>Плавленый Сыр колбасный копченый 40% СТМ "ПапаМожет" 400гр</v>
          </cell>
          <cell r="C44">
            <v>8</v>
          </cell>
          <cell r="F44">
            <v>0</v>
          </cell>
          <cell r="G44">
            <v>0.4</v>
          </cell>
          <cell r="H44">
            <v>0</v>
          </cell>
        </row>
        <row r="45">
          <cell r="A45">
            <v>9988476</v>
          </cell>
          <cell r="B45" t="str">
            <v>Плавленый продукт с Сыром колбасный копченый 40% СТМ "Коровино" 400гр</v>
          </cell>
          <cell r="C45">
            <v>28</v>
          </cell>
          <cell r="F45">
            <v>0</v>
          </cell>
          <cell r="G45">
            <v>0.4</v>
          </cell>
          <cell r="H45">
            <v>0</v>
          </cell>
        </row>
        <row r="46">
          <cell r="A46">
            <v>9988681</v>
          </cell>
          <cell r="B46" t="str">
            <v>Плавленый сыр "Сливочный" 45% 180 гр ТМ "ПАПА МОЖЕТ"</v>
          </cell>
          <cell r="C46">
            <v>16</v>
          </cell>
          <cell r="F46">
            <v>0</v>
          </cell>
          <cell r="G46">
            <v>0.18</v>
          </cell>
          <cell r="H46">
            <v>0</v>
          </cell>
        </row>
        <row r="47">
          <cell r="A47">
            <v>9988438</v>
          </cell>
          <cell r="B47" t="str">
            <v>Плавленый Сыр 45% "С ветчиной" СТМ "ПапаМожет" 180гр</v>
          </cell>
          <cell r="C47">
            <v>16</v>
          </cell>
          <cell r="D47">
            <v>64</v>
          </cell>
          <cell r="F47">
            <v>4</v>
          </cell>
          <cell r="G47">
            <v>0.18</v>
          </cell>
          <cell r="H47">
            <v>11.52</v>
          </cell>
        </row>
        <row r="48">
          <cell r="A48">
            <v>9988445</v>
          </cell>
          <cell r="B48" t="str">
            <v>Плавленый Сыр 45% "С грибами" СТМ "ПапаМожет" 180гр</v>
          </cell>
          <cell r="C48">
            <v>16</v>
          </cell>
          <cell r="F48">
            <v>0</v>
          </cell>
          <cell r="G48">
            <v>0.18</v>
          </cell>
          <cell r="H48">
            <v>0</v>
          </cell>
        </row>
        <row r="49">
          <cell r="A49">
            <v>9988421</v>
          </cell>
          <cell r="B49" t="str">
            <v>Творожный Сыр 60 % С маринованными огурчиками и укропом СТМ "ПапаМожет" 140гр</v>
          </cell>
          <cell r="C49">
            <v>16</v>
          </cell>
          <cell r="F49">
            <v>0</v>
          </cell>
          <cell r="G49">
            <v>0.14000000000000001</v>
          </cell>
          <cell r="H49">
            <v>0</v>
          </cell>
        </row>
        <row r="50">
          <cell r="A50">
            <v>9988674</v>
          </cell>
          <cell r="B50" t="str">
            <v>Плавленый сыр "Шоколадный" 30% 180 гр ТМ "ПАПА МОЖЕТ"</v>
          </cell>
          <cell r="C50">
            <v>16</v>
          </cell>
          <cell r="F50">
            <v>0</v>
          </cell>
          <cell r="G50">
            <v>0.18</v>
          </cell>
          <cell r="H50">
            <v>0</v>
          </cell>
        </row>
        <row r="51">
          <cell r="B51" t="str">
            <v>ИТОГО вес поставки в КГ</v>
          </cell>
          <cell r="H51">
            <v>1790.1400000000003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85546875" customWidth="1"/>
    <col min="3" max="6" width="6.28515625" customWidth="1"/>
    <col min="7" max="7" width="5" style="10" customWidth="1"/>
    <col min="8" max="8" width="5" customWidth="1"/>
    <col min="9" max="9" width="9.7109375" bestFit="1" customWidth="1"/>
    <col min="10" max="11" width="5.42578125" customWidth="1"/>
    <col min="12" max="13" width="0.7109375" customWidth="1"/>
    <col min="14" max="18" width="5.42578125" customWidth="1"/>
    <col min="19" max="19" width="21.7109375" customWidth="1"/>
    <col min="20" max="21" width="5.28515625" customWidth="1"/>
    <col min="22" max="27" width="6.28515625" customWidth="1"/>
    <col min="28" max="28" width="47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78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79</v>
      </c>
      <c r="R4" s="1"/>
      <c r="S4" s="1"/>
      <c r="T4" s="1"/>
      <c r="U4" s="1"/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4816.5180000000009</v>
      </c>
      <c r="F5" s="4">
        <f>SUM(F6:F497)</f>
        <v>8032.338999999999</v>
      </c>
      <c r="G5" s="7"/>
      <c r="H5" s="1"/>
      <c r="I5" s="1"/>
      <c r="J5" s="4">
        <f t="shared" ref="J5:R5" si="0">SUM(J6:J497)</f>
        <v>4860.7180000000008</v>
      </c>
      <c r="K5" s="4">
        <f t="shared" si="0"/>
        <v>-44.19999999999996</v>
      </c>
      <c r="L5" s="4">
        <f t="shared" si="0"/>
        <v>0</v>
      </c>
      <c r="M5" s="4">
        <f t="shared" si="0"/>
        <v>0</v>
      </c>
      <c r="N5" s="4">
        <f t="shared" si="0"/>
        <v>1247.8629999999998</v>
      </c>
      <c r="O5" s="4">
        <f t="shared" si="0"/>
        <v>4004.6869999999999</v>
      </c>
      <c r="P5" s="4">
        <f t="shared" si="0"/>
        <v>963.30360000000007</v>
      </c>
      <c r="Q5" s="4">
        <f t="shared" si="0"/>
        <v>5665</v>
      </c>
      <c r="R5" s="4">
        <f t="shared" si="0"/>
        <v>0</v>
      </c>
      <c r="S5" s="1"/>
      <c r="T5" s="1"/>
      <c r="U5" s="1"/>
      <c r="V5" s="4">
        <f t="shared" ref="V5:AA5" si="1">SUM(V6:V497)</f>
        <v>1016.5080000000002</v>
      </c>
      <c r="W5" s="4">
        <f t="shared" si="1"/>
        <v>903.38619999999992</v>
      </c>
      <c r="X5" s="4">
        <f t="shared" si="1"/>
        <v>1284.7105999999997</v>
      </c>
      <c r="Y5" s="4">
        <f t="shared" si="1"/>
        <v>1328.6957999999997</v>
      </c>
      <c r="Z5" s="4">
        <f t="shared" si="1"/>
        <v>1303.8234000000002</v>
      </c>
      <c r="AA5" s="4">
        <f t="shared" si="1"/>
        <v>1177.6372000000001</v>
      </c>
      <c r="AB5" s="1"/>
      <c r="AC5" s="4">
        <f>SUM(AC6:AC497)</f>
        <v>1776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267</v>
      </c>
      <c r="D6" s="1"/>
      <c r="E6" s="1">
        <v>56</v>
      </c>
      <c r="F6" s="1">
        <v>211</v>
      </c>
      <c r="G6" s="7">
        <v>0.14000000000000001</v>
      </c>
      <c r="H6" s="1">
        <v>180</v>
      </c>
      <c r="I6" s="1">
        <v>9988421</v>
      </c>
      <c r="J6" s="1">
        <v>58</v>
      </c>
      <c r="K6" s="1">
        <f t="shared" ref="K6:K41" si="2">E6-J6</f>
        <v>-2</v>
      </c>
      <c r="L6" s="1"/>
      <c r="M6" s="1"/>
      <c r="N6" s="1"/>
      <c r="O6" s="1">
        <v>17</v>
      </c>
      <c r="P6" s="1">
        <f>E6/5</f>
        <v>11.2</v>
      </c>
      <c r="Q6" s="5"/>
      <c r="R6" s="5"/>
      <c r="S6" s="1"/>
      <c r="T6" s="1">
        <f>(F6+N6+O6+Q6)/P6</f>
        <v>20.357142857142858</v>
      </c>
      <c r="U6" s="1">
        <f>(F6+N6+O6)/P6</f>
        <v>20.357142857142858</v>
      </c>
      <c r="V6" s="1">
        <v>14.2</v>
      </c>
      <c r="W6" s="1">
        <v>6.6</v>
      </c>
      <c r="X6" s="1">
        <v>10</v>
      </c>
      <c r="Y6" s="1">
        <v>13.6</v>
      </c>
      <c r="Z6" s="1">
        <v>21.8</v>
      </c>
      <c r="AA6" s="1">
        <v>9.8000000000000007</v>
      </c>
      <c r="AB6" s="20" t="s">
        <v>38</v>
      </c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256</v>
      </c>
      <c r="D7" s="1"/>
      <c r="E7" s="1">
        <v>84</v>
      </c>
      <c r="F7" s="1">
        <v>172</v>
      </c>
      <c r="G7" s="7">
        <v>0.18</v>
      </c>
      <c r="H7" s="1">
        <v>270</v>
      </c>
      <c r="I7" s="1">
        <v>9988438</v>
      </c>
      <c r="J7" s="1">
        <v>84</v>
      </c>
      <c r="K7" s="1">
        <f t="shared" si="2"/>
        <v>0</v>
      </c>
      <c r="L7" s="1"/>
      <c r="M7" s="1"/>
      <c r="N7" s="1"/>
      <c r="O7" s="1">
        <v>80</v>
      </c>
      <c r="P7" s="1">
        <f t="shared" ref="P7:P44" si="3">E7/5</f>
        <v>16.8</v>
      </c>
      <c r="Q7" s="5">
        <v>60</v>
      </c>
      <c r="R7" s="5"/>
      <c r="S7" s="1"/>
      <c r="T7" s="1">
        <f t="shared" ref="T7:T41" si="4">(F7+N7+O7+Q7)/P7</f>
        <v>18.571428571428569</v>
      </c>
      <c r="U7" s="1">
        <f t="shared" ref="U7:U41" si="5">(F7+N7+O7)/P7</f>
        <v>15</v>
      </c>
      <c r="V7" s="1">
        <v>16.8</v>
      </c>
      <c r="W7" s="1">
        <v>11</v>
      </c>
      <c r="X7" s="1">
        <v>19.2</v>
      </c>
      <c r="Y7" s="1">
        <v>13.4</v>
      </c>
      <c r="Z7" s="1">
        <v>23.2</v>
      </c>
      <c r="AA7" s="1">
        <v>14.8</v>
      </c>
      <c r="AB7" s="1"/>
      <c r="AC7" s="1">
        <f t="shared" ref="AC7:AC41" si="6">Q7*G7</f>
        <v>10.799999999999999</v>
      </c>
      <c r="AD7" s="1"/>
      <c r="AE7" s="1">
        <f>VLOOKUP(I7,[1]Бердянск!$A:$H,8,0)</f>
        <v>11.52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407</v>
      </c>
      <c r="D8" s="1"/>
      <c r="E8" s="1">
        <v>80</v>
      </c>
      <c r="F8" s="1">
        <v>326</v>
      </c>
      <c r="G8" s="7">
        <v>0.18</v>
      </c>
      <c r="H8" s="1">
        <v>270</v>
      </c>
      <c r="I8" s="1">
        <v>9988445</v>
      </c>
      <c r="J8" s="1">
        <v>82</v>
      </c>
      <c r="K8" s="1">
        <f t="shared" si="2"/>
        <v>-2</v>
      </c>
      <c r="L8" s="1"/>
      <c r="M8" s="1"/>
      <c r="N8" s="1"/>
      <c r="O8" s="1"/>
      <c r="P8" s="1">
        <f t="shared" si="3"/>
        <v>16</v>
      </c>
      <c r="Q8" s="5"/>
      <c r="R8" s="5"/>
      <c r="S8" s="1"/>
      <c r="T8" s="1">
        <f t="shared" si="4"/>
        <v>20.375</v>
      </c>
      <c r="U8" s="1">
        <f t="shared" si="5"/>
        <v>20.375</v>
      </c>
      <c r="V8" s="1">
        <v>16</v>
      </c>
      <c r="W8" s="1">
        <v>13</v>
      </c>
      <c r="X8" s="1">
        <v>24.8</v>
      </c>
      <c r="Y8" s="1">
        <v>17.2</v>
      </c>
      <c r="Z8" s="1">
        <v>8.8000000000000007</v>
      </c>
      <c r="AA8" s="1">
        <v>11.2</v>
      </c>
      <c r="AB8" s="20" t="s">
        <v>38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167</v>
      </c>
      <c r="D9" s="1"/>
      <c r="E9" s="1">
        <v>35</v>
      </c>
      <c r="F9" s="1">
        <v>132</v>
      </c>
      <c r="G9" s="7">
        <v>0.4</v>
      </c>
      <c r="H9" s="1">
        <v>270</v>
      </c>
      <c r="I9" s="1">
        <v>9988452</v>
      </c>
      <c r="J9" s="1">
        <v>35</v>
      </c>
      <c r="K9" s="1">
        <f t="shared" si="2"/>
        <v>0</v>
      </c>
      <c r="L9" s="1"/>
      <c r="M9" s="1"/>
      <c r="N9" s="1"/>
      <c r="O9" s="1"/>
      <c r="P9" s="1">
        <f t="shared" si="3"/>
        <v>7</v>
      </c>
      <c r="Q9" s="5"/>
      <c r="R9" s="5"/>
      <c r="S9" s="1"/>
      <c r="T9" s="1">
        <f t="shared" si="4"/>
        <v>18.857142857142858</v>
      </c>
      <c r="U9" s="1">
        <f t="shared" si="5"/>
        <v>18.857142857142858</v>
      </c>
      <c r="V9" s="1">
        <v>8.1999999999999993</v>
      </c>
      <c r="W9" s="1">
        <v>5.8</v>
      </c>
      <c r="X9" s="1">
        <v>7</v>
      </c>
      <c r="Y9" s="1">
        <v>3.4</v>
      </c>
      <c r="Z9" s="1">
        <v>9.1999999999999993</v>
      </c>
      <c r="AA9" s="1">
        <v>14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228</v>
      </c>
      <c r="D10" s="1"/>
      <c r="E10" s="1">
        <v>40</v>
      </c>
      <c r="F10" s="1">
        <v>188</v>
      </c>
      <c r="G10" s="7">
        <v>0.4</v>
      </c>
      <c r="H10" s="1">
        <v>270</v>
      </c>
      <c r="I10" s="1">
        <v>9988476</v>
      </c>
      <c r="J10" s="1">
        <v>41</v>
      </c>
      <c r="K10" s="1">
        <f t="shared" si="2"/>
        <v>-1</v>
      </c>
      <c r="L10" s="1"/>
      <c r="M10" s="1"/>
      <c r="N10" s="1"/>
      <c r="O10" s="1"/>
      <c r="P10" s="1">
        <f t="shared" si="3"/>
        <v>8</v>
      </c>
      <c r="Q10" s="5"/>
      <c r="R10" s="5"/>
      <c r="S10" s="1"/>
      <c r="T10" s="1">
        <f t="shared" si="4"/>
        <v>23.5</v>
      </c>
      <c r="U10" s="1">
        <f t="shared" si="5"/>
        <v>23.5</v>
      </c>
      <c r="V10" s="1">
        <v>7.4</v>
      </c>
      <c r="W10" s="1">
        <v>3</v>
      </c>
      <c r="X10" s="1">
        <v>6.4</v>
      </c>
      <c r="Y10" s="1">
        <v>2.8</v>
      </c>
      <c r="Z10" s="1">
        <v>6.8</v>
      </c>
      <c r="AA10" s="1">
        <v>11.6</v>
      </c>
      <c r="AB10" s="20" t="s">
        <v>38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39" x14ac:dyDescent="0.25">
      <c r="A11" s="1" t="s">
        <v>39</v>
      </c>
      <c r="B11" s="1" t="s">
        <v>40</v>
      </c>
      <c r="C11" s="1">
        <v>125.764</v>
      </c>
      <c r="D11" s="1"/>
      <c r="E11" s="1">
        <v>38.095999999999997</v>
      </c>
      <c r="F11" s="1">
        <v>87.668000000000006</v>
      </c>
      <c r="G11" s="7">
        <v>1</v>
      </c>
      <c r="H11" s="1">
        <v>150</v>
      </c>
      <c r="I11" s="1">
        <v>5039845</v>
      </c>
      <c r="J11" s="1">
        <v>32.9</v>
      </c>
      <c r="K11" s="1">
        <f t="shared" si="2"/>
        <v>5.195999999999998</v>
      </c>
      <c r="L11" s="1"/>
      <c r="M11" s="1"/>
      <c r="N11" s="1"/>
      <c r="O11" s="1"/>
      <c r="P11" s="1">
        <f t="shared" si="3"/>
        <v>7.6191999999999993</v>
      </c>
      <c r="Q11" s="5">
        <v>55</v>
      </c>
      <c r="R11" s="5"/>
      <c r="S11" s="1"/>
      <c r="T11" s="1">
        <f t="shared" si="4"/>
        <v>18.724800503989922</v>
      </c>
      <c r="U11" s="1">
        <f t="shared" si="5"/>
        <v>11.50619487610248</v>
      </c>
      <c r="V11" s="1">
        <v>3.8319999999999999</v>
      </c>
      <c r="W11" s="1">
        <v>5.8151999999999999</v>
      </c>
      <c r="X11" s="1">
        <v>5.6651999999999996</v>
      </c>
      <c r="Y11" s="1">
        <v>0</v>
      </c>
      <c r="Z11" s="1">
        <v>9.1879999999999988</v>
      </c>
      <c r="AA11" s="1">
        <v>1.8560000000000001</v>
      </c>
      <c r="AB11" s="21" t="s">
        <v>77</v>
      </c>
      <c r="AC11" s="1">
        <f t="shared" si="6"/>
        <v>55</v>
      </c>
      <c r="AD11" s="1"/>
      <c r="AE11" s="1">
        <f>VLOOKUP(I11,[1]Бердянск!$A:$H,8,0)</f>
        <v>60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31</v>
      </c>
      <c r="C12" s="1">
        <v>292</v>
      </c>
      <c r="D12" s="1"/>
      <c r="E12" s="1">
        <v>96</v>
      </c>
      <c r="F12" s="1">
        <v>195</v>
      </c>
      <c r="G12" s="7">
        <v>0.18</v>
      </c>
      <c r="H12" s="1">
        <v>150</v>
      </c>
      <c r="I12" s="1">
        <v>5034819</v>
      </c>
      <c r="J12" s="1">
        <v>98</v>
      </c>
      <c r="K12" s="1">
        <f t="shared" si="2"/>
        <v>-2</v>
      </c>
      <c r="L12" s="1"/>
      <c r="M12" s="1"/>
      <c r="N12" s="1"/>
      <c r="O12" s="1">
        <v>164</v>
      </c>
      <c r="P12" s="1">
        <f t="shared" si="3"/>
        <v>19.2</v>
      </c>
      <c r="Q12" s="5"/>
      <c r="R12" s="5"/>
      <c r="S12" s="1"/>
      <c r="T12" s="1">
        <f t="shared" si="4"/>
        <v>18.697916666666668</v>
      </c>
      <c r="U12" s="1">
        <f t="shared" si="5"/>
        <v>18.697916666666668</v>
      </c>
      <c r="V12" s="1">
        <v>22.8</v>
      </c>
      <c r="W12" s="1">
        <v>5</v>
      </c>
      <c r="X12" s="1">
        <v>19.399999999999999</v>
      </c>
      <c r="Y12" s="1">
        <v>27.2</v>
      </c>
      <c r="Z12" s="1">
        <v>11.2</v>
      </c>
      <c r="AA12" s="1">
        <v>13.2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31</v>
      </c>
      <c r="C13" s="1">
        <v>389</v>
      </c>
      <c r="D13" s="1"/>
      <c r="E13" s="1">
        <v>162</v>
      </c>
      <c r="F13" s="1">
        <v>219</v>
      </c>
      <c r="G13" s="7">
        <v>0.1</v>
      </c>
      <c r="H13" s="1">
        <v>90</v>
      </c>
      <c r="I13" s="1">
        <v>8444163</v>
      </c>
      <c r="J13" s="1">
        <v>162</v>
      </c>
      <c r="K13" s="1">
        <f t="shared" si="2"/>
        <v>0</v>
      </c>
      <c r="L13" s="1"/>
      <c r="M13" s="1"/>
      <c r="N13" s="1"/>
      <c r="O13" s="1">
        <v>139</v>
      </c>
      <c r="P13" s="1">
        <f t="shared" si="3"/>
        <v>32.4</v>
      </c>
      <c r="Q13" s="5">
        <v>260</v>
      </c>
      <c r="R13" s="5"/>
      <c r="S13" s="1"/>
      <c r="T13" s="1">
        <f t="shared" si="4"/>
        <v>19.074074074074076</v>
      </c>
      <c r="U13" s="1">
        <f t="shared" si="5"/>
        <v>11.049382716049383</v>
      </c>
      <c r="V13" s="1">
        <v>26.4</v>
      </c>
      <c r="W13" s="1">
        <v>18</v>
      </c>
      <c r="X13" s="1">
        <v>28.4</v>
      </c>
      <c r="Y13" s="1">
        <v>27</v>
      </c>
      <c r="Z13" s="1">
        <v>23</v>
      </c>
      <c r="AA13" s="1">
        <v>15.8</v>
      </c>
      <c r="AB13" s="1"/>
      <c r="AC13" s="1">
        <f t="shared" si="6"/>
        <v>26</v>
      </c>
      <c r="AD13" s="1"/>
      <c r="AE13" s="1">
        <f>VLOOKUP(I13,[1]Бердянск!$A:$H,8,0)</f>
        <v>26.400000000000002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31</v>
      </c>
      <c r="C14" s="1">
        <v>624</v>
      </c>
      <c r="D14" s="1"/>
      <c r="E14" s="1">
        <v>349</v>
      </c>
      <c r="F14" s="1">
        <v>274</v>
      </c>
      <c r="G14" s="7">
        <v>0.18</v>
      </c>
      <c r="H14" s="1">
        <v>150</v>
      </c>
      <c r="I14" s="1">
        <v>5038411</v>
      </c>
      <c r="J14" s="1">
        <v>358</v>
      </c>
      <c r="K14" s="1">
        <f t="shared" si="2"/>
        <v>-9</v>
      </c>
      <c r="L14" s="1"/>
      <c r="M14" s="1"/>
      <c r="N14" s="1">
        <v>73</v>
      </c>
      <c r="O14" s="1">
        <v>359</v>
      </c>
      <c r="P14" s="1">
        <f t="shared" si="3"/>
        <v>69.8</v>
      </c>
      <c r="Q14" s="5">
        <v>690</v>
      </c>
      <c r="R14" s="5"/>
      <c r="S14" s="1"/>
      <c r="T14" s="1">
        <f t="shared" si="4"/>
        <v>20</v>
      </c>
      <c r="U14" s="1">
        <f t="shared" si="5"/>
        <v>10.114613180515759</v>
      </c>
      <c r="V14" s="1">
        <v>52.8</v>
      </c>
      <c r="W14" s="1">
        <v>46.6</v>
      </c>
      <c r="X14" s="1">
        <v>50.454000000000001</v>
      </c>
      <c r="Y14" s="1">
        <v>54</v>
      </c>
      <c r="Z14" s="1">
        <v>56.6</v>
      </c>
      <c r="AA14" s="1">
        <v>68.599999999999994</v>
      </c>
      <c r="AB14" s="1"/>
      <c r="AC14" s="1">
        <f t="shared" si="6"/>
        <v>124.19999999999999</v>
      </c>
      <c r="AD14" s="1"/>
      <c r="AE14" s="1">
        <f>VLOOKUP(I14,[1]Бердянск!$A:$H,8,0)</f>
        <v>124.19999999999999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31</v>
      </c>
      <c r="C15" s="1">
        <v>653.56399999999996</v>
      </c>
      <c r="D15" s="1"/>
      <c r="E15" s="1">
        <v>306</v>
      </c>
      <c r="F15" s="1">
        <v>345.56400000000002</v>
      </c>
      <c r="G15" s="7">
        <v>0.18</v>
      </c>
      <c r="H15" s="1">
        <v>150</v>
      </c>
      <c r="I15" s="1">
        <v>5038459</v>
      </c>
      <c r="J15" s="1">
        <v>312</v>
      </c>
      <c r="K15" s="1">
        <f t="shared" si="2"/>
        <v>-6</v>
      </c>
      <c r="L15" s="1"/>
      <c r="M15" s="1"/>
      <c r="N15" s="1">
        <v>191.43600000000001</v>
      </c>
      <c r="O15" s="1">
        <v>451.00000000000011</v>
      </c>
      <c r="P15" s="1">
        <f t="shared" si="3"/>
        <v>61.2</v>
      </c>
      <c r="Q15" s="5">
        <v>300</v>
      </c>
      <c r="R15" s="5"/>
      <c r="S15" s="1"/>
      <c r="T15" s="1">
        <f t="shared" si="4"/>
        <v>21.045751633986928</v>
      </c>
      <c r="U15" s="1">
        <f t="shared" si="5"/>
        <v>16.143790849673202</v>
      </c>
      <c r="V15" s="1">
        <v>64.8</v>
      </c>
      <c r="W15" s="1">
        <v>58.8</v>
      </c>
      <c r="X15" s="1">
        <v>59.286000000000001</v>
      </c>
      <c r="Y15" s="1">
        <v>65</v>
      </c>
      <c r="Z15" s="1">
        <v>60.2</v>
      </c>
      <c r="AA15" s="1">
        <v>78.8</v>
      </c>
      <c r="AB15" s="1"/>
      <c r="AC15" s="1">
        <f t="shared" si="6"/>
        <v>54</v>
      </c>
      <c r="AD15" s="1"/>
      <c r="AE15" s="1">
        <f>VLOOKUP(I15,[1]Бердянск!$A:$H,8,0)</f>
        <v>54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31</v>
      </c>
      <c r="C16" s="1">
        <v>855</v>
      </c>
      <c r="D16" s="1"/>
      <c r="E16" s="1">
        <v>385</v>
      </c>
      <c r="F16" s="1">
        <v>469</v>
      </c>
      <c r="G16" s="7">
        <v>0.18</v>
      </c>
      <c r="H16" s="1">
        <v>150</v>
      </c>
      <c r="I16" s="1">
        <v>5038435</v>
      </c>
      <c r="J16" s="1">
        <v>403</v>
      </c>
      <c r="K16" s="1">
        <f t="shared" si="2"/>
        <v>-18</v>
      </c>
      <c r="L16" s="1"/>
      <c r="M16" s="1"/>
      <c r="N16" s="1">
        <v>167</v>
      </c>
      <c r="O16" s="1">
        <v>434</v>
      </c>
      <c r="P16" s="1">
        <f t="shared" si="3"/>
        <v>77</v>
      </c>
      <c r="Q16" s="5">
        <v>550</v>
      </c>
      <c r="R16" s="5"/>
      <c r="S16" s="1"/>
      <c r="T16" s="1">
        <f t="shared" si="4"/>
        <v>21.038961038961038</v>
      </c>
      <c r="U16" s="1">
        <f t="shared" si="5"/>
        <v>13.896103896103897</v>
      </c>
      <c r="V16" s="1">
        <v>72.8</v>
      </c>
      <c r="W16" s="1">
        <v>69.599999999999994</v>
      </c>
      <c r="X16" s="1">
        <v>72.599999999999994</v>
      </c>
      <c r="Y16" s="1">
        <v>69.8</v>
      </c>
      <c r="Z16" s="1">
        <v>72.599999999999994</v>
      </c>
      <c r="AA16" s="1">
        <v>90.6</v>
      </c>
      <c r="AB16" s="1"/>
      <c r="AC16" s="1">
        <f t="shared" si="6"/>
        <v>99</v>
      </c>
      <c r="AD16" s="1"/>
      <c r="AE16" s="1">
        <f>VLOOKUP(I16,[1]Бердянск!$A:$H,8,0)</f>
        <v>99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31</v>
      </c>
      <c r="C17" s="1">
        <v>400</v>
      </c>
      <c r="D17" s="1"/>
      <c r="E17" s="1">
        <v>233</v>
      </c>
      <c r="F17" s="1">
        <v>167</v>
      </c>
      <c r="G17" s="7">
        <v>0.18</v>
      </c>
      <c r="H17" s="1">
        <v>120</v>
      </c>
      <c r="I17" s="1">
        <v>5038398</v>
      </c>
      <c r="J17" s="1">
        <v>234</v>
      </c>
      <c r="K17" s="1">
        <f t="shared" si="2"/>
        <v>-1</v>
      </c>
      <c r="L17" s="1"/>
      <c r="M17" s="1"/>
      <c r="N17" s="1"/>
      <c r="O17" s="1">
        <v>512</v>
      </c>
      <c r="P17" s="1">
        <f t="shared" si="3"/>
        <v>46.6</v>
      </c>
      <c r="Q17" s="5">
        <v>200</v>
      </c>
      <c r="R17" s="5"/>
      <c r="S17" s="1"/>
      <c r="T17" s="1">
        <f t="shared" si="4"/>
        <v>18.862660944206009</v>
      </c>
      <c r="U17" s="1">
        <f t="shared" si="5"/>
        <v>14.570815450643776</v>
      </c>
      <c r="V17" s="1">
        <v>45.6</v>
      </c>
      <c r="W17" s="1">
        <v>29.8</v>
      </c>
      <c r="X17" s="1">
        <v>29.4</v>
      </c>
      <c r="Y17" s="1">
        <v>24.2</v>
      </c>
      <c r="Z17" s="1">
        <v>34.844000000000001</v>
      </c>
      <c r="AA17" s="1">
        <v>31.2</v>
      </c>
      <c r="AB17" s="1"/>
      <c r="AC17" s="1">
        <f t="shared" si="6"/>
        <v>36</v>
      </c>
      <c r="AD17" s="1"/>
      <c r="AE17" s="1">
        <f>VLOOKUP(I17,[1]Бердянск!$A:$H,8,0)</f>
        <v>36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47</v>
      </c>
      <c r="B18" s="1" t="s">
        <v>40</v>
      </c>
      <c r="C18" s="1">
        <v>469.38799999999998</v>
      </c>
      <c r="D18" s="1"/>
      <c r="E18" s="1">
        <v>66.804000000000002</v>
      </c>
      <c r="F18" s="1">
        <v>402.584</v>
      </c>
      <c r="G18" s="7">
        <v>1</v>
      </c>
      <c r="H18" s="1">
        <v>150</v>
      </c>
      <c r="I18" s="1">
        <v>5038572</v>
      </c>
      <c r="J18" s="1">
        <v>65</v>
      </c>
      <c r="K18" s="1">
        <f t="shared" si="2"/>
        <v>1.804000000000002</v>
      </c>
      <c r="L18" s="1"/>
      <c r="M18" s="1"/>
      <c r="N18" s="1"/>
      <c r="O18" s="1"/>
      <c r="P18" s="1">
        <f t="shared" si="3"/>
        <v>13.360800000000001</v>
      </c>
      <c r="Q18" s="5"/>
      <c r="R18" s="5"/>
      <c r="S18" s="1"/>
      <c r="T18" s="1">
        <f t="shared" si="4"/>
        <v>30.131728639003651</v>
      </c>
      <c r="U18" s="1">
        <f t="shared" si="5"/>
        <v>30.131728639003651</v>
      </c>
      <c r="V18" s="1">
        <v>17.122399999999999</v>
      </c>
      <c r="W18" s="1">
        <v>21.001200000000001</v>
      </c>
      <c r="X18" s="1">
        <v>29.738399999999999</v>
      </c>
      <c r="Y18" s="1">
        <v>26.2364</v>
      </c>
      <c r="Z18" s="1">
        <v>10.8696</v>
      </c>
      <c r="AA18" s="1">
        <v>22.5472</v>
      </c>
      <c r="AB18" s="20" t="s">
        <v>38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48</v>
      </c>
      <c r="B19" s="12" t="s">
        <v>40</v>
      </c>
      <c r="C19" s="12">
        <v>498.858</v>
      </c>
      <c r="D19" s="12"/>
      <c r="E19" s="12">
        <v>51.41</v>
      </c>
      <c r="F19" s="13">
        <v>447.44799999999998</v>
      </c>
      <c r="G19" s="7">
        <v>1</v>
      </c>
      <c r="H19" s="1">
        <v>150</v>
      </c>
      <c r="I19" s="1">
        <v>5038596</v>
      </c>
      <c r="J19" s="1">
        <v>52.5</v>
      </c>
      <c r="K19" s="1">
        <f t="shared" si="2"/>
        <v>-1.0900000000000034</v>
      </c>
      <c r="L19" s="1"/>
      <c r="M19" s="1"/>
      <c r="N19" s="1"/>
      <c r="O19" s="1"/>
      <c r="P19" s="1">
        <f t="shared" si="3"/>
        <v>10.282</v>
      </c>
      <c r="Q19" s="5"/>
      <c r="R19" s="5"/>
      <c r="S19" s="1"/>
      <c r="T19" s="1">
        <f t="shared" si="4"/>
        <v>43.517603579070219</v>
      </c>
      <c r="U19" s="1">
        <f t="shared" si="5"/>
        <v>43.517603579070219</v>
      </c>
      <c r="V19" s="1">
        <v>10.816000000000001</v>
      </c>
      <c r="W19" s="1">
        <v>15.0352</v>
      </c>
      <c r="X19" s="1">
        <v>25.3796</v>
      </c>
      <c r="Y19" s="1">
        <v>19.6556</v>
      </c>
      <c r="Z19" s="1">
        <v>24.1052</v>
      </c>
      <c r="AA19" s="1">
        <v>19.6172</v>
      </c>
      <c r="AB19" s="20" t="s">
        <v>38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4" t="s">
        <v>51</v>
      </c>
      <c r="B20" s="15" t="s">
        <v>40</v>
      </c>
      <c r="C20" s="15">
        <v>-2.6749999999999998</v>
      </c>
      <c r="D20" s="15"/>
      <c r="E20" s="15"/>
      <c r="F20" s="16">
        <v>-2.6749999999999998</v>
      </c>
      <c r="G20" s="7">
        <v>0</v>
      </c>
      <c r="H20" s="1" t="e">
        <v>#N/A</v>
      </c>
      <c r="I20" s="1" t="s">
        <v>50</v>
      </c>
      <c r="J20" s="1"/>
      <c r="K20" s="1">
        <f t="shared" si="2"/>
        <v>0</v>
      </c>
      <c r="L20" s="1"/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-0.4</v>
      </c>
      <c r="W20" s="1">
        <v>0.93499999999999994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31</v>
      </c>
      <c r="C21" s="1">
        <v>213</v>
      </c>
      <c r="D21" s="1"/>
      <c r="E21" s="1">
        <v>64</v>
      </c>
      <c r="F21" s="1">
        <v>149</v>
      </c>
      <c r="G21" s="7">
        <v>0.2</v>
      </c>
      <c r="H21" s="1">
        <v>120</v>
      </c>
      <c r="I21" s="1">
        <v>5038831</v>
      </c>
      <c r="J21" s="1">
        <v>63</v>
      </c>
      <c r="K21" s="1">
        <f t="shared" si="2"/>
        <v>1</v>
      </c>
      <c r="L21" s="1"/>
      <c r="M21" s="1"/>
      <c r="N21" s="1">
        <v>20</v>
      </c>
      <c r="O21" s="1">
        <v>19</v>
      </c>
      <c r="P21" s="1">
        <f t="shared" si="3"/>
        <v>12.8</v>
      </c>
      <c r="Q21" s="5">
        <v>60</v>
      </c>
      <c r="R21" s="5"/>
      <c r="S21" s="1"/>
      <c r="T21" s="1">
        <f t="shared" si="4"/>
        <v>19.375</v>
      </c>
      <c r="U21" s="1">
        <f t="shared" si="5"/>
        <v>14.6875</v>
      </c>
      <c r="V21" s="1">
        <v>12.6</v>
      </c>
      <c r="W21" s="1">
        <v>14.8</v>
      </c>
      <c r="X21" s="1">
        <v>7.8</v>
      </c>
      <c r="Y21" s="1">
        <v>19.399999999999999</v>
      </c>
      <c r="Z21" s="1">
        <v>8.8000000000000007</v>
      </c>
      <c r="AA21" s="1">
        <v>15.6</v>
      </c>
      <c r="AB21" s="1" t="s">
        <v>53</v>
      </c>
      <c r="AC21" s="1">
        <f t="shared" si="6"/>
        <v>12</v>
      </c>
      <c r="AD21" s="1"/>
      <c r="AE21" s="1">
        <f>VLOOKUP(I21,[1]Бердянск!$A:$H,8,0)</f>
        <v>10.799999999999999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31</v>
      </c>
      <c r="C22" s="1">
        <v>357</v>
      </c>
      <c r="D22" s="1"/>
      <c r="E22" s="1">
        <v>84</v>
      </c>
      <c r="F22" s="1">
        <v>270</v>
      </c>
      <c r="G22" s="7">
        <v>0.2</v>
      </c>
      <c r="H22" s="1">
        <v>120</v>
      </c>
      <c r="I22" s="1">
        <v>5038855</v>
      </c>
      <c r="J22" s="1">
        <v>88</v>
      </c>
      <c r="K22" s="1">
        <f t="shared" si="2"/>
        <v>-4</v>
      </c>
      <c r="L22" s="1"/>
      <c r="M22" s="1"/>
      <c r="N22" s="1"/>
      <c r="O22" s="1"/>
      <c r="P22" s="1">
        <f t="shared" si="3"/>
        <v>16.8</v>
      </c>
      <c r="Q22" s="5">
        <v>50</v>
      </c>
      <c r="R22" s="5"/>
      <c r="S22" s="1"/>
      <c r="T22" s="1">
        <f t="shared" si="4"/>
        <v>19.047619047619047</v>
      </c>
      <c r="U22" s="1">
        <f t="shared" si="5"/>
        <v>16.071428571428569</v>
      </c>
      <c r="V22" s="1">
        <v>15.6</v>
      </c>
      <c r="W22" s="1">
        <v>15.8</v>
      </c>
      <c r="X22" s="1">
        <v>23.4</v>
      </c>
      <c r="Y22" s="1">
        <v>17.399999999999999</v>
      </c>
      <c r="Z22" s="1">
        <v>9.4</v>
      </c>
      <c r="AA22" s="1">
        <v>10.8</v>
      </c>
      <c r="AB22" s="19" t="s">
        <v>76</v>
      </c>
      <c r="AC22" s="1">
        <f t="shared" si="6"/>
        <v>10</v>
      </c>
      <c r="AD22" s="1"/>
      <c r="AE22" s="1">
        <f>VLOOKUP(I22,[1]Бердянск!$A:$H,8,0)</f>
        <v>10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40</v>
      </c>
      <c r="C23" s="1">
        <v>738.36099999999999</v>
      </c>
      <c r="D23" s="1"/>
      <c r="E23" s="1">
        <v>175.596</v>
      </c>
      <c r="F23" s="1">
        <v>562.76499999999999</v>
      </c>
      <c r="G23" s="7">
        <v>1</v>
      </c>
      <c r="H23" s="1">
        <v>120</v>
      </c>
      <c r="I23" s="1">
        <v>6159901</v>
      </c>
      <c r="J23" s="1">
        <v>195.20599999999999</v>
      </c>
      <c r="K23" s="1">
        <f t="shared" si="2"/>
        <v>-19.609999999999985</v>
      </c>
      <c r="L23" s="1"/>
      <c r="M23" s="1"/>
      <c r="N23" s="1"/>
      <c r="O23" s="1"/>
      <c r="P23" s="1">
        <f t="shared" si="3"/>
        <v>35.119199999999999</v>
      </c>
      <c r="Q23" s="5">
        <v>100</v>
      </c>
      <c r="R23" s="5"/>
      <c r="S23" s="1"/>
      <c r="T23" s="1">
        <f t="shared" si="4"/>
        <v>18.87187065764596</v>
      </c>
      <c r="U23" s="1">
        <f t="shared" si="5"/>
        <v>16.024425385544088</v>
      </c>
      <c r="V23" s="1">
        <v>24.626799999999999</v>
      </c>
      <c r="W23" s="1">
        <v>27.6174</v>
      </c>
      <c r="X23" s="1">
        <v>45.718200000000003</v>
      </c>
      <c r="Y23" s="1">
        <v>36.635599999999997</v>
      </c>
      <c r="Z23" s="1">
        <v>61.918599999999998</v>
      </c>
      <c r="AA23" s="1">
        <v>30.643000000000001</v>
      </c>
      <c r="AB23" s="1"/>
      <c r="AC23" s="1">
        <f t="shared" si="6"/>
        <v>100</v>
      </c>
      <c r="AD23" s="1"/>
      <c r="AE23" s="1">
        <f>VLOOKUP(I23,[1]Бердянск!$A:$H,8,0)</f>
        <v>98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40</v>
      </c>
      <c r="C24" s="1">
        <v>141.98400000000001</v>
      </c>
      <c r="D24" s="1"/>
      <c r="E24" s="1">
        <v>13.382</v>
      </c>
      <c r="F24" s="1">
        <v>128.602</v>
      </c>
      <c r="G24" s="7">
        <v>1</v>
      </c>
      <c r="H24" s="1">
        <v>120</v>
      </c>
      <c r="I24" s="1">
        <v>6159949</v>
      </c>
      <c r="J24" s="1">
        <v>14</v>
      </c>
      <c r="K24" s="1">
        <f t="shared" si="2"/>
        <v>-0.61800000000000033</v>
      </c>
      <c r="L24" s="1"/>
      <c r="M24" s="1"/>
      <c r="N24" s="1"/>
      <c r="O24" s="1"/>
      <c r="P24" s="1">
        <f t="shared" si="3"/>
        <v>2.6764000000000001</v>
      </c>
      <c r="Q24" s="5"/>
      <c r="R24" s="5"/>
      <c r="S24" s="1"/>
      <c r="T24" s="1">
        <f t="shared" si="4"/>
        <v>48.050366163503213</v>
      </c>
      <c r="U24" s="1">
        <f t="shared" si="5"/>
        <v>48.050366163503213</v>
      </c>
      <c r="V24" s="1">
        <v>4.5271999999999997</v>
      </c>
      <c r="W24" s="1">
        <v>1.9177999999999999</v>
      </c>
      <c r="X24" s="1">
        <v>7.4156000000000004</v>
      </c>
      <c r="Y24" s="1">
        <v>0</v>
      </c>
      <c r="Z24" s="1">
        <v>-0.61360000000000003</v>
      </c>
      <c r="AA24" s="1">
        <v>-1.2212000000000001</v>
      </c>
      <c r="AB24" s="20" t="s">
        <v>38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31</v>
      </c>
      <c r="C25" s="1">
        <v>370</v>
      </c>
      <c r="D25" s="1"/>
      <c r="E25" s="1">
        <v>158</v>
      </c>
      <c r="F25" s="1">
        <v>212</v>
      </c>
      <c r="G25" s="7">
        <v>0.1</v>
      </c>
      <c r="H25" s="1">
        <v>60</v>
      </c>
      <c r="I25" s="1">
        <v>8444170</v>
      </c>
      <c r="J25" s="1">
        <v>152</v>
      </c>
      <c r="K25" s="1">
        <f t="shared" si="2"/>
        <v>6</v>
      </c>
      <c r="L25" s="1"/>
      <c r="M25" s="1"/>
      <c r="N25" s="1"/>
      <c r="O25" s="1">
        <v>258</v>
      </c>
      <c r="P25" s="1">
        <f t="shared" si="3"/>
        <v>31.6</v>
      </c>
      <c r="Q25" s="5">
        <v>130</v>
      </c>
      <c r="R25" s="5"/>
      <c r="S25" s="1"/>
      <c r="T25" s="1">
        <f t="shared" si="4"/>
        <v>18.987341772151897</v>
      </c>
      <c r="U25" s="1">
        <f t="shared" si="5"/>
        <v>14.873417721518987</v>
      </c>
      <c r="V25" s="1">
        <v>31.4</v>
      </c>
      <c r="W25" s="1">
        <v>19.2</v>
      </c>
      <c r="X25" s="1">
        <v>27</v>
      </c>
      <c r="Y25" s="1">
        <v>36</v>
      </c>
      <c r="Z25" s="1">
        <v>33.6</v>
      </c>
      <c r="AA25" s="1">
        <v>8.4</v>
      </c>
      <c r="AB25" s="1"/>
      <c r="AC25" s="1">
        <f t="shared" si="6"/>
        <v>13</v>
      </c>
      <c r="AD25" s="1"/>
      <c r="AE25" s="1">
        <f>VLOOKUP(I25,[1]Бердянск!$A:$H,8,0)</f>
        <v>12.8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61</v>
      </c>
      <c r="B26" s="1" t="s">
        <v>31</v>
      </c>
      <c r="C26" s="1">
        <v>-2</v>
      </c>
      <c r="D26" s="1"/>
      <c r="E26" s="1"/>
      <c r="F26" s="1">
        <v>-2</v>
      </c>
      <c r="G26" s="7">
        <v>0.14000000000000001</v>
      </c>
      <c r="H26" s="1">
        <v>180</v>
      </c>
      <c r="I26" s="1">
        <v>9988391</v>
      </c>
      <c r="J26" s="1">
        <v>2</v>
      </c>
      <c r="K26" s="1">
        <f t="shared" si="2"/>
        <v>-2</v>
      </c>
      <c r="L26" s="1"/>
      <c r="M26" s="1"/>
      <c r="N26" s="1"/>
      <c r="O26" s="1">
        <v>400</v>
      </c>
      <c r="P26" s="1">
        <f t="shared" si="3"/>
        <v>0</v>
      </c>
      <c r="Q26" s="5">
        <v>200</v>
      </c>
      <c r="R26" s="5"/>
      <c r="S26" s="1"/>
      <c r="T26" s="1" t="e">
        <f t="shared" si="4"/>
        <v>#DIV/0!</v>
      </c>
      <c r="U26" s="1" t="e">
        <f t="shared" si="5"/>
        <v>#DIV/0!</v>
      </c>
      <c r="V26" s="1">
        <v>-0.2</v>
      </c>
      <c r="W26" s="1">
        <v>6.4</v>
      </c>
      <c r="X26" s="1">
        <v>18.600000000000001</v>
      </c>
      <c r="Y26" s="1">
        <v>2.8</v>
      </c>
      <c r="Z26" s="1">
        <v>-0.6</v>
      </c>
      <c r="AA26" s="1">
        <v>-0.4</v>
      </c>
      <c r="AB26" s="1" t="s">
        <v>62</v>
      </c>
      <c r="AC26" s="1">
        <f t="shared" si="6"/>
        <v>28.000000000000004</v>
      </c>
      <c r="AD26" s="1"/>
      <c r="AE26" s="1">
        <f>VLOOKUP(I26,[1]Бердянск!$A:$H,8,0)</f>
        <v>29.120000000000005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63</v>
      </c>
      <c r="B27" s="12" t="s">
        <v>31</v>
      </c>
      <c r="C27" s="12">
        <v>619</v>
      </c>
      <c r="D27" s="12"/>
      <c r="E27" s="12">
        <v>131</v>
      </c>
      <c r="F27" s="13">
        <v>488</v>
      </c>
      <c r="G27" s="7">
        <v>0.18</v>
      </c>
      <c r="H27" s="1">
        <v>270</v>
      </c>
      <c r="I27" s="1">
        <v>9988681</v>
      </c>
      <c r="J27" s="1">
        <v>137</v>
      </c>
      <c r="K27" s="1">
        <f t="shared" si="2"/>
        <v>-6</v>
      </c>
      <c r="L27" s="1"/>
      <c r="M27" s="1"/>
      <c r="N27" s="1"/>
      <c r="O27" s="1"/>
      <c r="P27" s="1">
        <f t="shared" si="3"/>
        <v>26.2</v>
      </c>
      <c r="Q27" s="5"/>
      <c r="R27" s="5"/>
      <c r="S27" s="1"/>
      <c r="T27" s="1">
        <f t="shared" si="4"/>
        <v>18.625954198473284</v>
      </c>
      <c r="U27" s="1">
        <f t="shared" si="5"/>
        <v>18.625954198473284</v>
      </c>
      <c r="V27" s="1">
        <v>29.8</v>
      </c>
      <c r="W27" s="1">
        <v>1.8</v>
      </c>
      <c r="X27" s="1">
        <v>2.8</v>
      </c>
      <c r="Y27" s="1">
        <v>0</v>
      </c>
      <c r="Z27" s="1">
        <v>0</v>
      </c>
      <c r="AA27" s="1">
        <v>0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4" t="s">
        <v>57</v>
      </c>
      <c r="B28" s="15" t="s">
        <v>31</v>
      </c>
      <c r="C28" s="15">
        <v>1</v>
      </c>
      <c r="D28" s="15"/>
      <c r="E28" s="15"/>
      <c r="F28" s="16">
        <v>1</v>
      </c>
      <c r="G28" s="7">
        <v>0</v>
      </c>
      <c r="H28" s="1">
        <v>120</v>
      </c>
      <c r="I28" s="1" t="s">
        <v>58</v>
      </c>
      <c r="J28" s="1">
        <v>21</v>
      </c>
      <c r="K28" s="1">
        <f t="shared" ref="K28" si="7">E28-J28</f>
        <v>-21</v>
      </c>
      <c r="L28" s="1"/>
      <c r="M28" s="1"/>
      <c r="N28" s="1"/>
      <c r="O28" s="1"/>
      <c r="P28" s="1">
        <f t="shared" ref="P28" si="8">E28/5</f>
        <v>0</v>
      </c>
      <c r="Q28" s="5"/>
      <c r="R28" s="5"/>
      <c r="S28" s="1"/>
      <c r="T28" s="1" t="e">
        <f t="shared" ref="T28" si="9">(F28+N28+O28+Q28)/P28</f>
        <v>#DIV/0!</v>
      </c>
      <c r="U28" s="1" t="e">
        <f t="shared" ref="U28" si="10">(F28+N28+O28)/P28</f>
        <v>#DIV/0!</v>
      </c>
      <c r="V28" s="1">
        <v>-0.2</v>
      </c>
      <c r="W28" s="1">
        <v>28.2</v>
      </c>
      <c r="X28" s="1">
        <v>43.4</v>
      </c>
      <c r="Y28" s="1">
        <v>37</v>
      </c>
      <c r="Z28" s="1">
        <v>38.200000000000003</v>
      </c>
      <c r="AA28" s="1">
        <v>34.6</v>
      </c>
      <c r="AB28" s="1" t="s">
        <v>59</v>
      </c>
      <c r="AC28" s="1">
        <f t="shared" ref="AC28" si="11"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40</v>
      </c>
      <c r="C29" s="1">
        <v>112.172</v>
      </c>
      <c r="D29" s="1"/>
      <c r="E29" s="1">
        <v>62.886000000000003</v>
      </c>
      <c r="F29" s="1">
        <v>49.286000000000001</v>
      </c>
      <c r="G29" s="7">
        <v>1</v>
      </c>
      <c r="H29" s="1">
        <v>120</v>
      </c>
      <c r="I29" s="1">
        <v>8785228</v>
      </c>
      <c r="J29" s="1">
        <v>58.5</v>
      </c>
      <c r="K29" s="1">
        <f t="shared" si="2"/>
        <v>4.3860000000000028</v>
      </c>
      <c r="L29" s="1"/>
      <c r="M29" s="1"/>
      <c r="N29" s="1">
        <v>153.642</v>
      </c>
      <c r="O29" s="1"/>
      <c r="P29" s="1">
        <f t="shared" si="3"/>
        <v>12.577200000000001</v>
      </c>
      <c r="Q29" s="5">
        <v>50</v>
      </c>
      <c r="R29" s="5"/>
      <c r="S29" s="1"/>
      <c r="T29" s="1">
        <f t="shared" si="4"/>
        <v>20.110040390547972</v>
      </c>
      <c r="U29" s="1">
        <f t="shared" si="5"/>
        <v>16.134592755144226</v>
      </c>
      <c r="V29" s="1">
        <v>5.3075999999999999</v>
      </c>
      <c r="W29" s="1">
        <v>14.617599999999999</v>
      </c>
      <c r="X29" s="1">
        <v>3.9580000000000002</v>
      </c>
      <c r="Y29" s="1">
        <v>0</v>
      </c>
      <c r="Z29" s="1">
        <v>-0.7056</v>
      </c>
      <c r="AA29" s="1">
        <v>0</v>
      </c>
      <c r="AB29" s="1"/>
      <c r="AC29" s="1">
        <f t="shared" si="6"/>
        <v>50</v>
      </c>
      <c r="AD29" s="1"/>
      <c r="AE29" s="1">
        <f>VLOOKUP(I29,[1]Бердянск!$A:$H,8,0)</f>
        <v>49.5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49</v>
      </c>
      <c r="B30" s="1" t="s">
        <v>40</v>
      </c>
      <c r="C30" s="1">
        <v>491.74700000000001</v>
      </c>
      <c r="D30" s="1"/>
      <c r="E30" s="1">
        <v>147.744</v>
      </c>
      <c r="F30" s="1">
        <v>344.00299999999999</v>
      </c>
      <c r="G30" s="7">
        <v>1</v>
      </c>
      <c r="H30" s="1">
        <v>120</v>
      </c>
      <c r="I30" s="1">
        <v>5038558</v>
      </c>
      <c r="J30" s="1">
        <v>152.5</v>
      </c>
      <c r="K30" s="1">
        <f t="shared" ref="K30" si="12">E30-J30</f>
        <v>-4.7560000000000002</v>
      </c>
      <c r="L30" s="1"/>
      <c r="M30" s="1"/>
      <c r="N30" s="1"/>
      <c r="O30" s="1"/>
      <c r="P30" s="1">
        <f t="shared" ref="P30" si="13">E30/5</f>
        <v>29.5488</v>
      </c>
      <c r="Q30" s="5">
        <v>220</v>
      </c>
      <c r="R30" s="5"/>
      <c r="S30" s="1"/>
      <c r="T30" s="1">
        <f t="shared" ref="T30" si="14">(F30+N30+O30+Q30)/P30</f>
        <v>19.087171052631575</v>
      </c>
      <c r="U30" s="1">
        <f t="shared" ref="U30" si="15">(F30+N30+O30)/P30</f>
        <v>11.64186024474767</v>
      </c>
      <c r="V30" s="1">
        <v>21.706800000000001</v>
      </c>
      <c r="W30" s="1">
        <v>25.243200000000002</v>
      </c>
      <c r="X30" s="1">
        <v>29.024799999999999</v>
      </c>
      <c r="Y30" s="1">
        <v>22.405000000000001</v>
      </c>
      <c r="Z30" s="1">
        <v>22.897200000000002</v>
      </c>
      <c r="AA30" s="1">
        <v>27.783200000000001</v>
      </c>
      <c r="AB30" s="1"/>
      <c r="AC30" s="1">
        <f t="shared" ref="AC30" si="16">Q30*G30</f>
        <v>220</v>
      </c>
      <c r="AD30" s="1"/>
      <c r="AE30" s="1">
        <f>VLOOKUP(I30,[1]Бердянск!$A:$H,8,0)</f>
        <v>225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40</v>
      </c>
      <c r="C31" s="1">
        <v>295.24</v>
      </c>
      <c r="D31" s="1"/>
      <c r="E31" s="1">
        <v>24.827999999999999</v>
      </c>
      <c r="F31" s="1">
        <v>270.41199999999998</v>
      </c>
      <c r="G31" s="7">
        <v>1</v>
      </c>
      <c r="H31" s="1">
        <v>120</v>
      </c>
      <c r="I31" s="1">
        <v>8785198</v>
      </c>
      <c r="J31" s="1">
        <v>26.4</v>
      </c>
      <c r="K31" s="1">
        <f t="shared" si="2"/>
        <v>-1.5719999999999992</v>
      </c>
      <c r="L31" s="1"/>
      <c r="M31" s="1"/>
      <c r="N31" s="1"/>
      <c r="O31" s="1"/>
      <c r="P31" s="1">
        <f t="shared" si="3"/>
        <v>4.9656000000000002</v>
      </c>
      <c r="Q31" s="5"/>
      <c r="R31" s="5"/>
      <c r="S31" s="1"/>
      <c r="T31" s="1">
        <f t="shared" si="4"/>
        <v>54.457064604478809</v>
      </c>
      <c r="U31" s="1">
        <f t="shared" si="5"/>
        <v>54.457064604478809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20" t="s">
        <v>38</v>
      </c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40</v>
      </c>
      <c r="C32" s="1">
        <v>198.53</v>
      </c>
      <c r="D32" s="1"/>
      <c r="E32" s="1">
        <v>40.887999999999998</v>
      </c>
      <c r="F32" s="1">
        <v>157.642</v>
      </c>
      <c r="G32" s="7">
        <v>1</v>
      </c>
      <c r="H32" s="1">
        <v>180</v>
      </c>
      <c r="I32" s="1">
        <v>8785259</v>
      </c>
      <c r="J32" s="1">
        <v>37.5</v>
      </c>
      <c r="K32" s="1">
        <f t="shared" si="2"/>
        <v>3.3879999999999981</v>
      </c>
      <c r="L32" s="1"/>
      <c r="M32" s="1"/>
      <c r="N32" s="1"/>
      <c r="O32" s="1"/>
      <c r="P32" s="1">
        <f t="shared" si="3"/>
        <v>8.1776</v>
      </c>
      <c r="Q32" s="5"/>
      <c r="R32" s="5"/>
      <c r="S32" s="1"/>
      <c r="T32" s="1">
        <f t="shared" si="4"/>
        <v>19.277294071610253</v>
      </c>
      <c r="U32" s="1">
        <f t="shared" si="5"/>
        <v>19.277294071610253</v>
      </c>
      <c r="V32" s="1">
        <v>4.7176</v>
      </c>
      <c r="W32" s="1">
        <v>8.4835999999999991</v>
      </c>
      <c r="X32" s="1">
        <v>12.534000000000001</v>
      </c>
      <c r="Y32" s="1">
        <v>10.3964</v>
      </c>
      <c r="Z32" s="1">
        <v>8.7650000000000006</v>
      </c>
      <c r="AA32" s="1">
        <v>17.127400000000002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31</v>
      </c>
      <c r="C33" s="1">
        <v>802</v>
      </c>
      <c r="D33" s="1"/>
      <c r="E33" s="1">
        <v>540</v>
      </c>
      <c r="F33" s="1">
        <v>260</v>
      </c>
      <c r="G33" s="7">
        <v>0.1</v>
      </c>
      <c r="H33" s="1">
        <v>60</v>
      </c>
      <c r="I33" s="1">
        <v>8444187</v>
      </c>
      <c r="J33" s="1">
        <v>516</v>
      </c>
      <c r="K33" s="1">
        <f t="shared" si="2"/>
        <v>24</v>
      </c>
      <c r="L33" s="1"/>
      <c r="M33" s="1"/>
      <c r="N33" s="1">
        <v>256</v>
      </c>
      <c r="O33" s="1">
        <v>506</v>
      </c>
      <c r="P33" s="1">
        <f t="shared" si="3"/>
        <v>108</v>
      </c>
      <c r="Q33" s="5">
        <v>1000</v>
      </c>
      <c r="R33" s="5"/>
      <c r="S33" s="1"/>
      <c r="T33" s="1">
        <f t="shared" si="4"/>
        <v>18.722222222222221</v>
      </c>
      <c r="U33" s="1">
        <f t="shared" si="5"/>
        <v>9.4629629629629637</v>
      </c>
      <c r="V33" s="1">
        <v>78.2</v>
      </c>
      <c r="W33" s="1">
        <v>72.400000000000006</v>
      </c>
      <c r="X33" s="1">
        <v>71</v>
      </c>
      <c r="Y33" s="1">
        <v>76</v>
      </c>
      <c r="Z33" s="1">
        <v>84</v>
      </c>
      <c r="AA33" s="1">
        <v>28</v>
      </c>
      <c r="AB33" s="1"/>
      <c r="AC33" s="1">
        <f t="shared" si="6"/>
        <v>100</v>
      </c>
      <c r="AD33" s="1"/>
      <c r="AE33" s="1">
        <f>VLOOKUP(I33,[1]Бердянск!$A:$H,8,0)</f>
        <v>100.2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390</v>
      </c>
      <c r="D34" s="1"/>
      <c r="E34" s="1">
        <v>345</v>
      </c>
      <c r="F34" s="1">
        <v>45</v>
      </c>
      <c r="G34" s="7">
        <v>0.1</v>
      </c>
      <c r="H34" s="1">
        <v>90</v>
      </c>
      <c r="I34" s="1">
        <v>8444194</v>
      </c>
      <c r="J34" s="1">
        <v>341</v>
      </c>
      <c r="K34" s="1">
        <f t="shared" si="2"/>
        <v>4</v>
      </c>
      <c r="L34" s="1"/>
      <c r="M34" s="1"/>
      <c r="N34" s="1">
        <v>170</v>
      </c>
      <c r="O34" s="1">
        <v>432</v>
      </c>
      <c r="P34" s="1">
        <f t="shared" si="3"/>
        <v>69</v>
      </c>
      <c r="Q34" s="5">
        <v>700</v>
      </c>
      <c r="R34" s="5"/>
      <c r="S34" s="1"/>
      <c r="T34" s="1">
        <f t="shared" si="4"/>
        <v>19.521739130434781</v>
      </c>
      <c r="U34" s="1">
        <f t="shared" si="5"/>
        <v>9.3768115942028984</v>
      </c>
      <c r="V34" s="1">
        <v>49.6</v>
      </c>
      <c r="W34" s="1">
        <v>40.4</v>
      </c>
      <c r="X34" s="1">
        <v>37.200000000000003</v>
      </c>
      <c r="Y34" s="1">
        <v>51.2</v>
      </c>
      <c r="Z34" s="1">
        <v>14.6</v>
      </c>
      <c r="AA34" s="1">
        <v>32</v>
      </c>
      <c r="AB34" s="1"/>
      <c r="AC34" s="1">
        <f t="shared" si="6"/>
        <v>70</v>
      </c>
      <c r="AD34" s="1"/>
      <c r="AE34" s="1">
        <f>VLOOKUP(I34,[1]Бердянск!$A:$H,8,0)</f>
        <v>70.2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69</v>
      </c>
      <c r="B35" s="1" t="s">
        <v>31</v>
      </c>
      <c r="C35" s="1">
        <v>233</v>
      </c>
      <c r="D35" s="1"/>
      <c r="E35" s="1">
        <v>121</v>
      </c>
      <c r="F35" s="1">
        <v>112</v>
      </c>
      <c r="G35" s="7">
        <v>0.2</v>
      </c>
      <c r="H35" s="1">
        <v>120</v>
      </c>
      <c r="I35" s="1">
        <v>783798</v>
      </c>
      <c r="J35" s="1">
        <v>112</v>
      </c>
      <c r="K35" s="1">
        <f t="shared" si="2"/>
        <v>9</v>
      </c>
      <c r="L35" s="1"/>
      <c r="M35" s="1"/>
      <c r="N35" s="1">
        <v>52</v>
      </c>
      <c r="O35" s="1">
        <v>87</v>
      </c>
      <c r="P35" s="1">
        <f t="shared" si="3"/>
        <v>24.2</v>
      </c>
      <c r="Q35" s="5">
        <v>220</v>
      </c>
      <c r="R35" s="5"/>
      <c r="S35" s="1"/>
      <c r="T35" s="1">
        <f t="shared" si="4"/>
        <v>19.462809917355372</v>
      </c>
      <c r="U35" s="1">
        <f t="shared" si="5"/>
        <v>10.37190082644628</v>
      </c>
      <c r="V35" s="1">
        <v>18.600000000000001</v>
      </c>
      <c r="W35" s="1">
        <v>18.8</v>
      </c>
      <c r="X35" s="1">
        <v>19</v>
      </c>
      <c r="Y35" s="1">
        <v>20.399999999999999</v>
      </c>
      <c r="Z35" s="1">
        <v>24.4</v>
      </c>
      <c r="AA35" s="1">
        <v>21.4</v>
      </c>
      <c r="AB35" s="1"/>
      <c r="AC35" s="1">
        <f t="shared" si="6"/>
        <v>44</v>
      </c>
      <c r="AD35" s="1"/>
      <c r="AE35" s="1">
        <f>VLOOKUP(I35,[1]Бердянск!$A:$H,8,0)</f>
        <v>43.2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70</v>
      </c>
      <c r="B36" s="12" t="s">
        <v>40</v>
      </c>
      <c r="C36" s="12">
        <v>911.81600000000003</v>
      </c>
      <c r="D36" s="12"/>
      <c r="E36" s="12">
        <v>93.962000000000003</v>
      </c>
      <c r="F36" s="13">
        <v>817.85400000000004</v>
      </c>
      <c r="G36" s="7">
        <v>1</v>
      </c>
      <c r="H36" s="1">
        <v>120</v>
      </c>
      <c r="I36" s="1">
        <v>783811</v>
      </c>
      <c r="J36" s="1">
        <v>88.5</v>
      </c>
      <c r="K36" s="1">
        <f t="shared" si="2"/>
        <v>5.4620000000000033</v>
      </c>
      <c r="L36" s="1"/>
      <c r="M36" s="1"/>
      <c r="N36" s="1"/>
      <c r="O36" s="1"/>
      <c r="P36" s="1">
        <f t="shared" si="3"/>
        <v>18.792400000000001</v>
      </c>
      <c r="Q36" s="5"/>
      <c r="R36" s="5"/>
      <c r="S36" s="1"/>
      <c r="T36" s="1">
        <f t="shared" si="4"/>
        <v>43.52046572018476</v>
      </c>
      <c r="U36" s="1">
        <f t="shared" si="5"/>
        <v>43.52046572018476</v>
      </c>
      <c r="V36" s="1">
        <v>10.879</v>
      </c>
      <c r="W36" s="1">
        <v>16.288599999999999</v>
      </c>
      <c r="X36" s="1">
        <v>18.559999999999999</v>
      </c>
      <c r="Y36" s="1">
        <v>12.912800000000001</v>
      </c>
      <c r="Z36" s="1">
        <v>12.575200000000001</v>
      </c>
      <c r="AA36" s="1">
        <v>11.744</v>
      </c>
      <c r="AB36" s="20" t="s">
        <v>38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4" t="s">
        <v>71</v>
      </c>
      <c r="B37" s="15" t="s">
        <v>40</v>
      </c>
      <c r="C37" s="15"/>
      <c r="D37" s="15"/>
      <c r="E37" s="15">
        <v>3.536</v>
      </c>
      <c r="F37" s="16">
        <v>-3.536</v>
      </c>
      <c r="G37" s="7">
        <v>0</v>
      </c>
      <c r="H37" s="1" t="e">
        <v>#N/A</v>
      </c>
      <c r="I37" s="1" t="s">
        <v>50</v>
      </c>
      <c r="J37" s="1">
        <v>3.5</v>
      </c>
      <c r="K37" s="1">
        <f t="shared" si="2"/>
        <v>3.6000000000000032E-2</v>
      </c>
      <c r="L37" s="1"/>
      <c r="M37" s="1"/>
      <c r="N37" s="1"/>
      <c r="O37" s="1"/>
      <c r="P37" s="1">
        <f t="shared" si="3"/>
        <v>0.70720000000000005</v>
      </c>
      <c r="Q37" s="5"/>
      <c r="R37" s="5"/>
      <c r="S37" s="1"/>
      <c r="T37" s="1">
        <f t="shared" si="4"/>
        <v>-5</v>
      </c>
      <c r="U37" s="1">
        <f t="shared" si="5"/>
        <v>-5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72</v>
      </c>
      <c r="B38" s="1" t="s">
        <v>31</v>
      </c>
      <c r="C38" s="1">
        <v>160</v>
      </c>
      <c r="D38" s="1"/>
      <c r="E38" s="1">
        <v>92</v>
      </c>
      <c r="F38" s="1">
        <v>68</v>
      </c>
      <c r="G38" s="7">
        <v>0.2</v>
      </c>
      <c r="H38" s="1">
        <v>120</v>
      </c>
      <c r="I38" s="1">
        <v>783804</v>
      </c>
      <c r="J38" s="1">
        <v>83</v>
      </c>
      <c r="K38" s="1">
        <f t="shared" si="2"/>
        <v>9</v>
      </c>
      <c r="L38" s="1"/>
      <c r="M38" s="1"/>
      <c r="N38" s="1">
        <v>100</v>
      </c>
      <c r="O38" s="1">
        <v>76</v>
      </c>
      <c r="P38" s="1">
        <f t="shared" si="3"/>
        <v>18.399999999999999</v>
      </c>
      <c r="Q38" s="5">
        <v>120</v>
      </c>
      <c r="R38" s="5"/>
      <c r="S38" s="1"/>
      <c r="T38" s="1">
        <f t="shared" si="4"/>
        <v>19.782608695652176</v>
      </c>
      <c r="U38" s="1">
        <f t="shared" si="5"/>
        <v>13.260869565217392</v>
      </c>
      <c r="V38" s="1">
        <v>16.8</v>
      </c>
      <c r="W38" s="1">
        <v>17.2</v>
      </c>
      <c r="X38" s="1">
        <v>16</v>
      </c>
      <c r="Y38" s="1">
        <v>20.6</v>
      </c>
      <c r="Z38" s="1">
        <v>26.2</v>
      </c>
      <c r="AA38" s="1">
        <v>4.5999999999999996</v>
      </c>
      <c r="AB38" s="1"/>
      <c r="AC38" s="1">
        <f t="shared" si="6"/>
        <v>24</v>
      </c>
      <c r="AD38" s="1"/>
      <c r="AE38" s="1">
        <f>VLOOKUP(I38,[1]Бердянск!$A:$H,8,0)</f>
        <v>25.200000000000003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73</v>
      </c>
      <c r="B39" s="12" t="s">
        <v>40</v>
      </c>
      <c r="C39" s="12">
        <v>775.04</v>
      </c>
      <c r="D39" s="12"/>
      <c r="E39" s="12">
        <v>329.8</v>
      </c>
      <c r="F39" s="13">
        <v>445.24</v>
      </c>
      <c r="G39" s="7">
        <v>1</v>
      </c>
      <c r="H39" s="1">
        <v>120</v>
      </c>
      <c r="I39" s="1">
        <v>783828</v>
      </c>
      <c r="J39" s="1">
        <v>344.71199999999999</v>
      </c>
      <c r="K39" s="1">
        <f t="shared" si="2"/>
        <v>-14.911999999999978</v>
      </c>
      <c r="L39" s="1"/>
      <c r="M39" s="1"/>
      <c r="N39" s="1">
        <v>64.784999999999954</v>
      </c>
      <c r="O39" s="1">
        <v>70.686999999999998</v>
      </c>
      <c r="P39" s="1">
        <f t="shared" si="3"/>
        <v>65.960000000000008</v>
      </c>
      <c r="Q39" s="5">
        <v>700</v>
      </c>
      <c r="R39" s="5"/>
      <c r="S39" s="1"/>
      <c r="T39" s="1">
        <f t="shared" si="4"/>
        <v>19.416494845360823</v>
      </c>
      <c r="U39" s="1">
        <f t="shared" si="5"/>
        <v>8.804002425712552</v>
      </c>
      <c r="V39" s="1">
        <v>44.772599999999997</v>
      </c>
      <c r="W39" s="1">
        <v>50.244999999999997</v>
      </c>
      <c r="X39" s="1">
        <v>37.776799999999987</v>
      </c>
      <c r="Y39" s="1">
        <v>67.453999999999994</v>
      </c>
      <c r="Z39" s="1">
        <v>39.579799999999999</v>
      </c>
      <c r="AA39" s="1">
        <v>21.540400000000002</v>
      </c>
      <c r="AB39" s="1"/>
      <c r="AC39" s="1">
        <f t="shared" si="6"/>
        <v>700</v>
      </c>
      <c r="AD39" s="1"/>
      <c r="AE39" s="1">
        <f>VLOOKUP(I39,[1]Бердянск!$A:$H,8,0)</f>
        <v>705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74</v>
      </c>
      <c r="B40" s="1" t="s">
        <v>40</v>
      </c>
      <c r="C40" s="1"/>
      <c r="D40" s="1"/>
      <c r="E40" s="1">
        <v>25.585999999999999</v>
      </c>
      <c r="F40" s="18">
        <v>-25.585999999999999</v>
      </c>
      <c r="G40" s="7">
        <v>0</v>
      </c>
      <c r="H40" s="1" t="e">
        <v>#N/A</v>
      </c>
      <c r="I40" s="1" t="s">
        <v>50</v>
      </c>
      <c r="J40" s="1">
        <v>24.5</v>
      </c>
      <c r="K40" s="1">
        <f t="shared" si="2"/>
        <v>1.0859999999999985</v>
      </c>
      <c r="L40" s="1"/>
      <c r="M40" s="1"/>
      <c r="N40" s="1"/>
      <c r="O40" s="1"/>
      <c r="P40" s="1">
        <f t="shared" si="3"/>
        <v>5.1171999999999995</v>
      </c>
      <c r="Q40" s="5"/>
      <c r="R40" s="5"/>
      <c r="S40" s="1"/>
      <c r="T40" s="1">
        <f t="shared" si="4"/>
        <v>-5</v>
      </c>
      <c r="U40" s="1">
        <f t="shared" si="5"/>
        <v>-5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4" t="s">
        <v>75</v>
      </c>
      <c r="B41" s="15" t="s">
        <v>40</v>
      </c>
      <c r="C41" s="15">
        <v>-10.932</v>
      </c>
      <c r="D41" s="15"/>
      <c r="E41" s="15"/>
      <c r="F41" s="16">
        <v>-10.932</v>
      </c>
      <c r="G41" s="7">
        <v>0</v>
      </c>
      <c r="H41" s="1" t="e">
        <v>#N/A</v>
      </c>
      <c r="I41" s="1" t="s">
        <v>50</v>
      </c>
      <c r="J41" s="1"/>
      <c r="K41" s="1">
        <f t="shared" si="2"/>
        <v>0</v>
      </c>
      <c r="L41" s="1"/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2.1863999999999999</v>
      </c>
      <c r="X41" s="1">
        <v>0</v>
      </c>
      <c r="Y41" s="1">
        <v>0</v>
      </c>
      <c r="Z41" s="1">
        <v>0</v>
      </c>
      <c r="AA41" s="1">
        <v>0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6"/>
      <c r="B42" s="6"/>
      <c r="C42" s="6"/>
      <c r="D42" s="6"/>
      <c r="E42" s="6"/>
      <c r="F42" s="6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34</v>
      </c>
      <c r="B43" s="1" t="s">
        <v>31</v>
      </c>
      <c r="C43" s="1"/>
      <c r="D43" s="1"/>
      <c r="E43" s="1"/>
      <c r="F43" s="1"/>
      <c r="G43" s="7">
        <v>0.18</v>
      </c>
      <c r="H43" s="1">
        <v>120</v>
      </c>
      <c r="I43" s="1"/>
      <c r="J43" s="1"/>
      <c r="K43" s="1">
        <f t="shared" ref="K43:K44" si="17">E43-J43</f>
        <v>0</v>
      </c>
      <c r="L43" s="1"/>
      <c r="M43" s="1"/>
      <c r="N43" s="1"/>
      <c r="O43" s="1"/>
      <c r="P43" s="1">
        <f t="shared" si="3"/>
        <v>0</v>
      </c>
      <c r="Q43" s="5"/>
      <c r="R43" s="5"/>
      <c r="S43" s="1"/>
      <c r="T43" s="1" t="e">
        <f t="shared" ref="T43:T44" si="18">(F43+N43+O43+Q43)/P43</f>
        <v>#DIV/0!</v>
      </c>
      <c r="U43" s="1" t="e">
        <f t="shared" ref="U43:U44" si="19">(F43+N43+O43)/P43</f>
        <v>#DIV/0!</v>
      </c>
      <c r="V43" s="1">
        <v>0</v>
      </c>
      <c r="W43" s="1">
        <v>0</v>
      </c>
      <c r="X43" s="1">
        <v>370</v>
      </c>
      <c r="Y43" s="1">
        <v>431.4</v>
      </c>
      <c r="Z43" s="1">
        <v>435</v>
      </c>
      <c r="AA43" s="1">
        <v>394.2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31</v>
      </c>
      <c r="C44" s="1">
        <v>441</v>
      </c>
      <c r="D44" s="1"/>
      <c r="E44" s="1">
        <v>381</v>
      </c>
      <c r="F44" s="1">
        <v>60</v>
      </c>
      <c r="G44" s="7">
        <v>0.18</v>
      </c>
      <c r="H44" s="1">
        <v>120</v>
      </c>
      <c r="I44" s="1"/>
      <c r="J44" s="1">
        <v>383</v>
      </c>
      <c r="K44" s="1">
        <f t="shared" si="17"/>
        <v>-2</v>
      </c>
      <c r="L44" s="1"/>
      <c r="M44" s="1"/>
      <c r="N44" s="1"/>
      <c r="O44" s="1"/>
      <c r="P44" s="1">
        <f t="shared" si="3"/>
        <v>76.2</v>
      </c>
      <c r="Q44" s="5"/>
      <c r="R44" s="5"/>
      <c r="S44" s="1"/>
      <c r="T44" s="1">
        <f t="shared" si="18"/>
        <v>0.78740157480314954</v>
      </c>
      <c r="U44" s="1">
        <f t="shared" si="19"/>
        <v>0.78740157480314954</v>
      </c>
      <c r="V44" s="1">
        <v>268.60000000000002</v>
      </c>
      <c r="W44" s="1">
        <v>211.8</v>
      </c>
      <c r="X44" s="1">
        <v>105.8</v>
      </c>
      <c r="Y44" s="1">
        <v>103.2</v>
      </c>
      <c r="Z44" s="1">
        <v>113.4</v>
      </c>
      <c r="AA44" s="1">
        <v>117.2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41" xr:uid="{CD602C38-395F-4619-8B85-2638CA7E994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2024-06-24T12:20:29Z</dcterms:created>
  <dcterms:modified xsi:type="dcterms:W3CDTF">2024-07-01T10:30:40Z</dcterms:modified>
</cp:coreProperties>
</file>