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31D33705-DEA2-4B54-829E-A82902B849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23" i="1"/>
  <c r="P22" i="1"/>
  <c r="P40" i="1"/>
  <c r="S40" i="1" s="1"/>
  <c r="S36" i="1"/>
  <c r="P30" i="1"/>
  <c r="AB30" i="1" s="1"/>
  <c r="AB10" i="1"/>
  <c r="P14" i="1"/>
  <c r="AB14" i="1" s="1"/>
  <c r="T50" i="1"/>
  <c r="S50" i="1"/>
  <c r="T49" i="1"/>
  <c r="S49" i="1"/>
  <c r="S10" i="1"/>
  <c r="S14" i="1"/>
  <c r="T18" i="1"/>
  <c r="T22" i="1"/>
  <c r="T26" i="1"/>
  <c r="S46" i="1"/>
  <c r="O50" i="1"/>
  <c r="O4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S16" i="1" s="1"/>
  <c r="O17" i="1"/>
  <c r="O18" i="1"/>
  <c r="S18" i="1" s="1"/>
  <c r="O19" i="1"/>
  <c r="O20" i="1"/>
  <c r="O21" i="1"/>
  <c r="O22" i="1"/>
  <c r="O23" i="1"/>
  <c r="O24" i="1"/>
  <c r="S24" i="1" s="1"/>
  <c r="O25" i="1"/>
  <c r="O26" i="1"/>
  <c r="S26" i="1" s="1"/>
  <c r="O27" i="1"/>
  <c r="O28" i="1"/>
  <c r="O29" i="1"/>
  <c r="S29" i="1" s="1"/>
  <c r="O30" i="1"/>
  <c r="T30" i="1" s="1"/>
  <c r="O31" i="1"/>
  <c r="P31" i="1" s="1"/>
  <c r="S31" i="1" s="1"/>
  <c r="O32" i="1"/>
  <c r="P32" i="1" s="1"/>
  <c r="AB32" i="1" s="1"/>
  <c r="O33" i="1"/>
  <c r="O34" i="1"/>
  <c r="T34" i="1" s="1"/>
  <c r="O35" i="1"/>
  <c r="T35" i="1" s="1"/>
  <c r="O36" i="1"/>
  <c r="T36" i="1" s="1"/>
  <c r="O37" i="1"/>
  <c r="S37" i="1" s="1"/>
  <c r="O38" i="1"/>
  <c r="P38" i="1" s="1"/>
  <c r="S38" i="1" s="1"/>
  <c r="O39" i="1"/>
  <c r="P39" i="1" s="1"/>
  <c r="S39" i="1" s="1"/>
  <c r="O40" i="1"/>
  <c r="T40" i="1" s="1"/>
  <c r="O41" i="1"/>
  <c r="S41" i="1" s="1"/>
  <c r="O42" i="1"/>
  <c r="O43" i="1"/>
  <c r="S43" i="1" s="1"/>
  <c r="O44" i="1"/>
  <c r="P44" i="1" s="1"/>
  <c r="S44" i="1" s="1"/>
  <c r="O45" i="1"/>
  <c r="O46" i="1"/>
  <c r="T46" i="1" s="1"/>
  <c r="O47" i="1"/>
  <c r="T47" i="1" s="1"/>
  <c r="O6" i="1"/>
  <c r="T6" i="1" s="1"/>
  <c r="AB35" i="1"/>
  <c r="K35" i="1"/>
  <c r="AB21" i="1"/>
  <c r="K21" i="1"/>
  <c r="AB18" i="1"/>
  <c r="K18" i="1"/>
  <c r="AB24" i="1"/>
  <c r="K24" i="1"/>
  <c r="AB16" i="1"/>
  <c r="K16" i="1"/>
  <c r="AB27" i="1"/>
  <c r="K27" i="1"/>
  <c r="AB26" i="1"/>
  <c r="K26" i="1"/>
  <c r="AB29" i="1"/>
  <c r="AB37" i="1"/>
  <c r="AB41" i="1"/>
  <c r="AB43" i="1"/>
  <c r="AB46" i="1"/>
  <c r="AB47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5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K5" i="1" s="1"/>
  <c r="Z5" i="1"/>
  <c r="Y5" i="1"/>
  <c r="X5" i="1"/>
  <c r="W5" i="1"/>
  <c r="V5" i="1"/>
  <c r="U5" i="1"/>
  <c r="Q5" i="1"/>
  <c r="N5" i="1"/>
  <c r="M5" i="1"/>
  <c r="L5" i="1"/>
  <c r="J5" i="1"/>
  <c r="F5" i="1"/>
  <c r="E5" i="1"/>
  <c r="T43" i="1" l="1"/>
  <c r="T41" i="1"/>
  <c r="T39" i="1"/>
  <c r="T37" i="1"/>
  <c r="T33" i="1"/>
  <c r="T31" i="1"/>
  <c r="T29" i="1"/>
  <c r="AB39" i="1"/>
  <c r="AB31" i="1"/>
  <c r="S42" i="1"/>
  <c r="P28" i="1"/>
  <c r="P20" i="1"/>
  <c r="T44" i="1"/>
  <c r="T42" i="1"/>
  <c r="T38" i="1"/>
  <c r="T32" i="1"/>
  <c r="T28" i="1"/>
  <c r="T24" i="1"/>
  <c r="T20" i="1"/>
  <c r="T16" i="1"/>
  <c r="P8" i="1"/>
  <c r="AB42" i="1"/>
  <c r="S22" i="1"/>
  <c r="AB22" i="1"/>
  <c r="T45" i="1"/>
  <c r="S45" i="1"/>
  <c r="S35" i="1"/>
  <c r="P34" i="1"/>
  <c r="S33" i="1"/>
  <c r="AB33" i="1"/>
  <c r="S27" i="1"/>
  <c r="T27" i="1"/>
  <c r="P25" i="1"/>
  <c r="T25" i="1"/>
  <c r="T23" i="1"/>
  <c r="S21" i="1"/>
  <c r="T21" i="1"/>
  <c r="P19" i="1"/>
  <c r="T19" i="1"/>
  <c r="P17" i="1"/>
  <c r="T17" i="1"/>
  <c r="P15" i="1"/>
  <c r="S15" i="1" s="1"/>
  <c r="T15" i="1"/>
  <c r="P13" i="1"/>
  <c r="T13" i="1"/>
  <c r="P11" i="1"/>
  <c r="T11" i="1"/>
  <c r="T9" i="1"/>
  <c r="P7" i="1"/>
  <c r="T7" i="1"/>
  <c r="S47" i="1"/>
  <c r="AB44" i="1"/>
  <c r="AB40" i="1"/>
  <c r="AB38" i="1"/>
  <c r="AB36" i="1"/>
  <c r="O5" i="1"/>
  <c r="S32" i="1"/>
  <c r="S30" i="1"/>
  <c r="P6" i="1"/>
  <c r="AB45" i="1"/>
  <c r="AB15" i="1"/>
  <c r="AB8" i="1" l="1"/>
  <c r="S8" i="1"/>
  <c r="S20" i="1"/>
  <c r="AB20" i="1"/>
  <c r="AB12" i="1"/>
  <c r="S12" i="1"/>
  <c r="S28" i="1"/>
  <c r="AB28" i="1"/>
  <c r="S34" i="1"/>
  <c r="AB34" i="1"/>
  <c r="P5" i="1"/>
  <c r="AB6" i="1"/>
  <c r="S6" i="1"/>
  <c r="S7" i="1"/>
  <c r="AB7" i="1"/>
  <c r="AB9" i="1"/>
  <c r="S9" i="1"/>
  <c r="S11" i="1"/>
  <c r="AB11" i="1"/>
  <c r="AB13" i="1"/>
  <c r="S13" i="1"/>
  <c r="S17" i="1"/>
  <c r="AB17" i="1"/>
  <c r="S19" i="1"/>
  <c r="AB19" i="1"/>
  <c r="S23" i="1"/>
  <c r="AB23" i="1"/>
  <c r="S25" i="1"/>
  <c r="AB25" i="1"/>
  <c r="AB5" i="1" l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<sst xmlns="http://schemas.openxmlformats.org/spreadsheetml/2006/main" count="145" uniqueCount="87">
  <si>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</si>
  <si>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</si>
  <si>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</si>
  <si>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</si>
  <si>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</si>
  <si>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</si>
  <si>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</si>
  <si>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</si>
  <si>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</si>
  <si>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</si>
  <si>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</si>
  <si>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</si>
  <si>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</si>
  <si>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</si>
  <si>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</si>
  <si>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</si>
  <si>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</si>
  <si>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</si>
  <si>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</si>
  <si>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</si>
  <si>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</si>
  <si>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</si>
  <si>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</si>
  <si>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</si>
  <si>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</si>
  <si>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</si>
  <si>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</si>
  <si>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</si>
  <si>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</si>
  <si>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</si>
  <si>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</si>
  <si>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</si>
  <si>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</si>
  <si>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</si>
  <si>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</si>
  <si>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</si>
  <si>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</si>
  <si>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</si>
  <si>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</si>
  <si>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</si>
  <si>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</si>
  <si>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</si>
  <si>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</si>
  <si>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</si>
  <si>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</si>
  <si>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</si>
  <si>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</si>
  <si>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</si>
  <si>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</si>
  <si>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</si>
  <si>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</si>
  <si>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</si>
  <si>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</si>
  <si>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</si>
  <si>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</si>
  <si>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</si>
  <si>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</si>
  <si>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</si>
  <si>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</si>
  <si>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</si>
  <si>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Папин завтрак 45%, нарезка 125г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</si>
  <si>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</si>
  <si>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</si>
  <si>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</si>
  <si>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</si>
  <si>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</si>
  <si>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</si>
  <si>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</si>
  <si>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</si>
  <si>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</si>
  <si>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</si>
  <si>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</si>
  <si>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</si>
  <si>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</si>
  <si>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</si>
  <si>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</si>
  <si>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</si>
  <si>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</si>
  <si>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</si>
  <si>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</si>
  <si>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</si>
  <si>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</si>
  <si>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</si>
  <si>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</si>
  <si>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</si>
  <si>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в матрице</t>
  </si>
  <si>
    <t>необходимо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</si>
</sst>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1" xfId="1" applyNumberFormat="1" applyFill="1" applyBorder="1"/>
    <xf numFmtId="164" fontId="1" fillId="6" borderId="7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7" sqref="A37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1" customWidth="1"/>
    <col min="8" max="8" width="5.85546875" customWidth="1"/>
    <col min="9" max="9" width="8.7109375" bestFit="1" customWidth="1"/>
    <col min="10" max="11" width="6.28515625" customWidth="1"/>
    <col min="12" max="13" width="1" customWidth="1"/>
    <col min="14" max="17" width="6.42578125" customWidth="1"/>
    <col min="18" max="18" width="20.7109375" customWidth="1"/>
    <col min="19" max="20" width="4.5703125" customWidth="1"/>
    <col min="21" max="26" width="6" customWidth="1"/>
    <col min="27" max="27" width="54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6428.683</v>
      </c>
      <c r="F5" s="4">
        <f>SUM(F6:F497)</f>
        <v>13995.272000000001</v>
      </c>
      <c r="G5" s="8"/>
      <c r="H5" s="1"/>
      <c r="I5" s="1"/>
      <c r="J5" s="4">
        <f t="shared" ref="J5:Q5" si="0">SUM(J6:J497)</f>
        <v>6717.6999999999989</v>
      </c>
      <c r="K5" s="4">
        <f t="shared" si="0"/>
        <v>-289.017</v>
      </c>
      <c r="L5" s="4">
        <f t="shared" si="0"/>
        <v>0</v>
      </c>
      <c r="M5" s="4">
        <f t="shared" si="0"/>
        <v>0</v>
      </c>
      <c r="N5" s="4">
        <f t="shared" si="0"/>
        <v>5665</v>
      </c>
      <c r="O5" s="4">
        <f t="shared" si="0"/>
        <v>1285.7366000000004</v>
      </c>
      <c r="P5" s="4">
        <f t="shared" si="0"/>
        <v>5945.1086000000005</v>
      </c>
      <c r="Q5" s="4">
        <f t="shared" si="0"/>
        <v>0</v>
      </c>
      <c r="R5" s="1"/>
      <c r="S5" s="1"/>
      <c r="T5" s="1"/>
      <c r="U5" s="4">
        <f t="shared" ref="U5:Z5" si="1">SUM(U6:U497)</f>
        <v>963.30360000000007</v>
      </c>
      <c r="V5" s="4">
        <f t="shared" si="1"/>
        <v>1016.508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1328.6958</v>
      </c>
      <c r="Z5" s="4">
        <f t="shared" si="1"/>
        <v>1303.8234000000002</v>
      </c>
      <c r="AA5" s="1"/>
      <c r="AB5" s="4">
        <f>SUM(AB6:AB497)</f>
        <v>1932.4710800000003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211</v>
      </c>
      <c r="D6" s="1">
        <v>16</v>
      </c>
      <c r="E6" s="1">
        <v>48</v>
      </c>
      <c r="F6" s="1">
        <v>179</v>
      </c>
      <c r="G6" s="8">
        <v>0.14000000000000001</v>
      </c>
      <c r="H6" s="1">
        <v>180</v>
      </c>
      <c r="I6" s="1">
        <v>9988421</v>
      </c>
      <c r="J6" s="1">
        <v>48</v>
      </c>
      <c r="K6" s="1">
        <f t="shared" ref="K6:K47" si="2">E6-J6</f>
        <v>0</v>
      </c>
      <c r="L6" s="1"/>
      <c r="M6" s="1"/>
      <c r="N6" s="1"/>
      <c r="O6" s="1">
        <f>E6/5</f>
        <v>9.6</v>
      </c>
      <c r="P6" s="5">
        <f>20*O6-N6-F6</f>
        <v>13</v>
      </c>
      <c r="Q6" s="5"/>
      <c r="R6" s="1"/>
      <c r="S6" s="1">
        <f>(F6+N6+P6)/O6</f>
        <v>20</v>
      </c>
      <c r="T6" s="1">
        <f>(F6+N6)/O6</f>
        <v>18.645833333333336</v>
      </c>
      <c r="U6" s="1">
        <v>11.2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/>
      <c r="AB6" s="1">
        <f t="shared" ref="AB6:AB47" si="3">P6*G6</f>
        <v>1.8200000000000003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172</v>
      </c>
      <c r="D7" s="1">
        <v>80</v>
      </c>
      <c r="E7" s="1">
        <v>80</v>
      </c>
      <c r="F7" s="1">
        <v>172</v>
      </c>
      <c r="G7" s="8">
        <v>0.18</v>
      </c>
      <c r="H7" s="1">
        <v>270</v>
      </c>
      <c r="I7" s="1">
        <v>9988438</v>
      </c>
      <c r="J7" s="1">
        <v>84</v>
      </c>
      <c r="K7" s="1">
        <f t="shared" si="2"/>
        <v>-4</v>
      </c>
      <c r="L7" s="1"/>
      <c r="M7" s="1"/>
      <c r="N7" s="1">
        <v>60</v>
      </c>
      <c r="O7" s="1">
        <f t="shared" ref="O7:O50" si="4">E7/5</f>
        <v>16</v>
      </c>
      <c r="P7" s="5">
        <f t="shared" ref="P7:P14" si="5">20*O7-N7-F7</f>
        <v>88</v>
      </c>
      <c r="Q7" s="5"/>
      <c r="R7" s="1"/>
      <c r="S7" s="1">
        <f t="shared" ref="S7:S47" si="6">(F7+N7+P7)/O7</f>
        <v>20</v>
      </c>
      <c r="T7" s="1">
        <f t="shared" ref="T7:T47" si="7">(F7+N7)/O7</f>
        <v>14.5</v>
      </c>
      <c r="U7" s="1">
        <v>16.8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/>
      <c r="AB7" s="1">
        <f t="shared" si="3"/>
        <v>15.84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326</v>
      </c>
      <c r="D8" s="1"/>
      <c r="E8" s="1">
        <v>83</v>
      </c>
      <c r="F8" s="1">
        <v>243</v>
      </c>
      <c r="G8" s="8">
        <v>0.18</v>
      </c>
      <c r="H8" s="1">
        <v>270</v>
      </c>
      <c r="I8" s="1">
        <v>9988445</v>
      </c>
      <c r="J8" s="1">
        <v>87</v>
      </c>
      <c r="K8" s="1">
        <f t="shared" si="2"/>
        <v>-4</v>
      </c>
      <c r="L8" s="1"/>
      <c r="M8" s="1"/>
      <c r="N8" s="1"/>
      <c r="O8" s="1">
        <f t="shared" si="4"/>
        <v>16.600000000000001</v>
      </c>
      <c r="P8" s="5">
        <f t="shared" si="5"/>
        <v>89</v>
      </c>
      <c r="Q8" s="5"/>
      <c r="R8" s="1"/>
      <c r="S8" s="1">
        <f t="shared" si="6"/>
        <v>20</v>
      </c>
      <c r="T8" s="1">
        <f t="shared" si="7"/>
        <v>14.638554216867469</v>
      </c>
      <c r="U8" s="1">
        <v>16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/>
      <c r="AB8" s="1">
        <f t="shared" si="3"/>
        <v>16.02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132</v>
      </c>
      <c r="D9" s="1"/>
      <c r="E9" s="1">
        <v>26</v>
      </c>
      <c r="F9" s="1">
        <v>106</v>
      </c>
      <c r="G9" s="8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4"/>
        <v>5.2</v>
      </c>
      <c r="P9" s="5"/>
      <c r="Q9" s="5"/>
      <c r="R9" s="1"/>
      <c r="S9" s="1">
        <f t="shared" si="6"/>
        <v>20.384615384615383</v>
      </c>
      <c r="T9" s="1">
        <f t="shared" si="7"/>
        <v>20.384615384615383</v>
      </c>
      <c r="U9" s="1">
        <v>7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>
        <v>188</v>
      </c>
      <c r="D10" s="1"/>
      <c r="E10" s="1">
        <v>26</v>
      </c>
      <c r="F10" s="1">
        <v>162</v>
      </c>
      <c r="G10" s="8">
        <v>0.4</v>
      </c>
      <c r="H10" s="1">
        <v>270</v>
      </c>
      <c r="I10" s="1">
        <v>9988476</v>
      </c>
      <c r="J10" s="1">
        <v>26</v>
      </c>
      <c r="K10" s="1">
        <f t="shared" si="2"/>
        <v>0</v>
      </c>
      <c r="L10" s="1"/>
      <c r="M10" s="1"/>
      <c r="N10" s="1"/>
      <c r="O10" s="1">
        <f t="shared" si="4"/>
        <v>5.2</v>
      </c>
      <c r="P10" s="5"/>
      <c r="Q10" s="5"/>
      <c r="R10" s="1"/>
      <c r="S10" s="1">
        <f t="shared" si="6"/>
        <v>31.153846153846153</v>
      </c>
      <c r="T10" s="1">
        <f t="shared" si="7"/>
        <v>31.153846153846153</v>
      </c>
      <c r="U10" s="1">
        <v>8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27" t="s">
        <v>33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87.668000000000006</v>
      </c>
      <c r="D11" s="1"/>
      <c r="E11" s="1">
        <v>32.700000000000003</v>
      </c>
      <c r="F11" s="1">
        <v>54.968000000000004</v>
      </c>
      <c r="G11" s="8">
        <v>1</v>
      </c>
      <c r="H11" s="1">
        <v>150</v>
      </c>
      <c r="I11" s="1">
        <v>5039845</v>
      </c>
      <c r="J11" s="1">
        <v>37.700000000000003</v>
      </c>
      <c r="K11" s="1">
        <f t="shared" si="2"/>
        <v>-5</v>
      </c>
      <c r="L11" s="1"/>
      <c r="M11" s="1"/>
      <c r="N11" s="1">
        <v>55</v>
      </c>
      <c r="O11" s="1">
        <f t="shared" si="4"/>
        <v>6.5400000000000009</v>
      </c>
      <c r="P11" s="5">
        <f t="shared" si="5"/>
        <v>20.832000000000008</v>
      </c>
      <c r="Q11" s="5"/>
      <c r="R11" s="1"/>
      <c r="S11" s="1">
        <f t="shared" si="6"/>
        <v>20</v>
      </c>
      <c r="T11" s="1">
        <f t="shared" si="7"/>
        <v>16.814678899082566</v>
      </c>
      <c r="U11" s="1">
        <v>7.6191999999999993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 t="s">
        <v>42</v>
      </c>
      <c r="AB11" s="1">
        <f t="shared" si="3"/>
        <v>20.832000000000008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32</v>
      </c>
      <c r="C12" s="1">
        <v>195</v>
      </c>
      <c r="D12" s="1">
        <v>162</v>
      </c>
      <c r="E12" s="1">
        <v>140</v>
      </c>
      <c r="F12" s="1">
        <v>216</v>
      </c>
      <c r="G12" s="8">
        <v>0.18</v>
      </c>
      <c r="H12" s="1">
        <v>150</v>
      </c>
      <c r="I12" s="1">
        <v>5034819</v>
      </c>
      <c r="J12" s="1">
        <v>146</v>
      </c>
      <c r="K12" s="1">
        <f t="shared" si="2"/>
        <v>-6</v>
      </c>
      <c r="L12" s="1"/>
      <c r="M12" s="1"/>
      <c r="N12" s="1"/>
      <c r="O12" s="1">
        <f t="shared" si="4"/>
        <v>28</v>
      </c>
      <c r="P12" s="5">
        <f>18*O12-N12-F12</f>
        <v>288</v>
      </c>
      <c r="Q12" s="5"/>
      <c r="R12" s="1"/>
      <c r="S12" s="1">
        <f t="shared" si="6"/>
        <v>18</v>
      </c>
      <c r="T12" s="1">
        <f t="shared" si="7"/>
        <v>7.7142857142857144</v>
      </c>
      <c r="U12" s="1">
        <v>19.2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/>
      <c r="AB12" s="1">
        <f t="shared" si="3"/>
        <v>51.839999999999996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219</v>
      </c>
      <c r="D13" s="1">
        <v>136</v>
      </c>
      <c r="E13" s="1">
        <v>162</v>
      </c>
      <c r="F13" s="1">
        <v>188</v>
      </c>
      <c r="G13" s="8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>
        <v>260</v>
      </c>
      <c r="O13" s="1">
        <f t="shared" si="4"/>
        <v>32.4</v>
      </c>
      <c r="P13" s="5">
        <f t="shared" si="5"/>
        <v>200</v>
      </c>
      <c r="Q13" s="5"/>
      <c r="R13" s="1"/>
      <c r="S13" s="1">
        <f t="shared" si="6"/>
        <v>20</v>
      </c>
      <c r="T13" s="1">
        <f t="shared" si="7"/>
        <v>13.827160493827162</v>
      </c>
      <c r="U13" s="1">
        <v>32.4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/>
      <c r="AB13" s="1">
        <f t="shared" si="3"/>
        <v>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45</v>
      </c>
      <c r="B14" s="1" t="s">
        <v>32</v>
      </c>
      <c r="C14" s="1">
        <v>274</v>
      </c>
      <c r="D14" s="1">
        <v>430</v>
      </c>
      <c r="E14" s="1">
        <v>339</v>
      </c>
      <c r="F14" s="1">
        <v>363</v>
      </c>
      <c r="G14" s="8">
        <v>0.18</v>
      </c>
      <c r="H14" s="1">
        <v>150</v>
      </c>
      <c r="I14" s="1">
        <v>5038411</v>
      </c>
      <c r="J14" s="1">
        <v>331</v>
      </c>
      <c r="K14" s="1">
        <f t="shared" si="2"/>
        <v>8</v>
      </c>
      <c r="L14" s="1"/>
      <c r="M14" s="1"/>
      <c r="N14" s="1">
        <v>690</v>
      </c>
      <c r="O14" s="1">
        <f t="shared" si="4"/>
        <v>67.8</v>
      </c>
      <c r="P14" s="5">
        <f t="shared" si="5"/>
        <v>303</v>
      </c>
      <c r="Q14" s="5"/>
      <c r="R14" s="1"/>
      <c r="S14" s="1">
        <f t="shared" si="6"/>
        <v>20</v>
      </c>
      <c r="T14" s="1">
        <f t="shared" si="7"/>
        <v>15.530973451327434</v>
      </c>
      <c r="U14" s="1">
        <v>69.8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/>
      <c r="AB14" s="1">
        <f t="shared" si="3"/>
        <v>54.54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46</v>
      </c>
      <c r="B15" s="14" t="s">
        <v>32</v>
      </c>
      <c r="C15" s="14">
        <v>345.56400000000002</v>
      </c>
      <c r="D15" s="14">
        <v>640</v>
      </c>
      <c r="E15" s="14">
        <v>363</v>
      </c>
      <c r="F15" s="15">
        <v>619.56399999999996</v>
      </c>
      <c r="G15" s="8">
        <v>0.18</v>
      </c>
      <c r="H15" s="1">
        <v>150</v>
      </c>
      <c r="I15" s="1">
        <v>5038459</v>
      </c>
      <c r="J15" s="1">
        <v>363</v>
      </c>
      <c r="K15" s="1">
        <f t="shared" si="2"/>
        <v>0</v>
      </c>
      <c r="L15" s="1"/>
      <c r="M15" s="1"/>
      <c r="N15" s="1">
        <v>300</v>
      </c>
      <c r="O15" s="1">
        <f t="shared" si="4"/>
        <v>72.599999999999994</v>
      </c>
      <c r="P15" s="5">
        <f>20*(O15+O16)-N15-N16-F15-F16</f>
        <v>547.43599999999981</v>
      </c>
      <c r="Q15" s="5"/>
      <c r="R15" s="1"/>
      <c r="S15" s="1">
        <f t="shared" si="6"/>
        <v>20.206611570247933</v>
      </c>
      <c r="T15" s="1">
        <f t="shared" si="7"/>
        <v>12.666170798898072</v>
      </c>
      <c r="U15" s="1">
        <v>61.2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/>
      <c r="AB15" s="1">
        <f t="shared" si="3"/>
        <v>98.538479999999964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7" t="s">
        <v>53</v>
      </c>
      <c r="B16" s="18" t="s">
        <v>32</v>
      </c>
      <c r="C16" s="18"/>
      <c r="D16" s="18"/>
      <c r="E16" s="18">
        <v>3</v>
      </c>
      <c r="F16" s="19">
        <v>-3</v>
      </c>
      <c r="G16" s="20">
        <v>0</v>
      </c>
      <c r="H16" s="21" t="e">
        <v>#N/A</v>
      </c>
      <c r="I16" s="22" t="s">
        <v>66</v>
      </c>
      <c r="J16" s="21">
        <v>3</v>
      </c>
      <c r="K16" s="21">
        <f t="shared" ref="K16" si="8">E16-J16</f>
        <v>0</v>
      </c>
      <c r="L16" s="21"/>
      <c r="M16" s="21"/>
      <c r="N16" s="21"/>
      <c r="O16" s="21">
        <f t="shared" si="4"/>
        <v>0.6</v>
      </c>
      <c r="P16" s="23"/>
      <c r="Q16" s="23"/>
      <c r="R16" s="21"/>
      <c r="S16" s="21">
        <f t="shared" si="6"/>
        <v>-5</v>
      </c>
      <c r="T16" s="21">
        <f t="shared" si="7"/>
        <v>-5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/>
      <c r="AB16" s="2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47</v>
      </c>
      <c r="B17" s="14" t="s">
        <v>32</v>
      </c>
      <c r="C17" s="14"/>
      <c r="D17" s="14">
        <v>40</v>
      </c>
      <c r="E17" s="14">
        <v>1</v>
      </c>
      <c r="F17" s="15">
        <v>39</v>
      </c>
      <c r="G17" s="8">
        <v>0.18</v>
      </c>
      <c r="H17" s="1">
        <v>150</v>
      </c>
      <c r="I17" s="1">
        <v>5038831</v>
      </c>
      <c r="J17" s="1">
        <v>1</v>
      </c>
      <c r="K17" s="1">
        <f t="shared" si="2"/>
        <v>0</v>
      </c>
      <c r="L17" s="1"/>
      <c r="M17" s="1"/>
      <c r="N17" s="1"/>
      <c r="O17" s="1">
        <f t="shared" si="4"/>
        <v>0.2</v>
      </c>
      <c r="P17" s="5">
        <f>20*(O17+O18)-N17-N18-F17-F18</f>
        <v>198</v>
      </c>
      <c r="Q17" s="5"/>
      <c r="R17" s="1"/>
      <c r="S17" s="1">
        <f t="shared" si="6"/>
        <v>1185</v>
      </c>
      <c r="T17" s="1">
        <f t="shared" si="7"/>
        <v>195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35.64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56</v>
      </c>
      <c r="B18" s="18" t="s">
        <v>32</v>
      </c>
      <c r="C18" s="18">
        <v>149</v>
      </c>
      <c r="D18" s="18"/>
      <c r="E18" s="18">
        <v>88</v>
      </c>
      <c r="F18" s="19">
        <v>59</v>
      </c>
      <c r="G18" s="20">
        <v>0</v>
      </c>
      <c r="H18" s="21">
        <v>120</v>
      </c>
      <c r="I18" s="22" t="s">
        <v>66</v>
      </c>
      <c r="J18" s="21">
        <v>92</v>
      </c>
      <c r="K18" s="21">
        <f t="shared" ref="K18" si="9">E18-J18</f>
        <v>-4</v>
      </c>
      <c r="L18" s="21"/>
      <c r="M18" s="21"/>
      <c r="N18" s="21">
        <v>60</v>
      </c>
      <c r="O18" s="21">
        <f t="shared" si="4"/>
        <v>17.600000000000001</v>
      </c>
      <c r="P18" s="23"/>
      <c r="Q18" s="23"/>
      <c r="R18" s="21"/>
      <c r="S18" s="21">
        <f t="shared" si="6"/>
        <v>6.7613636363636358</v>
      </c>
      <c r="T18" s="21">
        <f t="shared" si="7"/>
        <v>6.7613636363636358</v>
      </c>
      <c r="U18" s="21">
        <v>12.8</v>
      </c>
      <c r="V18" s="21">
        <v>12.6</v>
      </c>
      <c r="W18" s="21">
        <v>14.8</v>
      </c>
      <c r="X18" s="21">
        <v>7.8</v>
      </c>
      <c r="Y18" s="21">
        <v>19.399999999999999</v>
      </c>
      <c r="Z18" s="21">
        <v>8.8000000000000007</v>
      </c>
      <c r="AA18" s="21" t="s">
        <v>57</v>
      </c>
      <c r="AB18" s="2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48</v>
      </c>
      <c r="B19" s="1" t="s">
        <v>32</v>
      </c>
      <c r="C19" s="1">
        <v>469</v>
      </c>
      <c r="D19" s="1">
        <v>600</v>
      </c>
      <c r="E19" s="1">
        <v>427</v>
      </c>
      <c r="F19" s="1">
        <v>637</v>
      </c>
      <c r="G19" s="8">
        <v>0.18</v>
      </c>
      <c r="H19" s="1">
        <v>150</v>
      </c>
      <c r="I19" s="1">
        <v>5038435</v>
      </c>
      <c r="J19" s="1">
        <v>447</v>
      </c>
      <c r="K19" s="1">
        <f t="shared" si="2"/>
        <v>-20</v>
      </c>
      <c r="L19" s="1"/>
      <c r="M19" s="1"/>
      <c r="N19" s="1">
        <v>550</v>
      </c>
      <c r="O19" s="1">
        <f t="shared" si="4"/>
        <v>85.4</v>
      </c>
      <c r="P19" s="5">
        <f t="shared" ref="P19" si="10">20*O19-N19-F19</f>
        <v>521</v>
      </c>
      <c r="Q19" s="5"/>
      <c r="R19" s="1"/>
      <c r="S19" s="1">
        <f t="shared" si="6"/>
        <v>20</v>
      </c>
      <c r="T19" s="1">
        <f t="shared" si="7"/>
        <v>13.899297423887587</v>
      </c>
      <c r="U19" s="1">
        <v>77</v>
      </c>
      <c r="V19" s="1">
        <v>72.8</v>
      </c>
      <c r="W19" s="1">
        <v>69.599999999999994</v>
      </c>
      <c r="X19" s="1">
        <v>72.599999999999994</v>
      </c>
      <c r="Y19" s="1">
        <v>69.8</v>
      </c>
      <c r="Z19" s="1">
        <v>72.599999999999994</v>
      </c>
      <c r="AA19" s="1"/>
      <c r="AB19" s="1">
        <f t="shared" si="3"/>
        <v>93.78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49</v>
      </c>
      <c r="B20" s="14" t="s">
        <v>32</v>
      </c>
      <c r="C20" s="14">
        <v>167</v>
      </c>
      <c r="D20" s="14">
        <v>510</v>
      </c>
      <c r="E20" s="14">
        <v>275</v>
      </c>
      <c r="F20" s="15">
        <v>398</v>
      </c>
      <c r="G20" s="8">
        <v>0.18</v>
      </c>
      <c r="H20" s="1">
        <v>120</v>
      </c>
      <c r="I20" s="1">
        <v>5038398</v>
      </c>
      <c r="J20" s="1">
        <v>282</v>
      </c>
      <c r="K20" s="1">
        <f t="shared" si="2"/>
        <v>-7</v>
      </c>
      <c r="L20" s="1"/>
      <c r="M20" s="1"/>
      <c r="N20" s="1">
        <v>200</v>
      </c>
      <c r="O20" s="1">
        <f t="shared" si="4"/>
        <v>55</v>
      </c>
      <c r="P20" s="5">
        <f>20*(O20+O21)-N20-N21-F20-F21</f>
        <v>475</v>
      </c>
      <c r="Q20" s="5"/>
      <c r="R20" s="1"/>
      <c r="S20" s="1">
        <f t="shared" si="6"/>
        <v>19.509090909090908</v>
      </c>
      <c r="T20" s="1">
        <f t="shared" si="7"/>
        <v>10.872727272727273</v>
      </c>
      <c r="U20" s="1">
        <v>46.6</v>
      </c>
      <c r="V20" s="1">
        <v>45.6</v>
      </c>
      <c r="W20" s="1">
        <v>29.8</v>
      </c>
      <c r="X20" s="1">
        <v>29.4</v>
      </c>
      <c r="Y20" s="1">
        <v>24.2</v>
      </c>
      <c r="Z20" s="1">
        <v>34.844000000000001</v>
      </c>
      <c r="AA20" s="1"/>
      <c r="AB20" s="1">
        <f t="shared" si="3"/>
        <v>85.5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63</v>
      </c>
      <c r="B21" s="18" t="s">
        <v>32</v>
      </c>
      <c r="C21" s="18"/>
      <c r="D21" s="18"/>
      <c r="E21" s="18">
        <v>-7</v>
      </c>
      <c r="F21" s="19">
        <v>-1</v>
      </c>
      <c r="G21" s="20">
        <v>0</v>
      </c>
      <c r="H21" s="21" t="e">
        <v>#N/A</v>
      </c>
      <c r="I21" s="22" t="s">
        <v>66</v>
      </c>
      <c r="J21" s="21">
        <v>1</v>
      </c>
      <c r="K21" s="21">
        <f t="shared" ref="K21" si="11">E21-J21</f>
        <v>-8</v>
      </c>
      <c r="L21" s="21"/>
      <c r="M21" s="21"/>
      <c r="N21" s="21"/>
      <c r="O21" s="21">
        <f t="shared" si="4"/>
        <v>-1.4</v>
      </c>
      <c r="P21" s="23"/>
      <c r="Q21" s="23"/>
      <c r="R21" s="21"/>
      <c r="S21" s="21">
        <f t="shared" si="6"/>
        <v>0.7142857142857143</v>
      </c>
      <c r="T21" s="21">
        <f t="shared" si="7"/>
        <v>0.7142857142857143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50</v>
      </c>
      <c r="B22" s="1" t="s">
        <v>41</v>
      </c>
      <c r="C22" s="1">
        <v>402.584</v>
      </c>
      <c r="D22" s="1"/>
      <c r="E22" s="1">
        <v>149.12799999999999</v>
      </c>
      <c r="F22" s="1">
        <v>253.45599999999999</v>
      </c>
      <c r="G22" s="8">
        <v>1</v>
      </c>
      <c r="H22" s="1">
        <v>150</v>
      </c>
      <c r="I22" s="1">
        <v>5038572</v>
      </c>
      <c r="J22" s="1">
        <v>158.6</v>
      </c>
      <c r="K22" s="1">
        <f t="shared" si="2"/>
        <v>-9.4720000000000084</v>
      </c>
      <c r="L22" s="1"/>
      <c r="M22" s="1"/>
      <c r="N22" s="1"/>
      <c r="O22" s="1">
        <f t="shared" si="4"/>
        <v>29.825599999999998</v>
      </c>
      <c r="P22" s="5">
        <f>18*O22-N22-F22</f>
        <v>283.40479999999991</v>
      </c>
      <c r="Q22" s="5"/>
      <c r="R22" s="1"/>
      <c r="S22" s="1">
        <f t="shared" si="6"/>
        <v>18</v>
      </c>
      <c r="T22" s="1">
        <f t="shared" si="7"/>
        <v>8.4979346601577177</v>
      </c>
      <c r="U22" s="1">
        <v>13.360799999999999</v>
      </c>
      <c r="V22" s="1">
        <v>17.122399999999999</v>
      </c>
      <c r="W22" s="1">
        <v>21.001200000000001</v>
      </c>
      <c r="X22" s="1">
        <v>29.738399999999999</v>
      </c>
      <c r="Y22" s="1">
        <v>26.2364</v>
      </c>
      <c r="Z22" s="1">
        <v>10.8696</v>
      </c>
      <c r="AA22" s="1"/>
      <c r="AB22" s="1">
        <f t="shared" si="3"/>
        <v>283.40479999999991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3" t="s">
        <v>51</v>
      </c>
      <c r="B23" s="14" t="s">
        <v>41</v>
      </c>
      <c r="C23" s="14">
        <v>447.44799999999998</v>
      </c>
      <c r="D23" s="14"/>
      <c r="E23" s="14">
        <v>110.44799999999999</v>
      </c>
      <c r="F23" s="15">
        <v>337</v>
      </c>
      <c r="G23" s="8">
        <v>1</v>
      </c>
      <c r="H23" s="1">
        <v>150</v>
      </c>
      <c r="I23" s="1">
        <v>5038596</v>
      </c>
      <c r="J23" s="1">
        <v>115</v>
      </c>
      <c r="K23" s="1">
        <f t="shared" si="2"/>
        <v>-4.5520000000000067</v>
      </c>
      <c r="L23" s="1"/>
      <c r="M23" s="1"/>
      <c r="N23" s="1"/>
      <c r="O23" s="1">
        <f t="shared" si="4"/>
        <v>22.089599999999997</v>
      </c>
      <c r="P23" s="5">
        <f>18*O23-N23-F23</f>
        <v>60.612799999999936</v>
      </c>
      <c r="Q23" s="5"/>
      <c r="R23" s="1"/>
      <c r="S23" s="1">
        <f t="shared" si="6"/>
        <v>18</v>
      </c>
      <c r="T23" s="1">
        <f t="shared" si="7"/>
        <v>15.256048095031147</v>
      </c>
      <c r="U23" s="1">
        <v>10.282</v>
      </c>
      <c r="V23" s="1">
        <v>10.816000000000001</v>
      </c>
      <c r="W23" s="1">
        <v>15.0352</v>
      </c>
      <c r="X23" s="1">
        <v>25.3796</v>
      </c>
      <c r="Y23" s="1">
        <v>19.6556</v>
      </c>
      <c r="Z23" s="1">
        <v>24.1052</v>
      </c>
      <c r="AA23" s="1"/>
      <c r="AB23" s="1">
        <f t="shared" si="3"/>
        <v>60.612799999999936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7" t="s">
        <v>54</v>
      </c>
      <c r="B24" s="18" t="s">
        <v>41</v>
      </c>
      <c r="C24" s="18">
        <v>-2.6749999999999998</v>
      </c>
      <c r="D24" s="18"/>
      <c r="E24" s="18"/>
      <c r="F24" s="19">
        <v>-2.6749999999999998</v>
      </c>
      <c r="G24" s="20">
        <v>0</v>
      </c>
      <c r="H24" s="21" t="e">
        <v>#N/A</v>
      </c>
      <c r="I24" s="21" t="s">
        <v>55</v>
      </c>
      <c r="J24" s="21"/>
      <c r="K24" s="21">
        <f t="shared" ref="K24" si="12">E24-J24</f>
        <v>0</v>
      </c>
      <c r="L24" s="21"/>
      <c r="M24" s="21"/>
      <c r="N24" s="21"/>
      <c r="O24" s="21">
        <f t="shared" si="4"/>
        <v>0</v>
      </c>
      <c r="P24" s="23"/>
      <c r="Q24" s="23"/>
      <c r="R24" s="21"/>
      <c r="S24" s="21" t="e">
        <f t="shared" si="6"/>
        <v>#DIV/0!</v>
      </c>
      <c r="T24" s="21" t="e">
        <f t="shared" si="7"/>
        <v>#DIV/0!</v>
      </c>
      <c r="U24" s="21">
        <v>0</v>
      </c>
      <c r="V24" s="21">
        <v>-0.4</v>
      </c>
      <c r="W24" s="21">
        <v>0.93499999999999994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52</v>
      </c>
      <c r="B25" s="14" t="s">
        <v>41</v>
      </c>
      <c r="C25" s="14">
        <v>344.00299999999999</v>
      </c>
      <c r="D25" s="14"/>
      <c r="E25" s="14">
        <v>173.642</v>
      </c>
      <c r="F25" s="15">
        <v>168.001</v>
      </c>
      <c r="G25" s="8">
        <v>1</v>
      </c>
      <c r="H25" s="1">
        <v>120</v>
      </c>
      <c r="I25" s="1">
        <v>5038558</v>
      </c>
      <c r="J25" s="1">
        <v>184</v>
      </c>
      <c r="K25" s="1">
        <f t="shared" si="2"/>
        <v>-10.358000000000004</v>
      </c>
      <c r="L25" s="1"/>
      <c r="M25" s="1"/>
      <c r="N25" s="1">
        <v>220</v>
      </c>
      <c r="O25" s="1">
        <f t="shared" si="4"/>
        <v>34.728400000000001</v>
      </c>
      <c r="P25" s="5">
        <f>20*(O25+O26+O27)-N25-N26-F25-F26-N27-F27</f>
        <v>378.06700000000006</v>
      </c>
      <c r="Q25" s="5"/>
      <c r="R25" s="1"/>
      <c r="S25" s="1">
        <f t="shared" si="6"/>
        <v>22.058833692309463</v>
      </c>
      <c r="T25" s="1">
        <f t="shared" si="7"/>
        <v>11.172440999297404</v>
      </c>
      <c r="U25" s="1">
        <v>29.5488</v>
      </c>
      <c r="V25" s="1">
        <v>21.706800000000001</v>
      </c>
      <c r="W25" s="1">
        <v>25.243200000000002</v>
      </c>
      <c r="X25" s="1">
        <v>29.024799999999999</v>
      </c>
      <c r="Y25" s="1">
        <v>22.405000000000001</v>
      </c>
      <c r="Z25" s="1">
        <v>22.897200000000002</v>
      </c>
      <c r="AA25" s="1"/>
      <c r="AB25" s="1">
        <f t="shared" si="3"/>
        <v>378.06700000000006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4" t="s">
        <v>61</v>
      </c>
      <c r="B26" s="25" t="s">
        <v>41</v>
      </c>
      <c r="C26" s="25"/>
      <c r="D26" s="25"/>
      <c r="E26" s="25">
        <v>2.39</v>
      </c>
      <c r="F26" s="26">
        <v>-2.39</v>
      </c>
      <c r="G26" s="20">
        <v>0</v>
      </c>
      <c r="H26" s="21" t="e">
        <v>#N/A</v>
      </c>
      <c r="I26" s="21" t="s">
        <v>55</v>
      </c>
      <c r="J26" s="21">
        <v>2.5</v>
      </c>
      <c r="K26" s="21">
        <f t="shared" ref="K26:K27" si="13">E26-J26</f>
        <v>-0.10999999999999988</v>
      </c>
      <c r="L26" s="21"/>
      <c r="M26" s="21"/>
      <c r="N26" s="21"/>
      <c r="O26" s="21">
        <f t="shared" si="4"/>
        <v>0.47800000000000004</v>
      </c>
      <c r="P26" s="23"/>
      <c r="Q26" s="23"/>
      <c r="R26" s="21"/>
      <c r="S26" s="21">
        <f t="shared" si="6"/>
        <v>-5</v>
      </c>
      <c r="T26" s="21">
        <f t="shared" si="7"/>
        <v>-5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/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7" t="s">
        <v>73</v>
      </c>
      <c r="B27" s="18" t="s">
        <v>41</v>
      </c>
      <c r="C27" s="18"/>
      <c r="D27" s="18"/>
      <c r="E27" s="18">
        <v>11.91</v>
      </c>
      <c r="F27" s="19">
        <v>-11.91</v>
      </c>
      <c r="G27" s="20">
        <v>0</v>
      </c>
      <c r="H27" s="21" t="e">
        <v>#N/A</v>
      </c>
      <c r="I27" s="21" t="s">
        <v>55</v>
      </c>
      <c r="J27" s="21">
        <v>17.5</v>
      </c>
      <c r="K27" s="21">
        <f t="shared" si="13"/>
        <v>-5.59</v>
      </c>
      <c r="L27" s="21"/>
      <c r="M27" s="21"/>
      <c r="N27" s="21"/>
      <c r="O27" s="21">
        <f t="shared" si="4"/>
        <v>2.3820000000000001</v>
      </c>
      <c r="P27" s="23"/>
      <c r="Q27" s="23"/>
      <c r="R27" s="21"/>
      <c r="S27" s="21">
        <f t="shared" si="6"/>
        <v>-5</v>
      </c>
      <c r="T27" s="21">
        <f t="shared" si="7"/>
        <v>-5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/>
      <c r="AB27" s="2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58</v>
      </c>
      <c r="B28" s="14" t="s">
        <v>32</v>
      </c>
      <c r="C28" s="14">
        <v>270</v>
      </c>
      <c r="D28" s="14"/>
      <c r="E28" s="14">
        <v>123</v>
      </c>
      <c r="F28" s="15">
        <v>146</v>
      </c>
      <c r="G28" s="8">
        <v>0.2</v>
      </c>
      <c r="H28" s="1">
        <v>120</v>
      </c>
      <c r="I28" s="1">
        <v>5038855</v>
      </c>
      <c r="J28" s="1">
        <v>123</v>
      </c>
      <c r="K28" s="1">
        <f t="shared" si="2"/>
        <v>0</v>
      </c>
      <c r="L28" s="1"/>
      <c r="M28" s="1"/>
      <c r="N28" s="1">
        <v>50</v>
      </c>
      <c r="O28" s="1">
        <f t="shared" si="4"/>
        <v>24.6</v>
      </c>
      <c r="P28" s="5">
        <f>20*(O28+O29)-N28-N29-F28-F29</f>
        <v>311.00000000000006</v>
      </c>
      <c r="Q28" s="5"/>
      <c r="R28" s="1"/>
      <c r="S28" s="1">
        <f t="shared" si="6"/>
        <v>20.609756097560975</v>
      </c>
      <c r="T28" s="1">
        <f t="shared" si="7"/>
        <v>7.9674796747967473</v>
      </c>
      <c r="U28" s="1">
        <v>16.8</v>
      </c>
      <c r="V28" s="1">
        <v>15.6</v>
      </c>
      <c r="W28" s="1">
        <v>15.8</v>
      </c>
      <c r="X28" s="1">
        <v>23.4</v>
      </c>
      <c r="Y28" s="1">
        <v>17.399999999999999</v>
      </c>
      <c r="Z28" s="1">
        <v>9.4</v>
      </c>
      <c r="AA28" s="1" t="s">
        <v>59</v>
      </c>
      <c r="AB28" s="1">
        <f t="shared" si="3"/>
        <v>62.200000000000017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7" t="s">
        <v>60</v>
      </c>
      <c r="B29" s="18" t="s">
        <v>32</v>
      </c>
      <c r="C29" s="18"/>
      <c r="D29" s="18"/>
      <c r="E29" s="18">
        <v>3</v>
      </c>
      <c r="F29" s="19">
        <v>-3</v>
      </c>
      <c r="G29" s="20">
        <v>0</v>
      </c>
      <c r="H29" s="21" t="e">
        <v>#N/A</v>
      </c>
      <c r="I29" s="22" t="s">
        <v>85</v>
      </c>
      <c r="J29" s="21">
        <v>3</v>
      </c>
      <c r="K29" s="21">
        <f t="shared" si="2"/>
        <v>0</v>
      </c>
      <c r="L29" s="21"/>
      <c r="M29" s="21"/>
      <c r="N29" s="21"/>
      <c r="O29" s="21">
        <f t="shared" si="4"/>
        <v>0.6</v>
      </c>
      <c r="P29" s="23"/>
      <c r="Q29" s="23"/>
      <c r="R29" s="21"/>
      <c r="S29" s="21">
        <f t="shared" si="6"/>
        <v>-5</v>
      </c>
      <c r="T29" s="21">
        <f t="shared" si="7"/>
        <v>-5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/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41</v>
      </c>
      <c r="C30" s="1">
        <v>562.76499999999999</v>
      </c>
      <c r="D30" s="1"/>
      <c r="E30" s="1">
        <v>181.321</v>
      </c>
      <c r="F30" s="1">
        <v>381.44400000000002</v>
      </c>
      <c r="G30" s="8">
        <v>1</v>
      </c>
      <c r="H30" s="1">
        <v>120</v>
      </c>
      <c r="I30" s="1">
        <v>6159901</v>
      </c>
      <c r="J30" s="1">
        <v>196.2</v>
      </c>
      <c r="K30" s="1">
        <f t="shared" si="2"/>
        <v>-14.878999999999991</v>
      </c>
      <c r="L30" s="1"/>
      <c r="M30" s="1"/>
      <c r="N30" s="1">
        <v>100</v>
      </c>
      <c r="O30" s="1">
        <f t="shared" si="4"/>
        <v>36.264200000000002</v>
      </c>
      <c r="P30" s="5">
        <f t="shared" ref="P30:P32" si="14">20*O30-N30-F30</f>
        <v>243.84000000000009</v>
      </c>
      <c r="Q30" s="5"/>
      <c r="R30" s="1"/>
      <c r="S30" s="1">
        <f t="shared" si="6"/>
        <v>20</v>
      </c>
      <c r="T30" s="1">
        <f t="shared" si="7"/>
        <v>13.276013258254697</v>
      </c>
      <c r="U30" s="1">
        <v>35.119199999999999</v>
      </c>
      <c r="V30" s="1">
        <v>24.626799999999999</v>
      </c>
      <c r="W30" s="1">
        <v>27.6174</v>
      </c>
      <c r="X30" s="1">
        <v>45.718200000000003</v>
      </c>
      <c r="Y30" s="1">
        <v>36.635599999999997</v>
      </c>
      <c r="Z30" s="1">
        <v>61.918599999999998</v>
      </c>
      <c r="AA30" s="1"/>
      <c r="AB30" s="1">
        <f t="shared" si="3"/>
        <v>243.84000000000009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41</v>
      </c>
      <c r="C31" s="1">
        <v>128.602</v>
      </c>
      <c r="D31" s="1"/>
      <c r="E31" s="1">
        <v>37.008000000000003</v>
      </c>
      <c r="F31" s="1">
        <v>91.593999999999994</v>
      </c>
      <c r="G31" s="8">
        <v>1</v>
      </c>
      <c r="H31" s="1">
        <v>120</v>
      </c>
      <c r="I31" s="1">
        <v>6159949</v>
      </c>
      <c r="J31" s="1">
        <v>38.5</v>
      </c>
      <c r="K31" s="1">
        <f t="shared" si="2"/>
        <v>-1.4919999999999973</v>
      </c>
      <c r="L31" s="1"/>
      <c r="M31" s="1"/>
      <c r="N31" s="1"/>
      <c r="O31" s="1">
        <f t="shared" si="4"/>
        <v>7.4016000000000002</v>
      </c>
      <c r="P31" s="5">
        <f t="shared" si="14"/>
        <v>56.438000000000017</v>
      </c>
      <c r="Q31" s="5"/>
      <c r="R31" s="1"/>
      <c r="S31" s="1">
        <f t="shared" si="6"/>
        <v>20</v>
      </c>
      <c r="T31" s="1">
        <f t="shared" si="7"/>
        <v>12.374891915261564</v>
      </c>
      <c r="U31" s="1">
        <v>2.6764000000000001</v>
      </c>
      <c r="V31" s="1">
        <v>4.5271999999999997</v>
      </c>
      <c r="W31" s="1">
        <v>1.9177999999999999</v>
      </c>
      <c r="X31" s="1">
        <v>7.4156000000000004</v>
      </c>
      <c r="Y31" s="1">
        <v>0</v>
      </c>
      <c r="Z31" s="1">
        <v>-0.61360000000000003</v>
      </c>
      <c r="AA31" s="1"/>
      <c r="AB31" s="1">
        <f t="shared" si="3"/>
        <v>56.438000000000017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32</v>
      </c>
      <c r="C32" s="1">
        <v>212</v>
      </c>
      <c r="D32" s="1">
        <v>256</v>
      </c>
      <c r="E32" s="1">
        <v>187</v>
      </c>
      <c r="F32" s="1">
        <v>279</v>
      </c>
      <c r="G32" s="8">
        <v>0.1</v>
      </c>
      <c r="H32" s="1">
        <v>60</v>
      </c>
      <c r="I32" s="1">
        <v>8444170</v>
      </c>
      <c r="J32" s="1">
        <v>171</v>
      </c>
      <c r="K32" s="1">
        <f t="shared" si="2"/>
        <v>16</v>
      </c>
      <c r="L32" s="1"/>
      <c r="M32" s="1"/>
      <c r="N32" s="1">
        <v>130</v>
      </c>
      <c r="O32" s="1">
        <f t="shared" si="4"/>
        <v>37.4</v>
      </c>
      <c r="P32" s="5">
        <f t="shared" si="14"/>
        <v>339</v>
      </c>
      <c r="Q32" s="5"/>
      <c r="R32" s="1"/>
      <c r="S32" s="1">
        <f t="shared" si="6"/>
        <v>20</v>
      </c>
      <c r="T32" s="1">
        <f t="shared" si="7"/>
        <v>10.935828877005347</v>
      </c>
      <c r="U32" s="1">
        <v>31.6</v>
      </c>
      <c r="V32" s="1">
        <v>31.4</v>
      </c>
      <c r="W32" s="1">
        <v>19.2</v>
      </c>
      <c r="X32" s="1">
        <v>27</v>
      </c>
      <c r="Y32" s="1">
        <v>36</v>
      </c>
      <c r="Z32" s="1">
        <v>33.6</v>
      </c>
      <c r="AA32" s="1"/>
      <c r="AB32" s="1">
        <f t="shared" si="3"/>
        <v>33.9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69</v>
      </c>
      <c r="B33" s="1" t="s">
        <v>32</v>
      </c>
      <c r="C33" s="1">
        <v>-2</v>
      </c>
      <c r="D33" s="1"/>
      <c r="E33" s="1">
        <v>-2</v>
      </c>
      <c r="F33" s="1">
        <v>-2</v>
      </c>
      <c r="G33" s="8">
        <v>0.14000000000000001</v>
      </c>
      <c r="H33" s="1">
        <v>180</v>
      </c>
      <c r="I33" s="1">
        <v>9988391</v>
      </c>
      <c r="J33" s="1">
        <v>5</v>
      </c>
      <c r="K33" s="1">
        <f t="shared" si="2"/>
        <v>-7</v>
      </c>
      <c r="L33" s="1"/>
      <c r="M33" s="1"/>
      <c r="N33" s="1">
        <v>200</v>
      </c>
      <c r="O33" s="1">
        <f t="shared" si="4"/>
        <v>-0.4</v>
      </c>
      <c r="P33" s="5">
        <v>200</v>
      </c>
      <c r="Q33" s="5"/>
      <c r="R33" s="1"/>
      <c r="S33" s="1">
        <f t="shared" si="6"/>
        <v>-995</v>
      </c>
      <c r="T33" s="1">
        <f t="shared" si="7"/>
        <v>-495</v>
      </c>
      <c r="U33" s="1">
        <v>0</v>
      </c>
      <c r="V33" s="1">
        <v>-0.2</v>
      </c>
      <c r="W33" s="1">
        <v>6.4</v>
      </c>
      <c r="X33" s="1">
        <v>18.600000000000001</v>
      </c>
      <c r="Y33" s="1">
        <v>2.8</v>
      </c>
      <c r="Z33" s="1">
        <v>-0.6</v>
      </c>
      <c r="AA33" s="1" t="s">
        <v>70</v>
      </c>
      <c r="AB33" s="1">
        <f t="shared" si="3"/>
        <v>28.000000000000004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71</v>
      </c>
      <c r="B34" s="14" t="s">
        <v>32</v>
      </c>
      <c r="C34" s="14">
        <v>488</v>
      </c>
      <c r="D34" s="14"/>
      <c r="E34" s="14">
        <v>133</v>
      </c>
      <c r="F34" s="15">
        <v>355</v>
      </c>
      <c r="G34" s="8">
        <v>0.18</v>
      </c>
      <c r="H34" s="1">
        <v>270</v>
      </c>
      <c r="I34" s="1">
        <v>9988681</v>
      </c>
      <c r="J34" s="1">
        <v>138</v>
      </c>
      <c r="K34" s="1">
        <f t="shared" si="2"/>
        <v>-5</v>
      </c>
      <c r="L34" s="1"/>
      <c r="M34" s="1"/>
      <c r="N34" s="1"/>
      <c r="O34" s="1">
        <f t="shared" si="4"/>
        <v>26.6</v>
      </c>
      <c r="P34" s="5">
        <f>20*(O34+O35)-N34-N35-F34-F35</f>
        <v>186</v>
      </c>
      <c r="Q34" s="5"/>
      <c r="R34" s="1"/>
      <c r="S34" s="1">
        <f t="shared" si="6"/>
        <v>20.338345864661655</v>
      </c>
      <c r="T34" s="1">
        <f t="shared" si="7"/>
        <v>13.345864661654135</v>
      </c>
      <c r="U34" s="1">
        <v>26.2</v>
      </c>
      <c r="V34" s="1">
        <v>29.8</v>
      </c>
      <c r="W34" s="1">
        <v>1.8</v>
      </c>
      <c r="X34" s="1">
        <v>2.8</v>
      </c>
      <c r="Y34" s="1">
        <v>0</v>
      </c>
      <c r="Z34" s="1">
        <v>0</v>
      </c>
      <c r="AA34" s="1"/>
      <c r="AB34" s="1">
        <f t="shared" si="3"/>
        <v>33.479999999999997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7" t="s">
        <v>65</v>
      </c>
      <c r="B35" s="18" t="s">
        <v>32</v>
      </c>
      <c r="C35" s="18">
        <v>1</v>
      </c>
      <c r="D35" s="18"/>
      <c r="E35" s="18">
        <v>2</v>
      </c>
      <c r="F35" s="19">
        <v>-1</v>
      </c>
      <c r="G35" s="20">
        <v>0</v>
      </c>
      <c r="H35" s="21">
        <v>120</v>
      </c>
      <c r="I35" s="21" t="s">
        <v>66</v>
      </c>
      <c r="J35" s="21">
        <v>4</v>
      </c>
      <c r="K35" s="21">
        <f t="shared" ref="K35" si="15">E35-J35</f>
        <v>-2</v>
      </c>
      <c r="L35" s="21"/>
      <c r="M35" s="21"/>
      <c r="N35" s="21"/>
      <c r="O35" s="21">
        <f t="shared" si="4"/>
        <v>0.4</v>
      </c>
      <c r="P35" s="23"/>
      <c r="Q35" s="23"/>
      <c r="R35" s="21"/>
      <c r="S35" s="21">
        <f t="shared" si="6"/>
        <v>-2.5</v>
      </c>
      <c r="T35" s="21">
        <f t="shared" si="7"/>
        <v>-2.5</v>
      </c>
      <c r="U35" s="21">
        <v>0</v>
      </c>
      <c r="V35" s="21">
        <v>-0.2</v>
      </c>
      <c r="W35" s="21">
        <v>28.2</v>
      </c>
      <c r="X35" s="21">
        <v>43.4</v>
      </c>
      <c r="Y35" s="21">
        <v>37</v>
      </c>
      <c r="Z35" s="21">
        <v>38.200000000000003</v>
      </c>
      <c r="AA35" s="21" t="s">
        <v>67</v>
      </c>
      <c r="AB35" s="2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41</v>
      </c>
      <c r="C36" s="1">
        <v>49.286000000000001</v>
      </c>
      <c r="D36" s="1">
        <v>201.52</v>
      </c>
      <c r="E36" s="1">
        <v>42.914000000000001</v>
      </c>
      <c r="F36" s="1">
        <v>207.892</v>
      </c>
      <c r="G36" s="8">
        <v>1</v>
      </c>
      <c r="H36" s="1">
        <v>120</v>
      </c>
      <c r="I36" s="1">
        <v>8785228</v>
      </c>
      <c r="J36" s="1">
        <v>41.9</v>
      </c>
      <c r="K36" s="1">
        <f t="shared" si="2"/>
        <v>1.0140000000000029</v>
      </c>
      <c r="L36" s="1"/>
      <c r="M36" s="1"/>
      <c r="N36" s="1">
        <v>50</v>
      </c>
      <c r="O36" s="1">
        <f t="shared" si="4"/>
        <v>8.5828000000000007</v>
      </c>
      <c r="P36" s="5"/>
      <c r="Q36" s="5"/>
      <c r="R36" s="1"/>
      <c r="S36" s="1">
        <f t="shared" si="6"/>
        <v>30.047536934333781</v>
      </c>
      <c r="T36" s="1">
        <f t="shared" si="7"/>
        <v>30.047536934333781</v>
      </c>
      <c r="U36" s="1">
        <v>12.577199999999999</v>
      </c>
      <c r="V36" s="1">
        <v>5.3075999999999999</v>
      </c>
      <c r="W36" s="1">
        <v>14.617599999999999</v>
      </c>
      <c r="X36" s="1">
        <v>3.9580000000000002</v>
      </c>
      <c r="Y36" s="1">
        <v>0</v>
      </c>
      <c r="Z36" s="1">
        <v>-0.7056</v>
      </c>
      <c r="AA36" s="27" t="s">
        <v>33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9" t="s">
        <v>74</v>
      </c>
      <c r="B37" s="1" t="s">
        <v>41</v>
      </c>
      <c r="C37" s="1">
        <v>270.41199999999998</v>
      </c>
      <c r="D37" s="1"/>
      <c r="E37" s="1">
        <v>9.2159999999999993</v>
      </c>
      <c r="F37" s="1">
        <v>261.19600000000003</v>
      </c>
      <c r="G37" s="8">
        <v>1</v>
      </c>
      <c r="H37" s="1">
        <v>120</v>
      </c>
      <c r="I37" s="1">
        <v>8785198</v>
      </c>
      <c r="J37" s="1">
        <v>12.6</v>
      </c>
      <c r="K37" s="1">
        <f t="shared" si="2"/>
        <v>-3.3840000000000003</v>
      </c>
      <c r="L37" s="1"/>
      <c r="M37" s="1"/>
      <c r="N37" s="1"/>
      <c r="O37" s="1">
        <f t="shared" si="4"/>
        <v>1.8431999999999999</v>
      </c>
      <c r="P37" s="5"/>
      <c r="Q37" s="5"/>
      <c r="R37" s="1"/>
      <c r="S37" s="1">
        <f t="shared" si="6"/>
        <v>141.70789930555557</v>
      </c>
      <c r="T37" s="1">
        <f t="shared" si="7"/>
        <v>141.70789930555557</v>
      </c>
      <c r="U37" s="1">
        <v>4.9656000000000002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28" t="s">
        <v>86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41</v>
      </c>
      <c r="C38" s="1">
        <v>157.642</v>
      </c>
      <c r="D38" s="1"/>
      <c r="E38" s="1">
        <v>62.223999999999997</v>
      </c>
      <c r="F38" s="1">
        <v>95.418000000000006</v>
      </c>
      <c r="G38" s="8">
        <v>1</v>
      </c>
      <c r="H38" s="1">
        <v>180</v>
      </c>
      <c r="I38" s="1">
        <v>8785259</v>
      </c>
      <c r="J38" s="1">
        <v>65.2</v>
      </c>
      <c r="K38" s="1">
        <f t="shared" si="2"/>
        <v>-2.9760000000000062</v>
      </c>
      <c r="L38" s="1"/>
      <c r="M38" s="1"/>
      <c r="N38" s="1"/>
      <c r="O38" s="1">
        <f t="shared" si="4"/>
        <v>12.444799999999999</v>
      </c>
      <c r="P38" s="5">
        <f t="shared" ref="P38:P40" si="16">20*O38-N38-F38</f>
        <v>153.47799999999998</v>
      </c>
      <c r="Q38" s="5"/>
      <c r="R38" s="1"/>
      <c r="S38" s="1">
        <f t="shared" si="6"/>
        <v>20</v>
      </c>
      <c r="T38" s="1">
        <f t="shared" si="7"/>
        <v>7.6672987914631019</v>
      </c>
      <c r="U38" s="1">
        <v>8.1776</v>
      </c>
      <c r="V38" s="1">
        <v>4.7176</v>
      </c>
      <c r="W38" s="1">
        <v>8.4835999999999991</v>
      </c>
      <c r="X38" s="1">
        <v>12.534000000000001</v>
      </c>
      <c r="Y38" s="1">
        <v>10.3964</v>
      </c>
      <c r="Z38" s="1">
        <v>8.7650000000000006</v>
      </c>
      <c r="AA38" s="1"/>
      <c r="AB38" s="1">
        <f t="shared" si="3"/>
        <v>153.47799999999998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261</v>
      </c>
      <c r="D39" s="1">
        <v>258</v>
      </c>
      <c r="E39" s="1">
        <v>473</v>
      </c>
      <c r="F39" s="1">
        <v>45</v>
      </c>
      <c r="G39" s="8">
        <v>0.1</v>
      </c>
      <c r="H39" s="1">
        <v>60</v>
      </c>
      <c r="I39" s="1">
        <v>8444187</v>
      </c>
      <c r="J39" s="1">
        <v>458</v>
      </c>
      <c r="K39" s="1">
        <f t="shared" si="2"/>
        <v>15</v>
      </c>
      <c r="L39" s="1"/>
      <c r="M39" s="1"/>
      <c r="N39" s="1">
        <v>1000</v>
      </c>
      <c r="O39" s="1">
        <f t="shared" si="4"/>
        <v>94.6</v>
      </c>
      <c r="P39" s="5">
        <f t="shared" si="16"/>
        <v>847</v>
      </c>
      <c r="Q39" s="5"/>
      <c r="R39" s="1"/>
      <c r="S39" s="1">
        <f t="shared" si="6"/>
        <v>20</v>
      </c>
      <c r="T39" s="1">
        <f t="shared" si="7"/>
        <v>11.046511627906977</v>
      </c>
      <c r="U39" s="1">
        <v>108</v>
      </c>
      <c r="V39" s="1">
        <v>78.2</v>
      </c>
      <c r="W39" s="1">
        <v>72.400000000000006</v>
      </c>
      <c r="X39" s="1">
        <v>71</v>
      </c>
      <c r="Y39" s="1">
        <v>76</v>
      </c>
      <c r="Z39" s="1">
        <v>84</v>
      </c>
      <c r="AA39" s="1"/>
      <c r="AB39" s="1">
        <f t="shared" si="3"/>
        <v>84.7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45</v>
      </c>
      <c r="D40" s="1">
        <v>570</v>
      </c>
      <c r="E40" s="1">
        <v>280</v>
      </c>
      <c r="F40" s="1">
        <v>334</v>
      </c>
      <c r="G40" s="8">
        <v>0.1</v>
      </c>
      <c r="H40" s="1">
        <v>90</v>
      </c>
      <c r="I40" s="1">
        <v>8444194</v>
      </c>
      <c r="J40" s="1">
        <v>296</v>
      </c>
      <c r="K40" s="1">
        <f t="shared" si="2"/>
        <v>-16</v>
      </c>
      <c r="L40" s="1"/>
      <c r="M40" s="1"/>
      <c r="N40" s="1">
        <v>700</v>
      </c>
      <c r="O40" s="1">
        <f t="shared" si="4"/>
        <v>56</v>
      </c>
      <c r="P40" s="5">
        <f t="shared" si="16"/>
        <v>86</v>
      </c>
      <c r="Q40" s="5"/>
      <c r="R40" s="1"/>
      <c r="S40" s="1">
        <f t="shared" si="6"/>
        <v>20</v>
      </c>
      <c r="T40" s="1">
        <f t="shared" si="7"/>
        <v>18.464285714285715</v>
      </c>
      <c r="U40" s="1">
        <v>69</v>
      </c>
      <c r="V40" s="1">
        <v>49.6</v>
      </c>
      <c r="W40" s="1">
        <v>40.4</v>
      </c>
      <c r="X40" s="1">
        <v>37.200000000000003</v>
      </c>
      <c r="Y40" s="1">
        <v>51.2</v>
      </c>
      <c r="Z40" s="1">
        <v>14.6</v>
      </c>
      <c r="AA40" s="1"/>
      <c r="AB40" s="1">
        <f t="shared" si="3"/>
        <v>8.6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78</v>
      </c>
      <c r="B41" s="1" t="s">
        <v>32</v>
      </c>
      <c r="C41" s="1">
        <v>112</v>
      </c>
      <c r="D41" s="1">
        <v>144</v>
      </c>
      <c r="E41" s="1">
        <v>75</v>
      </c>
      <c r="F41" s="1">
        <v>181</v>
      </c>
      <c r="G41" s="8">
        <v>0.2</v>
      </c>
      <c r="H41" s="1">
        <v>120</v>
      </c>
      <c r="I41" s="1">
        <v>783798</v>
      </c>
      <c r="J41" s="1">
        <v>75</v>
      </c>
      <c r="K41" s="1">
        <f t="shared" si="2"/>
        <v>0</v>
      </c>
      <c r="L41" s="1"/>
      <c r="M41" s="1"/>
      <c r="N41" s="1">
        <v>220</v>
      </c>
      <c r="O41" s="1">
        <f t="shared" si="4"/>
        <v>15</v>
      </c>
      <c r="P41" s="5"/>
      <c r="Q41" s="5"/>
      <c r="R41" s="1"/>
      <c r="S41" s="1">
        <f t="shared" si="6"/>
        <v>26.733333333333334</v>
      </c>
      <c r="T41" s="1">
        <f t="shared" si="7"/>
        <v>26.733333333333334</v>
      </c>
      <c r="U41" s="1">
        <v>24.2</v>
      </c>
      <c r="V41" s="1">
        <v>18.600000000000001</v>
      </c>
      <c r="W41" s="1">
        <v>18.8</v>
      </c>
      <c r="X41" s="1">
        <v>19</v>
      </c>
      <c r="Y41" s="1">
        <v>20.399999999999999</v>
      </c>
      <c r="Z41" s="1">
        <v>24.4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79</v>
      </c>
      <c r="B42" s="14" t="s">
        <v>41</v>
      </c>
      <c r="C42" s="14">
        <v>817.85400000000004</v>
      </c>
      <c r="D42" s="14"/>
      <c r="E42" s="14">
        <v>72.897999999999996</v>
      </c>
      <c r="F42" s="15">
        <v>744.95600000000002</v>
      </c>
      <c r="G42" s="8">
        <v>1</v>
      </c>
      <c r="H42" s="1">
        <v>120</v>
      </c>
      <c r="I42" s="1">
        <v>783811</v>
      </c>
      <c r="J42" s="1">
        <v>75.599999999999994</v>
      </c>
      <c r="K42" s="1">
        <f t="shared" si="2"/>
        <v>-2.7019999999999982</v>
      </c>
      <c r="L42" s="1"/>
      <c r="M42" s="1"/>
      <c r="N42" s="1"/>
      <c r="O42" s="1">
        <f t="shared" si="4"/>
        <v>14.579599999999999</v>
      </c>
      <c r="P42" s="5"/>
      <c r="Q42" s="5"/>
      <c r="R42" s="1"/>
      <c r="S42" s="1">
        <f t="shared" si="6"/>
        <v>51.095777661938605</v>
      </c>
      <c r="T42" s="1">
        <f t="shared" si="7"/>
        <v>51.095777661938605</v>
      </c>
      <c r="U42" s="1">
        <v>18.792400000000001</v>
      </c>
      <c r="V42" s="1">
        <v>10.879</v>
      </c>
      <c r="W42" s="1">
        <v>16.288599999999999</v>
      </c>
      <c r="X42" s="1">
        <v>18.559999999999999</v>
      </c>
      <c r="Y42" s="1">
        <v>12.912800000000001</v>
      </c>
      <c r="Z42" s="1">
        <v>12.575200000000001</v>
      </c>
      <c r="AA42" s="27" t="s">
        <v>33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7" t="s">
        <v>80</v>
      </c>
      <c r="B43" s="18" t="s">
        <v>41</v>
      </c>
      <c r="C43" s="18">
        <v>-3.536</v>
      </c>
      <c r="D43" s="18"/>
      <c r="E43" s="18">
        <v>38.491999999999997</v>
      </c>
      <c r="F43" s="19">
        <v>-42.027999999999999</v>
      </c>
      <c r="G43" s="20">
        <v>0</v>
      </c>
      <c r="H43" s="21" t="e">
        <v>#N/A</v>
      </c>
      <c r="I43" s="21" t="s">
        <v>55</v>
      </c>
      <c r="J43" s="21">
        <v>38.5</v>
      </c>
      <c r="K43" s="21">
        <f t="shared" si="2"/>
        <v>-8.0000000000026716E-3</v>
      </c>
      <c r="L43" s="21"/>
      <c r="M43" s="21"/>
      <c r="N43" s="21"/>
      <c r="O43" s="21">
        <f t="shared" si="4"/>
        <v>7.6983999999999995</v>
      </c>
      <c r="P43" s="23"/>
      <c r="Q43" s="23"/>
      <c r="R43" s="21"/>
      <c r="S43" s="21">
        <f t="shared" si="6"/>
        <v>-5.4593162215525304</v>
      </c>
      <c r="T43" s="21">
        <f t="shared" si="7"/>
        <v>-5.4593162215525304</v>
      </c>
      <c r="U43" s="21">
        <v>0.70720000000000005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/>
      <c r="AB43" s="2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81</v>
      </c>
      <c r="B44" s="1" t="s">
        <v>32</v>
      </c>
      <c r="C44" s="1">
        <v>68</v>
      </c>
      <c r="D44" s="1">
        <v>180</v>
      </c>
      <c r="E44" s="1">
        <v>85</v>
      </c>
      <c r="F44" s="1">
        <v>163</v>
      </c>
      <c r="G44" s="8">
        <v>0.2</v>
      </c>
      <c r="H44" s="1">
        <v>120</v>
      </c>
      <c r="I44" s="1">
        <v>783804</v>
      </c>
      <c r="J44" s="1">
        <v>85</v>
      </c>
      <c r="K44" s="1">
        <f t="shared" si="2"/>
        <v>0</v>
      </c>
      <c r="L44" s="1"/>
      <c r="M44" s="1"/>
      <c r="N44" s="1">
        <v>120</v>
      </c>
      <c r="O44" s="1">
        <f t="shared" si="4"/>
        <v>17</v>
      </c>
      <c r="P44" s="5">
        <f t="shared" ref="P44" si="17">20*O44-N44-F44</f>
        <v>57</v>
      </c>
      <c r="Q44" s="5"/>
      <c r="R44" s="1"/>
      <c r="S44" s="1">
        <f t="shared" si="6"/>
        <v>20</v>
      </c>
      <c r="T44" s="1">
        <f t="shared" si="7"/>
        <v>16.647058823529413</v>
      </c>
      <c r="U44" s="1">
        <v>18.399999999999999</v>
      </c>
      <c r="V44" s="1">
        <v>16.8</v>
      </c>
      <c r="W44" s="1">
        <v>17.2</v>
      </c>
      <c r="X44" s="1">
        <v>16</v>
      </c>
      <c r="Y44" s="1">
        <v>20.6</v>
      </c>
      <c r="Z44" s="1">
        <v>26.2</v>
      </c>
      <c r="AA44" s="1"/>
      <c r="AB44" s="1">
        <f t="shared" si="3"/>
        <v>11.4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82</v>
      </c>
      <c r="B45" s="14" t="s">
        <v>41</v>
      </c>
      <c r="C45" s="14">
        <v>445.24</v>
      </c>
      <c r="D45" s="14">
        <v>126.04600000000001</v>
      </c>
      <c r="E45" s="14">
        <v>186.13200000000001</v>
      </c>
      <c r="F45" s="15">
        <v>381.56400000000002</v>
      </c>
      <c r="G45" s="8">
        <v>1</v>
      </c>
      <c r="H45" s="1">
        <v>120</v>
      </c>
      <c r="I45" s="1">
        <v>783828</v>
      </c>
      <c r="J45" s="1">
        <v>174.4</v>
      </c>
      <c r="K45" s="1">
        <f t="shared" si="2"/>
        <v>11.731999999999999</v>
      </c>
      <c r="L45" s="1"/>
      <c r="M45" s="1"/>
      <c r="N45" s="1">
        <v>700</v>
      </c>
      <c r="O45" s="1">
        <f t="shared" si="4"/>
        <v>37.226399999999998</v>
      </c>
      <c r="P45" s="5"/>
      <c r="Q45" s="5"/>
      <c r="R45" s="1"/>
      <c r="S45" s="1">
        <f t="shared" si="6"/>
        <v>29.053682332968005</v>
      </c>
      <c r="T45" s="1">
        <f t="shared" si="7"/>
        <v>29.053682332968005</v>
      </c>
      <c r="U45" s="1">
        <v>65.960000000000008</v>
      </c>
      <c r="V45" s="1">
        <v>44.772599999999997</v>
      </c>
      <c r="W45" s="1">
        <v>50.244999999999997</v>
      </c>
      <c r="X45" s="1">
        <v>37.776799999999987</v>
      </c>
      <c r="Y45" s="1">
        <v>67.453999999999994</v>
      </c>
      <c r="Z45" s="1">
        <v>39.579799999999999</v>
      </c>
      <c r="AA45" s="27" t="s">
        <v>33</v>
      </c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4" t="s">
        <v>83</v>
      </c>
      <c r="B46" s="25" t="s">
        <v>41</v>
      </c>
      <c r="C46" s="25">
        <v>-25.585999999999999</v>
      </c>
      <c r="D46" s="25"/>
      <c r="E46" s="25">
        <v>24.26</v>
      </c>
      <c r="F46" s="26">
        <v>-49.845999999999997</v>
      </c>
      <c r="G46" s="20">
        <v>0</v>
      </c>
      <c r="H46" s="21" t="e">
        <v>#N/A</v>
      </c>
      <c r="I46" s="21" t="s">
        <v>55</v>
      </c>
      <c r="J46" s="21">
        <v>24.5</v>
      </c>
      <c r="K46" s="21">
        <f t="shared" si="2"/>
        <v>-0.23999999999999844</v>
      </c>
      <c r="L46" s="21"/>
      <c r="M46" s="21"/>
      <c r="N46" s="21"/>
      <c r="O46" s="21">
        <f t="shared" si="4"/>
        <v>4.8520000000000003</v>
      </c>
      <c r="P46" s="23"/>
      <c r="Q46" s="23"/>
      <c r="R46" s="21"/>
      <c r="S46" s="21">
        <f t="shared" si="6"/>
        <v>-10.273289365210221</v>
      </c>
      <c r="T46" s="21">
        <f t="shared" si="7"/>
        <v>-10.273289365210221</v>
      </c>
      <c r="U46" s="21">
        <v>5.1172000000000004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/>
      <c r="AB46" s="21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7" t="s">
        <v>84</v>
      </c>
      <c r="B47" s="18" t="s">
        <v>41</v>
      </c>
      <c r="C47" s="18">
        <v>-10.932</v>
      </c>
      <c r="D47" s="18"/>
      <c r="E47" s="18"/>
      <c r="F47" s="19">
        <v>-10.932</v>
      </c>
      <c r="G47" s="20">
        <v>0</v>
      </c>
      <c r="H47" s="21" t="e">
        <v>#N/A</v>
      </c>
      <c r="I47" s="21" t="s">
        <v>55</v>
      </c>
      <c r="J47" s="21"/>
      <c r="K47" s="21">
        <f t="shared" si="2"/>
        <v>0</v>
      </c>
      <c r="L47" s="21"/>
      <c r="M47" s="21"/>
      <c r="N47" s="21"/>
      <c r="O47" s="21">
        <f t="shared" si="4"/>
        <v>0</v>
      </c>
      <c r="P47" s="23"/>
      <c r="Q47" s="23"/>
      <c r="R47" s="21"/>
      <c r="S47" s="21" t="e">
        <f t="shared" si="6"/>
        <v>#DIV/0!</v>
      </c>
      <c r="T47" s="21" t="e">
        <f t="shared" si="7"/>
        <v>#DIV/0!</v>
      </c>
      <c r="U47" s="21">
        <v>0</v>
      </c>
      <c r="V47" s="21">
        <v>0</v>
      </c>
      <c r="W47" s="21">
        <v>2.1863999999999999</v>
      </c>
      <c r="X47" s="21">
        <v>0</v>
      </c>
      <c r="Y47" s="21">
        <v>0</v>
      </c>
      <c r="Z47" s="21">
        <v>0</v>
      </c>
      <c r="AA47" s="21"/>
      <c r="AB47" s="2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7"/>
      <c r="B48" s="7"/>
      <c r="C48" s="7"/>
      <c r="D48" s="7"/>
      <c r="E48" s="7"/>
      <c r="F48" s="7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6" t="s">
        <v>36</v>
      </c>
      <c r="B49" s="1" t="s">
        <v>32</v>
      </c>
      <c r="C49" s="1"/>
      <c r="D49" s="1">
        <v>7700</v>
      </c>
      <c r="E49" s="1">
        <v>1499</v>
      </c>
      <c r="F49" s="1">
        <v>6201</v>
      </c>
      <c r="G49" s="8">
        <v>0.18</v>
      </c>
      <c r="H49" s="1">
        <v>60</v>
      </c>
      <c r="I49" s="1"/>
      <c r="J49" s="1">
        <v>1625</v>
      </c>
      <c r="K49" s="1">
        <f t="shared" ref="K49:K50" si="18">E49-J49</f>
        <v>-126</v>
      </c>
      <c r="L49" s="1"/>
      <c r="M49" s="1"/>
      <c r="N49" s="1"/>
      <c r="O49" s="1">
        <f t="shared" si="4"/>
        <v>299.8</v>
      </c>
      <c r="P49" s="5"/>
      <c r="Q49" s="5"/>
      <c r="R49" s="1"/>
      <c r="S49" s="1">
        <f t="shared" ref="S49:S50" si="19">(F49+N49+P49)/O49</f>
        <v>20.683789192795196</v>
      </c>
      <c r="T49" s="1">
        <f t="shared" ref="T49:T50" si="20">(F49+N49)/O49</f>
        <v>20.683789192795196</v>
      </c>
      <c r="U49" s="1">
        <v>0</v>
      </c>
      <c r="V49" s="1">
        <v>0</v>
      </c>
      <c r="W49" s="1">
        <v>0</v>
      </c>
      <c r="X49" s="1">
        <v>370</v>
      </c>
      <c r="Y49" s="1">
        <v>431.4</v>
      </c>
      <c r="Z49" s="1">
        <v>435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37</v>
      </c>
      <c r="B50" s="1" t="s">
        <v>32</v>
      </c>
      <c r="C50" s="1">
        <v>60</v>
      </c>
      <c r="D50" s="1">
        <v>384</v>
      </c>
      <c r="E50" s="1">
        <v>382</v>
      </c>
      <c r="F50" s="1">
        <v>62</v>
      </c>
      <c r="G50" s="8">
        <v>0.18</v>
      </c>
      <c r="H50" s="1">
        <v>120</v>
      </c>
      <c r="I50" s="1"/>
      <c r="J50" s="1">
        <v>453</v>
      </c>
      <c r="K50" s="1">
        <f t="shared" si="18"/>
        <v>-71</v>
      </c>
      <c r="L50" s="1"/>
      <c r="M50" s="1"/>
      <c r="N50" s="1"/>
      <c r="O50" s="1">
        <f t="shared" si="4"/>
        <v>76.400000000000006</v>
      </c>
      <c r="P50" s="5"/>
      <c r="Q50" s="5"/>
      <c r="R50" s="1"/>
      <c r="S50" s="1">
        <f t="shared" si="19"/>
        <v>0.81151832460732976</v>
      </c>
      <c r="T50" s="1">
        <f t="shared" si="20"/>
        <v>0.81151832460732976</v>
      </c>
      <c r="U50" s="1">
        <v>76.2</v>
      </c>
      <c r="V50" s="1">
        <v>268.60000000000002</v>
      </c>
      <c r="W50" s="1">
        <v>211.8</v>
      </c>
      <c r="X50" s="1">
        <v>105.8</v>
      </c>
      <c r="Y50" s="1">
        <v>103.2</v>
      </c>
      <c r="Z50" s="1">
        <v>113.4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7" xr:uid="{D8C9A1A0-37F3-47A0-85EE-8BD236391D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2024-07-01T10:41:35Z</dcterms:created>
  <dcterms:modified xsi:type="dcterms:W3CDTF">2024-07-01T12:18:06Z</dcterms:modified>
</cp:coreProperties>
</file>