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6,24\25,06,24 Ост КИ филиалы\"/>
    </mc:Choice>
  </mc:AlternateContent>
  <xr:revisionPtr revIDLastSave="0" documentId="13_ncr:1_{F7EEE9AC-C8D3-4DFA-A5F2-589EB1FD529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64" i="1" l="1"/>
  <c r="V21" i="1"/>
  <c r="V56" i="1"/>
  <c r="V91" i="1" l="1"/>
  <c r="V62" i="1"/>
  <c r="V38" i="1"/>
  <c r="V60" i="1"/>
  <c r="V40" i="1"/>
  <c r="V92" i="1"/>
  <c r="V63" i="1"/>
  <c r="V6" i="1"/>
  <c r="V57" i="1"/>
  <c r="S106" i="1" l="1"/>
  <c r="S105" i="1"/>
  <c r="AE105" i="1" s="1"/>
  <c r="S104" i="1"/>
  <c r="AE104" i="1" s="1"/>
  <c r="S103" i="1"/>
  <c r="S102" i="1"/>
  <c r="AE102" i="1" s="1"/>
  <c r="S88" i="1"/>
  <c r="AE88" i="1" s="1"/>
  <c r="S73" i="1"/>
  <c r="AE73" i="1" s="1"/>
  <c r="S72" i="1"/>
  <c r="S66" i="1"/>
  <c r="AE66" i="1" s="1"/>
  <c r="S64" i="1"/>
  <c r="AE64" i="1" s="1"/>
  <c r="S60" i="1"/>
  <c r="AE60" i="1" s="1"/>
  <c r="S58" i="1"/>
  <c r="AE58" i="1" s="1"/>
  <c r="S57" i="1"/>
  <c r="AE57" i="1" s="1"/>
  <c r="S56" i="1"/>
  <c r="AE56" i="1" s="1"/>
  <c r="S55" i="1"/>
  <c r="AE55" i="1" s="1"/>
  <c r="S54" i="1"/>
  <c r="AE54" i="1" s="1"/>
  <c r="S53" i="1"/>
  <c r="AE53" i="1" s="1"/>
  <c r="S50" i="1"/>
  <c r="AE50" i="1" s="1"/>
  <c r="S49" i="1"/>
  <c r="AE49" i="1" s="1"/>
  <c r="S48" i="1"/>
  <c r="AE48" i="1" s="1"/>
  <c r="S43" i="1"/>
  <c r="AE43" i="1" s="1"/>
  <c r="S41" i="1"/>
  <c r="AE41" i="1" s="1"/>
  <c r="S40" i="1"/>
  <c r="AE40" i="1" s="1"/>
  <c r="S34" i="1"/>
  <c r="AE34" i="1" s="1"/>
  <c r="S33" i="1"/>
  <c r="AE33" i="1" s="1"/>
  <c r="S31" i="1"/>
  <c r="AE31" i="1" s="1"/>
  <c r="S30" i="1"/>
  <c r="AE30" i="1" s="1"/>
  <c r="S29" i="1"/>
  <c r="AE29" i="1" s="1"/>
  <c r="S28" i="1"/>
  <c r="AE28" i="1" s="1"/>
  <c r="S26" i="1"/>
  <c r="AE26" i="1" s="1"/>
  <c r="S24" i="1"/>
  <c r="AE24" i="1" s="1"/>
  <c r="S22" i="1"/>
  <c r="AE22" i="1" s="1"/>
  <c r="S19" i="1"/>
  <c r="AE19" i="1" s="1"/>
  <c r="S18" i="1"/>
  <c r="AE18" i="1" s="1"/>
  <c r="S17" i="1"/>
  <c r="AE17" i="1" s="1"/>
  <c r="S14" i="1"/>
  <c r="AE14" i="1" s="1"/>
  <c r="S10" i="1"/>
  <c r="AE10" i="1" s="1"/>
  <c r="S9" i="1"/>
  <c r="AE9" i="1" s="1"/>
  <c r="S7" i="1"/>
  <c r="S6" i="1"/>
  <c r="AE6" i="1" s="1"/>
  <c r="AE106" i="1"/>
  <c r="AE72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6" i="1"/>
  <c r="AE7" i="1"/>
  <c r="AE15" i="1"/>
  <c r="AE16" i="1"/>
  <c r="AE35" i="1"/>
  <c r="AE37" i="1"/>
  <c r="AE39" i="1"/>
  <c r="AE42" i="1"/>
  <c r="AE44" i="1"/>
  <c r="AE74" i="1"/>
  <c r="AE78" i="1"/>
  <c r="AE97" i="1"/>
  <c r="AE99" i="1"/>
  <c r="AE100" i="1"/>
  <c r="AE101" i="1"/>
  <c r="AE103" i="1"/>
  <c r="T5" i="1"/>
  <c r="AF5" i="1" l="1"/>
  <c r="R107" i="1"/>
  <c r="S107" i="1" s="1"/>
  <c r="AE107" i="1" s="1"/>
  <c r="R98" i="1"/>
  <c r="S98" i="1" s="1"/>
  <c r="AE98" i="1" s="1"/>
  <c r="R96" i="1"/>
  <c r="S96" i="1" s="1"/>
  <c r="AE96" i="1" s="1"/>
  <c r="R87" i="1"/>
  <c r="S87" i="1" s="1"/>
  <c r="AE87" i="1" s="1"/>
  <c r="R86" i="1"/>
  <c r="S86" i="1" s="1"/>
  <c r="AE86" i="1" s="1"/>
  <c r="R85" i="1"/>
  <c r="S85" i="1" s="1"/>
  <c r="AE85" i="1" s="1"/>
  <c r="R84" i="1"/>
  <c r="S84" i="1" s="1"/>
  <c r="AE84" i="1" s="1"/>
  <c r="R82" i="1"/>
  <c r="S82" i="1" s="1"/>
  <c r="AE82" i="1" s="1"/>
  <c r="R81" i="1"/>
  <c r="S81" i="1" s="1"/>
  <c r="AE81" i="1" s="1"/>
  <c r="R80" i="1"/>
  <c r="S80" i="1" s="1"/>
  <c r="AE80" i="1" s="1"/>
  <c r="R79" i="1"/>
  <c r="S79" i="1" s="1"/>
  <c r="AE79" i="1" s="1"/>
  <c r="R76" i="1"/>
  <c r="S76" i="1" s="1"/>
  <c r="AE76" i="1" s="1"/>
  <c r="R71" i="1"/>
  <c r="S71" i="1" s="1"/>
  <c r="AE71" i="1" s="1"/>
  <c r="R70" i="1"/>
  <c r="S70" i="1" s="1"/>
  <c r="AE70" i="1" s="1"/>
  <c r="R69" i="1"/>
  <c r="S69" i="1" s="1"/>
  <c r="AE69" i="1" s="1"/>
  <c r="R63" i="1"/>
  <c r="S63" i="1" s="1"/>
  <c r="AE63" i="1" s="1"/>
  <c r="R62" i="1"/>
  <c r="S62" i="1" s="1"/>
  <c r="AE62" i="1" s="1"/>
  <c r="R46" i="1"/>
  <c r="S46" i="1" s="1"/>
  <c r="AE46" i="1" s="1"/>
  <c r="R36" i="1"/>
  <c r="S36" i="1" s="1"/>
  <c r="AE36" i="1" s="1"/>
  <c r="R25" i="1"/>
  <c r="S25" i="1" s="1"/>
  <c r="AE25" i="1" s="1"/>
  <c r="R21" i="1"/>
  <c r="S21" i="1" s="1"/>
  <c r="AE21" i="1" s="1"/>
  <c r="R11" i="1"/>
  <c r="S11" i="1" s="1"/>
  <c r="AE11" i="1" s="1"/>
  <c r="E66" i="1" l="1"/>
  <c r="L66" i="1" s="1"/>
  <c r="P66" i="1" s="1"/>
  <c r="Q66" i="1" s="1"/>
  <c r="E34" i="1"/>
  <c r="L34" i="1" s="1"/>
  <c r="P34" i="1" s="1"/>
  <c r="F67" i="1"/>
  <c r="E67" i="1"/>
  <c r="L67" i="1" s="1"/>
  <c r="P67" i="1" s="1"/>
  <c r="L7" i="1"/>
  <c r="P7" i="1" s="1"/>
  <c r="Q7" i="1" s="1"/>
  <c r="L8" i="1"/>
  <c r="P8" i="1" s="1"/>
  <c r="L9" i="1"/>
  <c r="P9" i="1" s="1"/>
  <c r="Q9" i="1" s="1"/>
  <c r="L10" i="1"/>
  <c r="P10" i="1" s="1"/>
  <c r="W10" i="1" s="1"/>
  <c r="L11" i="1"/>
  <c r="P11" i="1" s="1"/>
  <c r="W11" i="1" s="1"/>
  <c r="L12" i="1"/>
  <c r="P12" i="1" s="1"/>
  <c r="L13" i="1"/>
  <c r="P13" i="1" s="1"/>
  <c r="L14" i="1"/>
  <c r="P14" i="1" s="1"/>
  <c r="L15" i="1"/>
  <c r="P15" i="1" s="1"/>
  <c r="L16" i="1"/>
  <c r="P16" i="1" s="1"/>
  <c r="L17" i="1"/>
  <c r="P17" i="1" s="1"/>
  <c r="Q17" i="1" s="1"/>
  <c r="L18" i="1"/>
  <c r="P18" i="1" s="1"/>
  <c r="Q18" i="1" s="1"/>
  <c r="L19" i="1"/>
  <c r="P19" i="1" s="1"/>
  <c r="L20" i="1"/>
  <c r="P20" i="1" s="1"/>
  <c r="Q20" i="1" s="1"/>
  <c r="R20" i="1" s="1"/>
  <c r="S20" i="1" s="1"/>
  <c r="AE20" i="1" s="1"/>
  <c r="L21" i="1"/>
  <c r="P21" i="1" s="1"/>
  <c r="W21" i="1" s="1"/>
  <c r="L22" i="1"/>
  <c r="P22" i="1" s="1"/>
  <c r="L23" i="1"/>
  <c r="P23" i="1" s="1"/>
  <c r="Q23" i="1" s="1"/>
  <c r="R23" i="1" s="1"/>
  <c r="S23" i="1" s="1"/>
  <c r="AE23" i="1" s="1"/>
  <c r="L24" i="1"/>
  <c r="P24" i="1" s="1"/>
  <c r="Q24" i="1" s="1"/>
  <c r="L25" i="1"/>
  <c r="P25" i="1" s="1"/>
  <c r="W25" i="1" s="1"/>
  <c r="L26" i="1"/>
  <c r="P26" i="1" s="1"/>
  <c r="Q26" i="1" s="1"/>
  <c r="L27" i="1"/>
  <c r="P27" i="1" s="1"/>
  <c r="Q27" i="1" s="1"/>
  <c r="R27" i="1" s="1"/>
  <c r="S27" i="1" s="1"/>
  <c r="AE27" i="1" s="1"/>
  <c r="L28" i="1"/>
  <c r="P28" i="1" s="1"/>
  <c r="L29" i="1"/>
  <c r="P29" i="1" s="1"/>
  <c r="Q29" i="1" s="1"/>
  <c r="L30" i="1"/>
  <c r="P30" i="1" s="1"/>
  <c r="Q30" i="1" s="1"/>
  <c r="L31" i="1"/>
  <c r="P31" i="1" s="1"/>
  <c r="Q31" i="1" s="1"/>
  <c r="L32" i="1"/>
  <c r="P32" i="1" s="1"/>
  <c r="L33" i="1"/>
  <c r="P33" i="1" s="1"/>
  <c r="L35" i="1"/>
  <c r="P35" i="1" s="1"/>
  <c r="L36" i="1"/>
  <c r="P36" i="1" s="1"/>
  <c r="W36" i="1" s="1"/>
  <c r="L37" i="1"/>
  <c r="P37" i="1" s="1"/>
  <c r="L38" i="1"/>
  <c r="P38" i="1" s="1"/>
  <c r="Q38" i="1" s="1"/>
  <c r="R38" i="1" s="1"/>
  <c r="S38" i="1" s="1"/>
  <c r="AE38" i="1" s="1"/>
  <c r="L39" i="1"/>
  <c r="P39" i="1" s="1"/>
  <c r="L40" i="1"/>
  <c r="P40" i="1" s="1"/>
  <c r="W40" i="1" s="1"/>
  <c r="L41" i="1"/>
  <c r="P41" i="1" s="1"/>
  <c r="L42" i="1"/>
  <c r="P42" i="1" s="1"/>
  <c r="L43" i="1"/>
  <c r="P43" i="1" s="1"/>
  <c r="Q43" i="1" s="1"/>
  <c r="L44" i="1"/>
  <c r="P44" i="1" s="1"/>
  <c r="L45" i="1"/>
  <c r="P45" i="1" s="1"/>
  <c r="L46" i="1"/>
  <c r="P46" i="1" s="1"/>
  <c r="W46" i="1" s="1"/>
  <c r="L47" i="1"/>
  <c r="P47" i="1" s="1"/>
  <c r="L48" i="1"/>
  <c r="P48" i="1" s="1"/>
  <c r="W48" i="1" s="1"/>
  <c r="L49" i="1"/>
  <c r="P49" i="1" s="1"/>
  <c r="Q49" i="1" s="1"/>
  <c r="L50" i="1"/>
  <c r="P50" i="1" s="1"/>
  <c r="L51" i="1"/>
  <c r="P51" i="1" s="1"/>
  <c r="L52" i="1"/>
  <c r="P52" i="1" s="1"/>
  <c r="Q52" i="1" s="1"/>
  <c r="R52" i="1" s="1"/>
  <c r="S52" i="1" s="1"/>
  <c r="AE52" i="1" s="1"/>
  <c r="L53" i="1"/>
  <c r="P53" i="1" s="1"/>
  <c r="W53" i="1" s="1"/>
  <c r="L54" i="1"/>
  <c r="P54" i="1" s="1"/>
  <c r="Q54" i="1" s="1"/>
  <c r="L55" i="1"/>
  <c r="P55" i="1" s="1"/>
  <c r="Q55" i="1" s="1"/>
  <c r="L56" i="1"/>
  <c r="P56" i="1" s="1"/>
  <c r="W56" i="1" s="1"/>
  <c r="L57" i="1"/>
  <c r="P57" i="1" s="1"/>
  <c r="W57" i="1" s="1"/>
  <c r="L58" i="1"/>
  <c r="P58" i="1" s="1"/>
  <c r="Q58" i="1" s="1"/>
  <c r="L59" i="1"/>
  <c r="P59" i="1" s="1"/>
  <c r="Q59" i="1" s="1"/>
  <c r="R59" i="1" s="1"/>
  <c r="S59" i="1" s="1"/>
  <c r="AE59" i="1" s="1"/>
  <c r="L60" i="1"/>
  <c r="P60" i="1" s="1"/>
  <c r="W60" i="1" s="1"/>
  <c r="L61" i="1"/>
  <c r="P61" i="1" s="1"/>
  <c r="L62" i="1"/>
  <c r="P62" i="1" s="1"/>
  <c r="W62" i="1" s="1"/>
  <c r="L63" i="1"/>
  <c r="P63" i="1" s="1"/>
  <c r="W63" i="1" s="1"/>
  <c r="L64" i="1"/>
  <c r="P64" i="1" s="1"/>
  <c r="W64" i="1" s="1"/>
  <c r="L65" i="1"/>
  <c r="P65" i="1" s="1"/>
  <c r="L68" i="1"/>
  <c r="P68" i="1" s="1"/>
  <c r="Q68" i="1" s="1"/>
  <c r="R68" i="1" s="1"/>
  <c r="S68" i="1" s="1"/>
  <c r="AE68" i="1" s="1"/>
  <c r="L69" i="1"/>
  <c r="P69" i="1" s="1"/>
  <c r="W69" i="1" s="1"/>
  <c r="L70" i="1"/>
  <c r="P70" i="1" s="1"/>
  <c r="W70" i="1" s="1"/>
  <c r="L71" i="1"/>
  <c r="P71" i="1" s="1"/>
  <c r="W71" i="1" s="1"/>
  <c r="L72" i="1"/>
  <c r="P72" i="1" s="1"/>
  <c r="W72" i="1" s="1"/>
  <c r="L73" i="1"/>
  <c r="P73" i="1" s="1"/>
  <c r="W73" i="1" s="1"/>
  <c r="L74" i="1"/>
  <c r="P74" i="1" s="1"/>
  <c r="L75" i="1"/>
  <c r="P75" i="1" s="1"/>
  <c r="Q75" i="1" s="1"/>
  <c r="R75" i="1" s="1"/>
  <c r="S75" i="1" s="1"/>
  <c r="AE75" i="1" s="1"/>
  <c r="L76" i="1"/>
  <c r="P76" i="1" s="1"/>
  <c r="W76" i="1" s="1"/>
  <c r="L77" i="1"/>
  <c r="P77" i="1" s="1"/>
  <c r="Q77" i="1" s="1"/>
  <c r="R77" i="1" s="1"/>
  <c r="S77" i="1" s="1"/>
  <c r="AE77" i="1" s="1"/>
  <c r="L78" i="1"/>
  <c r="P78" i="1" s="1"/>
  <c r="L79" i="1"/>
  <c r="P79" i="1" s="1"/>
  <c r="W79" i="1" s="1"/>
  <c r="L80" i="1"/>
  <c r="P80" i="1" s="1"/>
  <c r="W80" i="1" s="1"/>
  <c r="L81" i="1"/>
  <c r="P81" i="1" s="1"/>
  <c r="W81" i="1" s="1"/>
  <c r="L82" i="1"/>
  <c r="P82" i="1" s="1"/>
  <c r="W82" i="1" s="1"/>
  <c r="L83" i="1"/>
  <c r="P83" i="1" s="1"/>
  <c r="Q83" i="1" s="1"/>
  <c r="R83" i="1" s="1"/>
  <c r="S83" i="1" s="1"/>
  <c r="AE83" i="1" s="1"/>
  <c r="L84" i="1"/>
  <c r="P84" i="1" s="1"/>
  <c r="W84" i="1" s="1"/>
  <c r="L85" i="1"/>
  <c r="P85" i="1" s="1"/>
  <c r="W85" i="1" s="1"/>
  <c r="L86" i="1"/>
  <c r="P86" i="1" s="1"/>
  <c r="W86" i="1" s="1"/>
  <c r="L87" i="1"/>
  <c r="P87" i="1" s="1"/>
  <c r="W87" i="1" s="1"/>
  <c r="L88" i="1"/>
  <c r="P88" i="1" s="1"/>
  <c r="Q88" i="1" s="1"/>
  <c r="L89" i="1"/>
  <c r="P89" i="1" s="1"/>
  <c r="Q89" i="1" s="1"/>
  <c r="R89" i="1" s="1"/>
  <c r="S89" i="1" s="1"/>
  <c r="AE89" i="1" s="1"/>
  <c r="L90" i="1"/>
  <c r="P90" i="1" s="1"/>
  <c r="Q90" i="1" s="1"/>
  <c r="R90" i="1" s="1"/>
  <c r="S90" i="1" s="1"/>
  <c r="AE90" i="1" s="1"/>
  <c r="L91" i="1"/>
  <c r="P91" i="1" s="1"/>
  <c r="Q91" i="1" s="1"/>
  <c r="R91" i="1" s="1"/>
  <c r="S91" i="1" s="1"/>
  <c r="AE91" i="1" s="1"/>
  <c r="L92" i="1"/>
  <c r="P92" i="1" s="1"/>
  <c r="Q92" i="1" s="1"/>
  <c r="R92" i="1" s="1"/>
  <c r="S92" i="1" s="1"/>
  <c r="AE92" i="1" s="1"/>
  <c r="L93" i="1"/>
  <c r="P93" i="1" s="1"/>
  <c r="Q93" i="1" s="1"/>
  <c r="R93" i="1" s="1"/>
  <c r="S93" i="1" s="1"/>
  <c r="AE93" i="1" s="1"/>
  <c r="L94" i="1"/>
  <c r="P94" i="1" s="1"/>
  <c r="Q94" i="1" s="1"/>
  <c r="R94" i="1" s="1"/>
  <c r="S94" i="1" s="1"/>
  <c r="AE94" i="1" s="1"/>
  <c r="L95" i="1"/>
  <c r="P95" i="1" s="1"/>
  <c r="L96" i="1"/>
  <c r="P96" i="1" s="1"/>
  <c r="W96" i="1" s="1"/>
  <c r="L97" i="1"/>
  <c r="P97" i="1" s="1"/>
  <c r="L98" i="1"/>
  <c r="P98" i="1" s="1"/>
  <c r="W98" i="1" s="1"/>
  <c r="L99" i="1"/>
  <c r="P99" i="1" s="1"/>
  <c r="L100" i="1"/>
  <c r="P100" i="1" s="1"/>
  <c r="L101" i="1"/>
  <c r="P101" i="1" s="1"/>
  <c r="L6" i="1"/>
  <c r="P6" i="1" s="1"/>
  <c r="Q6" i="1" s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J5" i="1"/>
  <c r="Q65" i="1" l="1"/>
  <c r="R65" i="1" s="1"/>
  <c r="S65" i="1" s="1"/>
  <c r="AE65" i="1" s="1"/>
  <c r="V65" i="1"/>
  <c r="Q47" i="1"/>
  <c r="R47" i="1" s="1"/>
  <c r="S47" i="1" s="1"/>
  <c r="AE47" i="1" s="1"/>
  <c r="V47" i="1"/>
  <c r="Q14" i="1"/>
  <c r="V14" i="1"/>
  <c r="Q50" i="1"/>
  <c r="V50" i="1"/>
  <c r="Q33" i="1"/>
  <c r="V33" i="1"/>
  <c r="W6" i="1"/>
  <c r="W94" i="1"/>
  <c r="W92" i="1"/>
  <c r="W90" i="1"/>
  <c r="W88" i="1"/>
  <c r="W68" i="1"/>
  <c r="W58" i="1"/>
  <c r="W54" i="1"/>
  <c r="W52" i="1"/>
  <c r="W50" i="1"/>
  <c r="W38" i="1"/>
  <c r="W33" i="1"/>
  <c r="W31" i="1"/>
  <c r="W29" i="1"/>
  <c r="W27" i="1"/>
  <c r="W23" i="1"/>
  <c r="W17" i="1"/>
  <c r="W9" i="1"/>
  <c r="W7" i="1"/>
  <c r="W66" i="1"/>
  <c r="W93" i="1"/>
  <c r="W91" i="1"/>
  <c r="W89" i="1"/>
  <c r="W83" i="1"/>
  <c r="W77" i="1"/>
  <c r="W75" i="1"/>
  <c r="W65" i="1"/>
  <c r="W59" i="1"/>
  <c r="W55" i="1"/>
  <c r="W49" i="1"/>
  <c r="W47" i="1"/>
  <c r="W43" i="1"/>
  <c r="W30" i="1"/>
  <c r="W26" i="1"/>
  <c r="W24" i="1"/>
  <c r="W20" i="1"/>
  <c r="W18" i="1"/>
  <c r="W14" i="1"/>
  <c r="Q16" i="1"/>
  <c r="Q67" i="1"/>
  <c r="R67" i="1" s="1"/>
  <c r="S67" i="1" s="1"/>
  <c r="AE67" i="1" s="1"/>
  <c r="Q51" i="1"/>
  <c r="R51" i="1" s="1"/>
  <c r="S51" i="1" s="1"/>
  <c r="AE51" i="1" s="1"/>
  <c r="Q45" i="1"/>
  <c r="R45" i="1" s="1"/>
  <c r="S45" i="1" s="1"/>
  <c r="AE45" i="1" s="1"/>
  <c r="Q37" i="1"/>
  <c r="Q32" i="1"/>
  <c r="R32" i="1" s="1"/>
  <c r="S32" i="1" s="1"/>
  <c r="AE32" i="1" s="1"/>
  <c r="Q28" i="1"/>
  <c r="Q13" i="1"/>
  <c r="R13" i="1" s="1"/>
  <c r="S13" i="1" s="1"/>
  <c r="AE13" i="1" s="1"/>
  <c r="Q95" i="1"/>
  <c r="R95" i="1" s="1"/>
  <c r="S95" i="1" s="1"/>
  <c r="AE95" i="1" s="1"/>
  <c r="Q61" i="1"/>
  <c r="R61" i="1" s="1"/>
  <c r="S61" i="1" s="1"/>
  <c r="AE61" i="1" s="1"/>
  <c r="Q41" i="1"/>
  <c r="Q22" i="1"/>
  <c r="Q8" i="1"/>
  <c r="R8" i="1" s="1"/>
  <c r="S8" i="1" s="1"/>
  <c r="Q34" i="1"/>
  <c r="Q19" i="1"/>
  <c r="Q12" i="1"/>
  <c r="R12" i="1" s="1"/>
  <c r="S12" i="1" s="1"/>
  <c r="AE12" i="1" s="1"/>
  <c r="K34" i="1"/>
  <c r="X101" i="1"/>
  <c r="W101" i="1"/>
  <c r="X99" i="1"/>
  <c r="W99" i="1"/>
  <c r="X97" i="1"/>
  <c r="W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W39" i="1"/>
  <c r="X37" i="1"/>
  <c r="X35" i="1"/>
  <c r="W35" i="1"/>
  <c r="X33" i="1"/>
  <c r="X31" i="1"/>
  <c r="X29" i="1"/>
  <c r="X27" i="1"/>
  <c r="X25" i="1"/>
  <c r="X23" i="1"/>
  <c r="X21" i="1"/>
  <c r="X19" i="1"/>
  <c r="X17" i="1"/>
  <c r="X15" i="1"/>
  <c r="W15" i="1"/>
  <c r="X13" i="1"/>
  <c r="X11" i="1"/>
  <c r="X9" i="1"/>
  <c r="X7" i="1"/>
  <c r="F5" i="1"/>
  <c r="X67" i="1"/>
  <c r="X66" i="1"/>
  <c r="X6" i="1"/>
  <c r="X100" i="1"/>
  <c r="W100" i="1"/>
  <c r="X98" i="1"/>
  <c r="X96" i="1"/>
  <c r="X94" i="1"/>
  <c r="X92" i="1"/>
  <c r="X90" i="1"/>
  <c r="X88" i="1"/>
  <c r="X86" i="1"/>
  <c r="X84" i="1"/>
  <c r="X82" i="1"/>
  <c r="X80" i="1"/>
  <c r="W78" i="1"/>
  <c r="X78" i="1"/>
  <c r="X76" i="1"/>
  <c r="W74" i="1"/>
  <c r="X74" i="1"/>
  <c r="X72" i="1"/>
  <c r="X70" i="1"/>
  <c r="X68" i="1"/>
  <c r="X64" i="1"/>
  <c r="X62" i="1"/>
  <c r="X60" i="1"/>
  <c r="X58" i="1"/>
  <c r="X56" i="1"/>
  <c r="X54" i="1"/>
  <c r="X52" i="1"/>
  <c r="X50" i="1"/>
  <c r="X48" i="1"/>
  <c r="X46" i="1"/>
  <c r="W44" i="1"/>
  <c r="X44" i="1"/>
  <c r="W42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W16" i="1"/>
  <c r="X16" i="1"/>
  <c r="X14" i="1"/>
  <c r="X12" i="1"/>
  <c r="X10" i="1"/>
  <c r="X8" i="1"/>
  <c r="K66" i="1"/>
  <c r="E5" i="1"/>
  <c r="K67" i="1"/>
  <c r="P5" i="1"/>
  <c r="L5" i="1"/>
  <c r="AE8" i="1" l="1"/>
  <c r="S5" i="1"/>
  <c r="W12" i="1"/>
  <c r="W34" i="1"/>
  <c r="W22" i="1"/>
  <c r="W61" i="1"/>
  <c r="W13" i="1"/>
  <c r="W32" i="1"/>
  <c r="W45" i="1"/>
  <c r="W67" i="1"/>
  <c r="W19" i="1"/>
  <c r="W8" i="1"/>
  <c r="W41" i="1"/>
  <c r="W95" i="1"/>
  <c r="W28" i="1"/>
  <c r="W51" i="1"/>
  <c r="R5" i="1"/>
  <c r="K5" i="1"/>
  <c r="W37" i="1"/>
  <c r="Q5" i="1"/>
  <c r="AE5" i="1" l="1"/>
</calcChain>
</file>

<file path=xl/sharedStrings.xml><?xml version="1.0" encoding="utf-8"?>
<sst xmlns="http://schemas.openxmlformats.org/spreadsheetml/2006/main" count="391" uniqueCount="171">
  <si>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</si>
  <si>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</si>
  <si>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</si>
  <si>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</si>
  <si>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</si>
  <si>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</si>
  <si>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</si>
  <si>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</si>
  <si>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</si>
  <si>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</si>
  <si>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</si>
  <si>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</si>
  <si>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</si>
  <si>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</si>
  <si>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</si>
  <si>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</si>
  <si>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</si>
  <si>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</si>
  <si>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</si>
  <si>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</si>
  <si>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</si>
  <si>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</si>
  <si>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</si>
  <si>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22,06,(1)</t>
  </si>
  <si>
    <t>22,06,(2)</t>
  </si>
  <si>
    <t>25,06,</t>
  </si>
  <si>
    <t>18,06,</t>
  </si>
  <si>
    <t>11,06,</t>
  </si>
  <si>
    <t>04,06,</t>
  </si>
  <si>
    <t>28,05,</t>
  </si>
  <si>
    <t>21,05,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</si>
  <si>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</si>
  <si>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</si>
  <si>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</si>
  <si>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</si>
  <si>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</si>
  <si>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</si>
  <si>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в матрице (5 дн.)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</si>
  <si>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</si>
  <si>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</si>
  <si>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</si>
  <si>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</si>
  <si>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необходимо увеличить продажи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</si>
  <si>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</si>
  <si>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</si>
  <si>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</si>
  <si>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 в матрице</t>
  </si>
  <si>
    <t>5206 Ладожская с/к в/у ОСТАНКИНО</t>
  </si>
  <si>
    <t>на вывод</t>
  </si>
  <si>
    <t>5224 ВЕТЧ.ИЗ ЛОПАТКИ Папа может п/о  ОСТАНКИНО</t>
  </si>
  <si>
    <t>5336 ОСОБАЯ вар п/о  ОСТАНКИНО</t>
  </si>
  <si>
    <t>будет ротация на 6861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</si>
  <si>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</si>
  <si>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</si>
  <si>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</si>
  <si>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</si>
  <si>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</si>
  <si>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</si>
  <si>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</si>
  <si>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</si>
  <si>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</si>
  <si>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</si>
  <si>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</si>
  <si>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</si>
  <si>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</si>
  <si>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</si>
  <si>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</si>
  <si>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6027 ВЕТЧ.ИЗ ЛОПАТКИ Папа может п/о 400*6  ОСТАНКИНО</t>
  </si>
  <si>
    <t>6113 СОЧНЫЕ сос п/о мгс 1*6_Ашан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</si>
  <si>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</si>
  <si>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</si>
  <si>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</si>
  <si>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</si>
  <si>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</si>
  <si>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вывод (ротация завода - 6206)</t>
  </si>
  <si>
    <t>6297 ФИЛЕЙНЫЕ сос ц/о в/у 1/270 12шт_45с  ОСТАНКИНО</t>
  </si>
  <si>
    <t>6303 Мясные Папа может сос п/о мгс 1,5*3  Останкино</t>
  </si>
  <si>
    <t>6332 МЯСНАЯ Папа может вар п/о 0,5кг 8шт  Останкино</t>
  </si>
  <si>
    <t>6333 МЯСНАЯ Папа может вар п/о 0.4кг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</si>
  <si>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</si>
  <si>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</si>
  <si>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</si>
  <si>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</si>
  <si>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</si>
  <si>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</si>
  <si>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</si>
  <si>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</si>
  <si>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</si>
  <si>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</si>
  <si>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</si>
  <si>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</si>
  <si>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</si>
  <si>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</si>
  <si>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</si>
  <si>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</si>
  <si>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</si>
  <si>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</si>
  <si>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</si>
  <si>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</si>
  <si>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</si>
  <si>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</si>
  <si>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</si>
  <si>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</si>
  <si>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</si>
  <si>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</si>
  <si>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6755 ВЕТЧ.ЛЮБИТЕЛЬСКАЯ п/о 0,4кг 10шт.  Останкино</t>
  </si>
  <si>
    <t>на замену получим 5495 (ротация - 1001093345495,ВЕТЧ.С ИНДЕЙКОЙ Папа может п/о 400*6)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</si>
  <si>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</si>
  <si>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</si>
  <si>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</si>
  <si>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</si>
  <si>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</si>
  <si>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</si>
  <si>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</si>
  <si>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</si>
  <si>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</si>
  <si>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новинка</t>
  </si>
  <si>
    <t>6790 СЕРВЕЛАТ ЕВРОПЕЙСКИЙ в/к в/у  Останкино</t>
  </si>
  <si>
    <t>новинка / необходимо увеличить продажи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</si>
  <si>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</si>
  <si>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</si>
  <si>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</si>
  <si>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</si>
  <si>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</si>
  <si>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</si>
  <si>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</si>
  <si>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</si>
  <si>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</si>
  <si>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</si>
  <si>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</si>
  <si>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</si>
  <si>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</si>
  <si>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</si>
  <si>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</si>
  <si>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</si>
  <si>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с 6123</t>
  </si>
  <si>
    <t>6865 ВЕТЧ.НЕЖНАЯ Коровино п/о  Останкино</t>
  </si>
  <si>
    <t>ротация вместо 6756</t>
  </si>
  <si>
    <t>6903 СОЧНЫЕ ПМ сос п/о мгс 0,41кг_osu  Останкино</t>
  </si>
  <si>
    <t>БЕКОН СЫРОКОПЧЕНЫЙ НАРЕЗКА В/У (шт.0.180кг)</t>
  </si>
  <si>
    <t>БОНУС Z-ОСОБАЯ Коровино вар п/о 0.5кг_СНГ (6305)  ОСТАНКИНО</t>
  </si>
  <si>
    <t>бонус</t>
  </si>
  <si>
    <t>БОНУС_6087 СОЧНЫЕ ПМ сос п/о мгс 0,45кг 10шт.  ОСТАНКИНО</t>
  </si>
  <si>
    <t>БОНУС_6088 СОЧНЫЕ сос п/о мгс 1*6 ОСТАНКИНО</t>
  </si>
  <si>
    <t>будет ротация на 6862</t>
  </si>
  <si>
    <t>будет ротация на 6340</t>
  </si>
  <si>
    <t>будет ротация на 6341</t>
  </si>
  <si>
    <t>вывод</t>
  </si>
  <si>
    <t>имеет дубль 6903</t>
  </si>
  <si>
    <t>дубль на 6722</t>
  </si>
  <si>
    <t>необходимо увеличить продажи / ротация вместо 6281</t>
  </si>
  <si>
    <t> 5698   СЫТНЫЕ Папа может сар б/о мгс 1*3_Маяк</t>
  </si>
  <si>
    <t>Ротация</t>
  </si>
  <si>
    <t>Закрывается арт.</t>
  </si>
  <si>
    <t>6853 МОЛОЧНЫЕ ПРЕМИУМ ПМ сос п/о</t>
  </si>
  <si>
    <t>пропускаем / 0,5</t>
  </si>
  <si>
    <t>???</t>
  </si>
  <si>
    <t>ротация в июле</t>
  </si>
  <si>
    <t>(ротация в июле) 6868 МОЛОЧНЫЕ ПРЕМИУМ ПМ сос п/о мгс 2*4</t>
  </si>
  <si>
    <t>(ротация в июле) 6834 ПОСОЛЬСКАЯ ПМ с/к с/н в/у 1/100 10шт.</t>
  </si>
  <si>
    <t>итого</t>
  </si>
  <si>
    <t>6770 ИСПАНСКИЕ сос ц/о мгс 0.41кг 6шт.</t>
  </si>
  <si>
    <t>6768 С СЫРОМ сос ц/о мгс 0.41кг 6шт.</t>
  </si>
  <si>
    <t>6762 СЛИВОЧНЫЕ сос ц/о мгс 0.41кг 8шт.</t>
  </si>
  <si>
    <t>6765 РУБЛЕНЫЕ сос ц/о мгс 0.36кг 6шт.</t>
  </si>
  <si>
    <t>6759 МОЛОЧНЫЕ ГОСТ сос ц/о мгс 0.4кг 7шт.</t>
  </si>
  <si>
    <t>6858 МОЛОЧНЫЕ ПРЕМИУМ сос п/о мгс 0.6кг_LTF</t>
  </si>
  <si>
    <t>26,06,24 Зверев обнулил</t>
  </si>
  <si>
    <t>заказ</t>
  </si>
  <si>
    <t>29,06,(1)</t>
  </si>
  <si>
    <t>29,06,(2)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</si>
</sst>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1"/>
      <color rgb="FF00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164" fontId="4" fillId="0" borderId="1" xfId="1" applyNumberFormat="1" applyFont="1"/>
    <xf numFmtId="164" fontId="4" fillId="7" borderId="1" xfId="1" applyNumberFormat="1" applyFont="1" applyFill="1"/>
    <xf numFmtId="164" fontId="4" fillId="5" borderId="1" xfId="1" applyNumberFormat="1" applyFont="1" applyFill="1"/>
    <xf numFmtId="164" fontId="5" fillId="6" borderId="1" xfId="1" applyNumberFormat="1" applyFont="1" applyFill="1"/>
    <xf numFmtId="164" fontId="4" fillId="6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9" borderId="2" xfId="1" applyNumberFormat="1" applyFont="1" applyFill="1" applyBorder="1"/>
    <xf numFmtId="164" fontId="5" fillId="9" borderId="1" xfId="1" applyNumberFormat="1" applyFont="1" applyFill="1"/>
    <xf numFmtId="164" fontId="1" fillId="5" borderId="1" xfId="1" applyNumberFormat="1" applyFont="1" applyFill="1"/>
    <xf numFmtId="164" fontId="1" fillId="10" borderId="1" xfId="1" applyNumberFormat="1" applyFill="1"/>
    <xf numFmtId="0" fontId="6" fillId="5" borderId="1" xfId="0" applyFont="1" applyFill="1" applyBorder="1" applyAlignment="1">
      <alignment vertical="center"/>
    </xf>
    <xf numFmtId="164" fontId="1" fillId="0" borderId="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6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9" sqref="V9"/>
    </sheetView>
  </sheetViews>
  <sheetFormatPr defaultRowHeight="15" x14ac:dyDescent="0.25"/>
  <cols>
    <col min="1" max="1" width="60" customWidth="1"/>
    <col min="2" max="2" width="4.28515625" customWidth="1"/>
    <col min="3" max="6" width="6.85546875" customWidth="1"/>
    <col min="7" max="7" width="5.7109375" style="8" customWidth="1"/>
    <col min="8" max="8" width="5.7109375" customWidth="1"/>
    <col min="9" max="9" width="16.42578125" customWidth="1"/>
    <col min="10" max="21" width="6.85546875" customWidth="1"/>
    <col min="22" max="22" width="21.42578125" customWidth="1"/>
    <col min="23" max="24" width="5.28515625" customWidth="1"/>
    <col min="25" max="29" width="5.85546875" customWidth="1"/>
    <col min="30" max="30" width="32.8554687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160</v>
      </c>
      <c r="S3" s="3" t="s">
        <v>168</v>
      </c>
      <c r="T3" s="3" t="s">
        <v>168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169</v>
      </c>
      <c r="T4" s="1" t="s">
        <v>170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SUM(E6:E486)</f>
        <v>19805.391</v>
      </c>
      <c r="F5" s="4">
        <f>SUM(F6:F486)</f>
        <v>16733.738000000001</v>
      </c>
      <c r="G5" s="6"/>
      <c r="H5" s="1"/>
      <c r="I5" s="1"/>
      <c r="J5" s="4">
        <f t="shared" ref="J5:U5" si="0">SUM(J6:J486)</f>
        <v>21003.816999999995</v>
      </c>
      <c r="K5" s="4">
        <f t="shared" si="0"/>
        <v>-1198.4260000000002</v>
      </c>
      <c r="L5" s="4">
        <f t="shared" si="0"/>
        <v>18556.442000000003</v>
      </c>
      <c r="M5" s="4">
        <f t="shared" si="0"/>
        <v>1248.9490000000001</v>
      </c>
      <c r="N5" s="4">
        <f t="shared" si="0"/>
        <v>13115</v>
      </c>
      <c r="O5" s="4">
        <f t="shared" si="0"/>
        <v>6780</v>
      </c>
      <c r="P5" s="4">
        <f t="shared" si="0"/>
        <v>3711.2883999999995</v>
      </c>
      <c r="Q5" s="4">
        <f t="shared" si="0"/>
        <v>18429.011799999993</v>
      </c>
      <c r="R5" s="4">
        <f t="shared" si="0"/>
        <v>21071.467799999991</v>
      </c>
      <c r="S5" s="4">
        <f t="shared" ref="S5" si="1">SUM(S6:S486)</f>
        <v>12972</v>
      </c>
      <c r="T5" s="4">
        <f t="shared" ref="T5" si="2">SUM(T6:T486)</f>
        <v>8100</v>
      </c>
      <c r="U5" s="4">
        <f t="shared" si="0"/>
        <v>14980</v>
      </c>
      <c r="V5" s="1"/>
      <c r="W5" s="1"/>
      <c r="X5" s="1"/>
      <c r="Y5" s="4">
        <f>SUM(Y6:Y486)</f>
        <v>3538.1919999999991</v>
      </c>
      <c r="Z5" s="4">
        <f>SUM(Z6:Z486)</f>
        <v>3145.9566000000004</v>
      </c>
      <c r="AA5" s="4">
        <f>SUM(AA6:AA486)</f>
        <v>2949.6773999999991</v>
      </c>
      <c r="AB5" s="4">
        <f>SUM(AB6:AB486)</f>
        <v>2935.1548000000003</v>
      </c>
      <c r="AC5" s="4">
        <f>SUM(AC6:AC486)</f>
        <v>2953.6151999999997</v>
      </c>
      <c r="AD5" s="1"/>
      <c r="AE5" s="4">
        <f>SUM(AE6:AE486)</f>
        <v>7368.91</v>
      </c>
      <c r="AF5" s="4">
        <f>SUM(AF6:AF486)</f>
        <v>4889.5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429</v>
      </c>
      <c r="D6" s="1">
        <v>8</v>
      </c>
      <c r="E6" s="1">
        <v>297</v>
      </c>
      <c r="F6" s="1">
        <v>93</v>
      </c>
      <c r="G6" s="6">
        <v>0.4</v>
      </c>
      <c r="H6" s="1">
        <v>60</v>
      </c>
      <c r="I6" s="1" t="s">
        <v>33</v>
      </c>
      <c r="J6" s="1">
        <v>296</v>
      </c>
      <c r="K6" s="1">
        <f t="shared" ref="K6:K34" si="3">E6-J6</f>
        <v>1</v>
      </c>
      <c r="L6" s="1">
        <f>E6-M6</f>
        <v>297</v>
      </c>
      <c r="M6" s="1"/>
      <c r="N6" s="1">
        <v>200</v>
      </c>
      <c r="O6" s="1">
        <v>200</v>
      </c>
      <c r="P6" s="1">
        <f t="shared" ref="P6:P37" si="4">L6/5</f>
        <v>59.4</v>
      </c>
      <c r="Q6" s="5">
        <f>13*P6-O6-N6-F6</f>
        <v>279.19999999999993</v>
      </c>
      <c r="R6" s="5">
        <v>350</v>
      </c>
      <c r="S6" s="5">
        <f>ROUND(R6,0)-T6</f>
        <v>350</v>
      </c>
      <c r="T6" s="5"/>
      <c r="U6" s="5">
        <v>350</v>
      </c>
      <c r="V6" s="1">
        <f>Y6/(Z6/100)-100</f>
        <v>103.54609929078015</v>
      </c>
      <c r="W6" s="1">
        <f>(F6+N6+O6+R6)/P6</f>
        <v>14.191919191919192</v>
      </c>
      <c r="X6" s="1">
        <f>(F6+N6+O6)/P6</f>
        <v>8.2996632996632993</v>
      </c>
      <c r="Y6" s="1">
        <v>57.4</v>
      </c>
      <c r="Z6" s="1">
        <v>28.2</v>
      </c>
      <c r="AA6" s="1">
        <v>44.6</v>
      </c>
      <c r="AB6" s="1">
        <v>25.6</v>
      </c>
      <c r="AC6" s="1">
        <v>0</v>
      </c>
      <c r="AD6" s="1"/>
      <c r="AE6" s="1">
        <f>S6*G6</f>
        <v>140</v>
      </c>
      <c r="AF6" s="1">
        <f>T6*G6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35</v>
      </c>
      <c r="C7" s="1">
        <v>83.11</v>
      </c>
      <c r="D7" s="1">
        <v>19.815999999999999</v>
      </c>
      <c r="E7" s="1">
        <v>49.473999999999997</v>
      </c>
      <c r="F7" s="1">
        <v>30.995999999999999</v>
      </c>
      <c r="G7" s="6">
        <v>1</v>
      </c>
      <c r="H7" s="1">
        <v>120</v>
      </c>
      <c r="I7" s="1" t="s">
        <v>33</v>
      </c>
      <c r="J7" s="1">
        <v>47.6</v>
      </c>
      <c r="K7" s="1">
        <f t="shared" si="3"/>
        <v>1.8739999999999952</v>
      </c>
      <c r="L7" s="1">
        <f t="shared" ref="L7:L61" si="5">E7-M7</f>
        <v>49.473999999999997</v>
      </c>
      <c r="M7" s="1"/>
      <c r="N7" s="1">
        <v>50</v>
      </c>
      <c r="O7" s="1"/>
      <c r="P7" s="1">
        <f t="shared" si="4"/>
        <v>9.8948</v>
      </c>
      <c r="Q7" s="5">
        <f t="shared" ref="Q7:Q14" si="6">13*P7-O7-N7-F7</f>
        <v>47.636399999999995</v>
      </c>
      <c r="R7" s="5">
        <v>70</v>
      </c>
      <c r="S7" s="5">
        <f t="shared" ref="S7:S14" si="7">ROUND(R7,0)-T7</f>
        <v>70</v>
      </c>
      <c r="T7" s="5"/>
      <c r="U7" s="5">
        <v>70</v>
      </c>
      <c r="V7" s="1"/>
      <c r="W7" s="1">
        <f t="shared" ref="W7:W14" si="8">(F7+N7+O7+R7)/P7</f>
        <v>15.260136637425717</v>
      </c>
      <c r="X7" s="1">
        <f t="shared" ref="X7:X70" si="9">(F7+N7+O7)/P7</f>
        <v>8.1857137082103719</v>
      </c>
      <c r="Y7" s="1">
        <v>9.4787999999999997</v>
      </c>
      <c r="Z7" s="1">
        <v>8.2563999999999993</v>
      </c>
      <c r="AA7" s="1">
        <v>6.7859999999999996</v>
      </c>
      <c r="AB7" s="1">
        <v>6.0720000000000001</v>
      </c>
      <c r="AC7" s="1">
        <v>8.0047999999999995</v>
      </c>
      <c r="AD7" s="1"/>
      <c r="AE7" s="1">
        <f t="shared" ref="AE7:AE70" si="10">S7*G7</f>
        <v>70</v>
      </c>
      <c r="AF7" s="1">
        <f t="shared" ref="AF7:AF70" si="11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35</v>
      </c>
      <c r="C8" s="1">
        <v>443.964</v>
      </c>
      <c r="D8" s="1">
        <v>279.89600000000002</v>
      </c>
      <c r="E8" s="1">
        <v>374.28399999999999</v>
      </c>
      <c r="F8" s="1">
        <v>290.74099999999999</v>
      </c>
      <c r="G8" s="6">
        <v>1</v>
      </c>
      <c r="H8" s="1">
        <v>45</v>
      </c>
      <c r="I8" s="1" t="s">
        <v>37</v>
      </c>
      <c r="J8" s="1">
        <v>373</v>
      </c>
      <c r="K8" s="1">
        <f t="shared" si="3"/>
        <v>1.2839999999999918</v>
      </c>
      <c r="L8" s="1">
        <f t="shared" si="5"/>
        <v>374.28399999999999</v>
      </c>
      <c r="M8" s="1"/>
      <c r="N8" s="1">
        <v>150</v>
      </c>
      <c r="O8" s="1">
        <v>150</v>
      </c>
      <c r="P8" s="1">
        <f t="shared" si="4"/>
        <v>74.856799999999993</v>
      </c>
      <c r="Q8" s="5">
        <f>15*P8-O8-N8-F8</f>
        <v>532.11099999999988</v>
      </c>
      <c r="R8" s="5">
        <f t="shared" ref="R8:R13" si="12">Q8</f>
        <v>532.11099999999988</v>
      </c>
      <c r="S8" s="5">
        <f t="shared" si="7"/>
        <v>282</v>
      </c>
      <c r="T8" s="5">
        <v>250</v>
      </c>
      <c r="U8" s="5"/>
      <c r="V8" s="1"/>
      <c r="W8" s="1">
        <f t="shared" si="8"/>
        <v>15</v>
      </c>
      <c r="X8" s="1">
        <f t="shared" si="9"/>
        <v>7.8916143890735384</v>
      </c>
      <c r="Y8" s="1">
        <v>66.429999999999993</v>
      </c>
      <c r="Z8" s="1">
        <v>44.785400000000003</v>
      </c>
      <c r="AA8" s="1">
        <v>67.911199999999994</v>
      </c>
      <c r="AB8" s="1">
        <v>68.897000000000006</v>
      </c>
      <c r="AC8" s="1">
        <v>60.764800000000001</v>
      </c>
      <c r="AD8" s="1" t="s">
        <v>151</v>
      </c>
      <c r="AE8" s="1">
        <f t="shared" si="10"/>
        <v>282</v>
      </c>
      <c r="AF8" s="1">
        <f t="shared" si="11"/>
        <v>250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35</v>
      </c>
      <c r="C9" s="1">
        <v>244.88800000000001</v>
      </c>
      <c r="D9" s="1">
        <v>961.66800000000001</v>
      </c>
      <c r="E9" s="1">
        <v>600.73199999999997</v>
      </c>
      <c r="F9" s="1">
        <v>485.17700000000002</v>
      </c>
      <c r="G9" s="6">
        <v>1</v>
      </c>
      <c r="H9" s="1">
        <v>45</v>
      </c>
      <c r="I9" s="1" t="s">
        <v>37</v>
      </c>
      <c r="J9" s="1">
        <v>608.24400000000003</v>
      </c>
      <c r="K9" s="1">
        <f t="shared" si="3"/>
        <v>-7.5120000000000573</v>
      </c>
      <c r="L9" s="1">
        <f t="shared" si="5"/>
        <v>498.48799999999994</v>
      </c>
      <c r="M9" s="1">
        <v>102.244</v>
      </c>
      <c r="N9" s="1">
        <v>450</v>
      </c>
      <c r="O9" s="1">
        <v>400</v>
      </c>
      <c r="P9" s="1">
        <f t="shared" si="4"/>
        <v>99.697599999999994</v>
      </c>
      <c r="Q9" s="5">
        <f>15*P9-O9-N9-F9</f>
        <v>160.28699999999992</v>
      </c>
      <c r="R9" s="5">
        <v>350</v>
      </c>
      <c r="S9" s="5">
        <f t="shared" si="7"/>
        <v>200</v>
      </c>
      <c r="T9" s="5">
        <v>150</v>
      </c>
      <c r="U9" s="5">
        <v>1000</v>
      </c>
      <c r="V9" s="1"/>
      <c r="W9" s="1">
        <f t="shared" si="8"/>
        <v>16.902884322190307</v>
      </c>
      <c r="X9" s="1">
        <f t="shared" si="9"/>
        <v>13.392268219094545</v>
      </c>
      <c r="Y9" s="1">
        <v>114.0582</v>
      </c>
      <c r="Z9" s="1">
        <v>98.168999999999983</v>
      </c>
      <c r="AA9" s="1">
        <v>77.913199999999989</v>
      </c>
      <c r="AB9" s="1">
        <v>101.34699999999999</v>
      </c>
      <c r="AC9" s="1">
        <v>87.767599999999987</v>
      </c>
      <c r="AD9" s="1"/>
      <c r="AE9" s="1">
        <f t="shared" si="10"/>
        <v>200</v>
      </c>
      <c r="AF9" s="1">
        <f t="shared" si="11"/>
        <v>150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35</v>
      </c>
      <c r="C10" s="1">
        <v>628.41300000000001</v>
      </c>
      <c r="D10" s="1">
        <v>795.95399999999995</v>
      </c>
      <c r="E10" s="1">
        <v>533.72799999999995</v>
      </c>
      <c r="F10" s="1">
        <v>821.76599999999996</v>
      </c>
      <c r="G10" s="6">
        <v>1</v>
      </c>
      <c r="H10" s="1">
        <v>60</v>
      </c>
      <c r="I10" s="1" t="s">
        <v>40</v>
      </c>
      <c r="J10" s="1">
        <v>531.11800000000005</v>
      </c>
      <c r="K10" s="1">
        <f t="shared" si="3"/>
        <v>2.6099999999999</v>
      </c>
      <c r="L10" s="1">
        <f t="shared" si="5"/>
        <v>485.30999999999995</v>
      </c>
      <c r="M10" s="1">
        <v>48.417999999999999</v>
      </c>
      <c r="N10" s="1">
        <v>400</v>
      </c>
      <c r="O10" s="1">
        <v>400</v>
      </c>
      <c r="P10" s="1">
        <f t="shared" si="4"/>
        <v>97.061999999999983</v>
      </c>
      <c r="Q10" s="5"/>
      <c r="R10" s="5">
        <v>200</v>
      </c>
      <c r="S10" s="5">
        <f t="shared" si="7"/>
        <v>100</v>
      </c>
      <c r="T10" s="5">
        <v>100</v>
      </c>
      <c r="U10" s="5">
        <v>800</v>
      </c>
      <c r="V10" s="1"/>
      <c r="W10" s="1">
        <f t="shared" si="8"/>
        <v>18.769096041705307</v>
      </c>
      <c r="X10" s="1">
        <f t="shared" si="9"/>
        <v>16.708557416908782</v>
      </c>
      <c r="Y10" s="1">
        <v>121.5</v>
      </c>
      <c r="Z10" s="1">
        <v>112.83280000000001</v>
      </c>
      <c r="AA10" s="1">
        <v>97.524199999999993</v>
      </c>
      <c r="AB10" s="1">
        <v>106.7914</v>
      </c>
      <c r="AC10" s="1">
        <v>70.972400000000007</v>
      </c>
      <c r="AD10" s="1"/>
      <c r="AE10" s="1">
        <f t="shared" si="10"/>
        <v>100</v>
      </c>
      <c r="AF10" s="1">
        <f t="shared" si="11"/>
        <v>100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35</v>
      </c>
      <c r="C11" s="1">
        <v>171.964</v>
      </c>
      <c r="D11" s="1">
        <v>0.28799999999999998</v>
      </c>
      <c r="E11" s="1">
        <v>33.380000000000003</v>
      </c>
      <c r="F11" s="1">
        <v>136.828</v>
      </c>
      <c r="G11" s="6">
        <v>1</v>
      </c>
      <c r="H11" s="1">
        <v>120</v>
      </c>
      <c r="I11" s="1" t="s">
        <v>33</v>
      </c>
      <c r="J11" s="1">
        <v>33.9</v>
      </c>
      <c r="K11" s="1">
        <f t="shared" si="3"/>
        <v>-0.51999999999999602</v>
      </c>
      <c r="L11" s="1">
        <f t="shared" si="5"/>
        <v>33.380000000000003</v>
      </c>
      <c r="M11" s="1"/>
      <c r="N11" s="1">
        <v>0</v>
      </c>
      <c r="O11" s="1"/>
      <c r="P11" s="1">
        <f t="shared" si="4"/>
        <v>6.6760000000000002</v>
      </c>
      <c r="Q11" s="5"/>
      <c r="R11" s="5">
        <f t="shared" si="12"/>
        <v>0</v>
      </c>
      <c r="S11" s="5">
        <f t="shared" si="7"/>
        <v>0</v>
      </c>
      <c r="T11" s="5"/>
      <c r="U11" s="5"/>
      <c r="V11" s="1"/>
      <c r="W11" s="1">
        <f t="shared" si="8"/>
        <v>20.495506291192331</v>
      </c>
      <c r="X11" s="1">
        <f t="shared" si="9"/>
        <v>20.495506291192331</v>
      </c>
      <c r="Y11" s="1">
        <v>8.2176000000000009</v>
      </c>
      <c r="Z11" s="1">
        <v>5.2492000000000001</v>
      </c>
      <c r="AA11" s="1">
        <v>16.7958</v>
      </c>
      <c r="AB11" s="1">
        <v>5.7317999999999998</v>
      </c>
      <c r="AC11" s="1">
        <v>8.1202000000000005</v>
      </c>
      <c r="AD11" s="13" t="s">
        <v>42</v>
      </c>
      <c r="AE11" s="1">
        <f t="shared" si="10"/>
        <v>0</v>
      </c>
      <c r="AF11" s="1">
        <f t="shared" si="11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35</v>
      </c>
      <c r="C12" s="1">
        <v>100.715</v>
      </c>
      <c r="D12" s="1">
        <v>40.284999999999997</v>
      </c>
      <c r="E12" s="1">
        <v>75.230999999999995</v>
      </c>
      <c r="F12" s="1">
        <v>53.783999999999999</v>
      </c>
      <c r="G12" s="6">
        <v>1</v>
      </c>
      <c r="H12" s="1">
        <v>60</v>
      </c>
      <c r="I12" s="1" t="s">
        <v>40</v>
      </c>
      <c r="J12" s="1">
        <v>77</v>
      </c>
      <c r="K12" s="1">
        <f t="shared" si="3"/>
        <v>-1.7690000000000055</v>
      </c>
      <c r="L12" s="1">
        <f t="shared" si="5"/>
        <v>75.230999999999995</v>
      </c>
      <c r="M12" s="1"/>
      <c r="N12" s="1">
        <v>135</v>
      </c>
      <c r="O12" s="1"/>
      <c r="P12" s="1">
        <f t="shared" si="4"/>
        <v>15.046199999999999</v>
      </c>
      <c r="Q12" s="5">
        <f>16*P12-O12-N12-F12</f>
        <v>51.955199999999984</v>
      </c>
      <c r="R12" s="5">
        <f t="shared" si="12"/>
        <v>51.955199999999984</v>
      </c>
      <c r="S12" s="5">
        <f t="shared" si="7"/>
        <v>52</v>
      </c>
      <c r="T12" s="5"/>
      <c r="U12" s="5"/>
      <c r="V12" s="1"/>
      <c r="W12" s="1">
        <f t="shared" si="8"/>
        <v>16</v>
      </c>
      <c r="X12" s="1">
        <f t="shared" si="9"/>
        <v>12.546955377437493</v>
      </c>
      <c r="Y12" s="1">
        <v>16.655999999999999</v>
      </c>
      <c r="Z12" s="1">
        <v>8.6808000000000014</v>
      </c>
      <c r="AA12" s="1">
        <v>9.9475999999999996</v>
      </c>
      <c r="AB12" s="1">
        <v>18.2942</v>
      </c>
      <c r="AC12" s="1">
        <v>9.9011999999999993</v>
      </c>
      <c r="AD12" s="1"/>
      <c r="AE12" s="1">
        <f t="shared" si="10"/>
        <v>52</v>
      </c>
      <c r="AF12" s="1">
        <f t="shared" si="11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35</v>
      </c>
      <c r="C13" s="1">
        <v>573.45699999999999</v>
      </c>
      <c r="D13" s="1">
        <v>607.01700000000005</v>
      </c>
      <c r="E13" s="1">
        <v>466.089</v>
      </c>
      <c r="F13" s="1">
        <v>649.173</v>
      </c>
      <c r="G13" s="6">
        <v>1</v>
      </c>
      <c r="H13" s="1">
        <v>60</v>
      </c>
      <c r="I13" s="1" t="s">
        <v>40</v>
      </c>
      <c r="J13" s="1">
        <v>475.82900000000001</v>
      </c>
      <c r="K13" s="1">
        <f t="shared" si="3"/>
        <v>-9.7400000000000091</v>
      </c>
      <c r="L13" s="1">
        <f t="shared" si="5"/>
        <v>421.03800000000001</v>
      </c>
      <c r="M13" s="1">
        <v>45.051000000000002</v>
      </c>
      <c r="N13" s="1">
        <v>150</v>
      </c>
      <c r="O13" s="1">
        <v>150</v>
      </c>
      <c r="P13" s="1">
        <f t="shared" si="4"/>
        <v>84.207599999999999</v>
      </c>
      <c r="Q13" s="5">
        <f>16*P13-O13-N13-F13</f>
        <v>398.14859999999999</v>
      </c>
      <c r="R13" s="5">
        <f t="shared" si="12"/>
        <v>398.14859999999999</v>
      </c>
      <c r="S13" s="5">
        <f t="shared" si="7"/>
        <v>198</v>
      </c>
      <c r="T13" s="5">
        <v>200</v>
      </c>
      <c r="U13" s="5"/>
      <c r="V13" s="1"/>
      <c r="W13" s="1">
        <f t="shared" si="8"/>
        <v>16</v>
      </c>
      <c r="X13" s="1">
        <f t="shared" si="9"/>
        <v>11.27182107078221</v>
      </c>
      <c r="Y13" s="1">
        <v>74.990200000000002</v>
      </c>
      <c r="Z13" s="1">
        <v>81.857600000000005</v>
      </c>
      <c r="AA13" s="1">
        <v>84.222200000000001</v>
      </c>
      <c r="AB13" s="1">
        <v>72.496200000000002</v>
      </c>
      <c r="AC13" s="1">
        <v>69.121800000000007</v>
      </c>
      <c r="AD13" s="1"/>
      <c r="AE13" s="1">
        <f t="shared" si="10"/>
        <v>198</v>
      </c>
      <c r="AF13" s="1">
        <f t="shared" si="11"/>
        <v>200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32</v>
      </c>
      <c r="C14" s="1">
        <v>319</v>
      </c>
      <c r="D14" s="1">
        <v>346</v>
      </c>
      <c r="E14" s="1">
        <v>486</v>
      </c>
      <c r="F14" s="1">
        <v>106</v>
      </c>
      <c r="G14" s="6">
        <v>0.25</v>
      </c>
      <c r="H14" s="1">
        <v>120</v>
      </c>
      <c r="I14" s="1" t="s">
        <v>33</v>
      </c>
      <c r="J14" s="1">
        <v>482</v>
      </c>
      <c r="K14" s="1">
        <f t="shared" si="3"/>
        <v>4</v>
      </c>
      <c r="L14" s="1">
        <f t="shared" si="5"/>
        <v>406</v>
      </c>
      <c r="M14" s="1">
        <v>80</v>
      </c>
      <c r="N14" s="1">
        <v>250</v>
      </c>
      <c r="O14" s="1">
        <v>250</v>
      </c>
      <c r="P14" s="1">
        <f t="shared" si="4"/>
        <v>81.2</v>
      </c>
      <c r="Q14" s="5">
        <f t="shared" si="6"/>
        <v>449.60000000000014</v>
      </c>
      <c r="R14" s="5">
        <v>600</v>
      </c>
      <c r="S14" s="5">
        <f t="shared" si="7"/>
        <v>300</v>
      </c>
      <c r="T14" s="5">
        <v>300</v>
      </c>
      <c r="U14" s="5">
        <v>600</v>
      </c>
      <c r="V14" s="1">
        <f>P14/(Z14/100)-100</f>
        <v>31.818181818181813</v>
      </c>
      <c r="W14" s="1">
        <f t="shared" si="8"/>
        <v>14.852216748768472</v>
      </c>
      <c r="X14" s="1">
        <f t="shared" si="9"/>
        <v>7.4630541871921183</v>
      </c>
      <c r="Y14" s="1">
        <v>69.8</v>
      </c>
      <c r="Z14" s="1">
        <v>61.6</v>
      </c>
      <c r="AA14" s="1">
        <v>58.6</v>
      </c>
      <c r="AB14" s="1">
        <v>59</v>
      </c>
      <c r="AC14" s="1">
        <v>70</v>
      </c>
      <c r="AD14" s="1"/>
      <c r="AE14" s="1">
        <f t="shared" si="10"/>
        <v>75</v>
      </c>
      <c r="AF14" s="1">
        <f t="shared" si="11"/>
        <v>75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47</v>
      </c>
      <c r="B15" s="10" t="s">
        <v>35</v>
      </c>
      <c r="C15" s="10">
        <v>43.798999999999999</v>
      </c>
      <c r="D15" s="10"/>
      <c r="E15" s="10">
        <v>12.757</v>
      </c>
      <c r="F15" s="10">
        <v>26.873999999999999</v>
      </c>
      <c r="G15" s="11">
        <v>0</v>
      </c>
      <c r="H15" s="10">
        <v>120</v>
      </c>
      <c r="I15" s="10" t="s">
        <v>46</v>
      </c>
      <c r="J15" s="10">
        <v>14.3</v>
      </c>
      <c r="K15" s="10">
        <f t="shared" si="3"/>
        <v>-1.543000000000001</v>
      </c>
      <c r="L15" s="10">
        <f t="shared" si="5"/>
        <v>12.757</v>
      </c>
      <c r="M15" s="10"/>
      <c r="N15" s="10"/>
      <c r="O15" s="10"/>
      <c r="P15" s="10">
        <f t="shared" si="4"/>
        <v>2.5514000000000001</v>
      </c>
      <c r="Q15" s="12"/>
      <c r="R15" s="12"/>
      <c r="S15" s="12"/>
      <c r="T15" s="12"/>
      <c r="U15" s="12"/>
      <c r="V15" s="10"/>
      <c r="W15" s="10">
        <f t="shared" ref="W15:W44" si="13">(F15+N15+O15+Q15)/P15</f>
        <v>10.533040683546288</v>
      </c>
      <c r="X15" s="10">
        <f t="shared" si="9"/>
        <v>10.533040683546288</v>
      </c>
      <c r="Y15" s="10">
        <v>3.9373999999999998</v>
      </c>
      <c r="Z15" s="10">
        <v>2.4649999999999999</v>
      </c>
      <c r="AA15" s="10">
        <v>4.1571999999999996</v>
      </c>
      <c r="AB15" s="10">
        <v>2.5754000000000001</v>
      </c>
      <c r="AC15" s="10">
        <v>3.7136</v>
      </c>
      <c r="AD15" s="10" t="s">
        <v>48</v>
      </c>
      <c r="AE15" s="10">
        <f t="shared" si="10"/>
        <v>0</v>
      </c>
      <c r="AF15" s="10">
        <f t="shared" si="11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0" t="s">
        <v>49</v>
      </c>
      <c r="B16" s="10" t="s">
        <v>35</v>
      </c>
      <c r="C16" s="10">
        <v>99.302000000000007</v>
      </c>
      <c r="D16" s="10">
        <v>72.477999999999994</v>
      </c>
      <c r="E16" s="10">
        <v>128.21799999999999</v>
      </c>
      <c r="F16" s="10">
        <v>25.13</v>
      </c>
      <c r="G16" s="11">
        <v>0</v>
      </c>
      <c r="H16" s="10">
        <v>60</v>
      </c>
      <c r="I16" s="10" t="s">
        <v>46</v>
      </c>
      <c r="J16" s="10">
        <v>108.7</v>
      </c>
      <c r="K16" s="10">
        <f t="shared" si="3"/>
        <v>19.517999999999986</v>
      </c>
      <c r="L16" s="10">
        <f t="shared" si="5"/>
        <v>128.21799999999999</v>
      </c>
      <c r="M16" s="10"/>
      <c r="N16" s="10">
        <v>20</v>
      </c>
      <c r="O16" s="10"/>
      <c r="P16" s="10">
        <f t="shared" si="4"/>
        <v>25.643599999999999</v>
      </c>
      <c r="Q16" s="12">
        <f t="shared" ref="Q16:Q33" si="14">13*P16-O16-N16-F16</f>
        <v>288.23680000000002</v>
      </c>
      <c r="R16" s="12"/>
      <c r="S16" s="12"/>
      <c r="T16" s="12"/>
      <c r="U16" s="12"/>
      <c r="V16" s="10" t="s">
        <v>152</v>
      </c>
      <c r="W16" s="10">
        <f t="shared" si="13"/>
        <v>13</v>
      </c>
      <c r="X16" s="10">
        <f t="shared" si="9"/>
        <v>1.7598933067120059</v>
      </c>
      <c r="Y16" s="10">
        <v>3.5960000000000001</v>
      </c>
      <c r="Z16" s="10">
        <v>4.4850000000000003</v>
      </c>
      <c r="AA16" s="10">
        <v>0</v>
      </c>
      <c r="AB16" s="10">
        <v>0</v>
      </c>
      <c r="AC16" s="10">
        <v>0</v>
      </c>
      <c r="AD16" s="10"/>
      <c r="AE16" s="10">
        <f t="shared" si="10"/>
        <v>0</v>
      </c>
      <c r="AF16" s="10">
        <f t="shared" si="11"/>
        <v>0</v>
      </c>
      <c r="AG16" s="1">
        <v>1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50</v>
      </c>
      <c r="B17" s="1" t="s">
        <v>35</v>
      </c>
      <c r="C17" s="1">
        <v>63.067999999999998</v>
      </c>
      <c r="D17" s="1">
        <v>63.445</v>
      </c>
      <c r="E17" s="1">
        <v>81.781000000000006</v>
      </c>
      <c r="F17" s="1">
        <v>36.718000000000004</v>
      </c>
      <c r="G17" s="6">
        <v>1</v>
      </c>
      <c r="H17" s="1">
        <v>60</v>
      </c>
      <c r="I17" s="1" t="s">
        <v>33</v>
      </c>
      <c r="J17" s="1">
        <v>82.7</v>
      </c>
      <c r="K17" s="1">
        <f t="shared" si="3"/>
        <v>-0.91899999999999693</v>
      </c>
      <c r="L17" s="1">
        <f t="shared" si="5"/>
        <v>81.781000000000006</v>
      </c>
      <c r="M17" s="1"/>
      <c r="N17" s="1">
        <v>100</v>
      </c>
      <c r="O17" s="1"/>
      <c r="P17" s="1">
        <f t="shared" si="4"/>
        <v>16.356200000000001</v>
      </c>
      <c r="Q17" s="5">
        <f t="shared" si="14"/>
        <v>75.912600000000012</v>
      </c>
      <c r="R17" s="5">
        <v>100</v>
      </c>
      <c r="S17" s="5">
        <f t="shared" ref="S17:S34" si="15">ROUND(R17,0)-T17</f>
        <v>100</v>
      </c>
      <c r="T17" s="5"/>
      <c r="U17" s="5">
        <v>200</v>
      </c>
      <c r="V17" s="1"/>
      <c r="W17" s="1">
        <f t="shared" ref="W17:W34" si="16">(F17+N17+O17+R17)/P17</f>
        <v>14.472677027671464</v>
      </c>
      <c r="X17" s="1">
        <f t="shared" si="9"/>
        <v>8.3587874934275685</v>
      </c>
      <c r="Y17" s="1">
        <v>13.5252</v>
      </c>
      <c r="Z17" s="1">
        <v>15.0284</v>
      </c>
      <c r="AA17" s="1">
        <v>12.897</v>
      </c>
      <c r="AB17" s="1">
        <v>0.40239999999999998</v>
      </c>
      <c r="AC17" s="1">
        <v>9.4649999999999999</v>
      </c>
      <c r="AD17" s="14" t="s">
        <v>51</v>
      </c>
      <c r="AE17" s="1">
        <f t="shared" si="10"/>
        <v>100</v>
      </c>
      <c r="AF17" s="1">
        <f t="shared" si="11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52</v>
      </c>
      <c r="B18" s="1" t="s">
        <v>35</v>
      </c>
      <c r="C18" s="1">
        <v>122.352</v>
      </c>
      <c r="D18" s="1">
        <v>1.0389999999999999</v>
      </c>
      <c r="E18" s="1">
        <v>47.082000000000001</v>
      </c>
      <c r="F18" s="1">
        <v>74.332999999999998</v>
      </c>
      <c r="G18" s="6">
        <v>1</v>
      </c>
      <c r="H18" s="1">
        <v>60</v>
      </c>
      <c r="I18" s="1" t="s">
        <v>33</v>
      </c>
      <c r="J18" s="1">
        <v>44.6</v>
      </c>
      <c r="K18" s="1">
        <f t="shared" si="3"/>
        <v>2.4819999999999993</v>
      </c>
      <c r="L18" s="1">
        <f t="shared" si="5"/>
        <v>47.082000000000001</v>
      </c>
      <c r="M18" s="1"/>
      <c r="N18" s="1">
        <v>18</v>
      </c>
      <c r="O18" s="1"/>
      <c r="P18" s="1">
        <f t="shared" si="4"/>
        <v>9.4163999999999994</v>
      </c>
      <c r="Q18" s="5">
        <f t="shared" si="14"/>
        <v>30.080199999999991</v>
      </c>
      <c r="R18" s="5">
        <v>40</v>
      </c>
      <c r="S18" s="5">
        <f t="shared" si="15"/>
        <v>40</v>
      </c>
      <c r="T18" s="5"/>
      <c r="U18" s="5">
        <v>100</v>
      </c>
      <c r="V18" s="1"/>
      <c r="W18" s="1">
        <f t="shared" si="16"/>
        <v>14.053459920988914</v>
      </c>
      <c r="X18" s="1">
        <f t="shared" si="9"/>
        <v>9.8055520156323013</v>
      </c>
      <c r="Y18" s="1">
        <v>10.6374</v>
      </c>
      <c r="Z18" s="1">
        <v>5.5423999999999998</v>
      </c>
      <c r="AA18" s="1">
        <v>0</v>
      </c>
      <c r="AB18" s="1">
        <v>4.6874000000000002</v>
      </c>
      <c r="AC18" s="1">
        <v>5.9101999999999997</v>
      </c>
      <c r="AD18" s="16" t="s">
        <v>144</v>
      </c>
      <c r="AE18" s="1">
        <f t="shared" si="10"/>
        <v>40</v>
      </c>
      <c r="AF18" s="1">
        <f t="shared" si="11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35</v>
      </c>
      <c r="C19" s="1">
        <v>267.274</v>
      </c>
      <c r="D19" s="1">
        <v>305.65199999999999</v>
      </c>
      <c r="E19" s="1">
        <v>366.16199999999998</v>
      </c>
      <c r="F19" s="1">
        <v>132.58099999999999</v>
      </c>
      <c r="G19" s="6">
        <v>1</v>
      </c>
      <c r="H19" s="1">
        <v>45</v>
      </c>
      <c r="I19" s="1" t="s">
        <v>37</v>
      </c>
      <c r="J19" s="1">
        <v>388.6</v>
      </c>
      <c r="K19" s="1">
        <f t="shared" si="3"/>
        <v>-22.438000000000045</v>
      </c>
      <c r="L19" s="1">
        <f t="shared" si="5"/>
        <v>366.16199999999998</v>
      </c>
      <c r="M19" s="1"/>
      <c r="N19" s="1">
        <v>342</v>
      </c>
      <c r="O19" s="1">
        <v>250</v>
      </c>
      <c r="P19" s="1">
        <f t="shared" si="4"/>
        <v>73.232399999999998</v>
      </c>
      <c r="Q19" s="5">
        <f>15*P19-O19-N19-F19</f>
        <v>373.90499999999986</v>
      </c>
      <c r="R19" s="5">
        <v>450</v>
      </c>
      <c r="S19" s="5">
        <f t="shared" si="15"/>
        <v>250</v>
      </c>
      <c r="T19" s="5">
        <v>200</v>
      </c>
      <c r="U19" s="5">
        <v>500</v>
      </c>
      <c r="V19" s="1"/>
      <c r="W19" s="1">
        <f t="shared" si="16"/>
        <v>16.039089255575401</v>
      </c>
      <c r="X19" s="1">
        <f t="shared" si="9"/>
        <v>9.8942681108361885</v>
      </c>
      <c r="Y19" s="1">
        <v>86.334199999999981</v>
      </c>
      <c r="Z19" s="1">
        <v>71.793000000000006</v>
      </c>
      <c r="AA19" s="1">
        <v>69.651800000000009</v>
      </c>
      <c r="AB19" s="1">
        <v>79.287199999999999</v>
      </c>
      <c r="AC19" s="1">
        <v>75.74260000000001</v>
      </c>
      <c r="AD19" s="1"/>
      <c r="AE19" s="1">
        <f t="shared" si="10"/>
        <v>250</v>
      </c>
      <c r="AF19" s="1">
        <f t="shared" si="11"/>
        <v>200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54</v>
      </c>
      <c r="B20" s="1" t="s">
        <v>35</v>
      </c>
      <c r="C20" s="1">
        <v>266.08699999999999</v>
      </c>
      <c r="D20" s="1">
        <v>131.08500000000001</v>
      </c>
      <c r="E20" s="1">
        <v>212.756</v>
      </c>
      <c r="F20" s="1">
        <v>167.13200000000001</v>
      </c>
      <c r="G20" s="6">
        <v>1</v>
      </c>
      <c r="H20" s="1">
        <v>60</v>
      </c>
      <c r="I20" s="1" t="s">
        <v>33</v>
      </c>
      <c r="J20" s="1">
        <v>187.9</v>
      </c>
      <c r="K20" s="1">
        <f t="shared" si="3"/>
        <v>24.855999999999995</v>
      </c>
      <c r="L20" s="1">
        <f t="shared" si="5"/>
        <v>212.756</v>
      </c>
      <c r="M20" s="1"/>
      <c r="N20" s="1">
        <v>20</v>
      </c>
      <c r="O20" s="1"/>
      <c r="P20" s="1">
        <f t="shared" si="4"/>
        <v>42.551200000000001</v>
      </c>
      <c r="Q20" s="5">
        <f t="shared" si="14"/>
        <v>366.03360000000004</v>
      </c>
      <c r="R20" s="5">
        <f t="shared" ref="R20:R32" si="17">Q20</f>
        <v>366.03360000000004</v>
      </c>
      <c r="S20" s="5">
        <f t="shared" si="15"/>
        <v>216</v>
      </c>
      <c r="T20" s="5">
        <v>150</v>
      </c>
      <c r="U20" s="5"/>
      <c r="V20" s="1"/>
      <c r="W20" s="1">
        <f t="shared" si="16"/>
        <v>13</v>
      </c>
      <c r="X20" s="1">
        <f t="shared" si="9"/>
        <v>4.3978078174058544</v>
      </c>
      <c r="Y20" s="1">
        <v>22.668600000000001</v>
      </c>
      <c r="Z20" s="1">
        <v>33.648800000000001</v>
      </c>
      <c r="AA20" s="1">
        <v>33.456200000000003</v>
      </c>
      <c r="AB20" s="1">
        <v>32.606200000000001</v>
      </c>
      <c r="AC20" s="1">
        <v>33.619399999999999</v>
      </c>
      <c r="AD20" s="1"/>
      <c r="AE20" s="1">
        <f t="shared" si="10"/>
        <v>216</v>
      </c>
      <c r="AF20" s="1">
        <f t="shared" si="11"/>
        <v>150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55</v>
      </c>
      <c r="B21" s="1" t="s">
        <v>32</v>
      </c>
      <c r="C21" s="1">
        <v>253</v>
      </c>
      <c r="D21" s="1">
        <v>304</v>
      </c>
      <c r="E21" s="1">
        <v>224</v>
      </c>
      <c r="F21" s="1">
        <v>125</v>
      </c>
      <c r="G21" s="6">
        <v>0.25</v>
      </c>
      <c r="H21" s="1">
        <v>120</v>
      </c>
      <c r="I21" s="1" t="s">
        <v>33</v>
      </c>
      <c r="J21" s="1">
        <v>339</v>
      </c>
      <c r="K21" s="1">
        <f t="shared" si="3"/>
        <v>-115</v>
      </c>
      <c r="L21" s="1">
        <f t="shared" si="5"/>
        <v>224</v>
      </c>
      <c r="M21" s="1"/>
      <c r="N21" s="1">
        <v>350</v>
      </c>
      <c r="O21" s="1">
        <v>350</v>
      </c>
      <c r="P21" s="1">
        <f t="shared" si="4"/>
        <v>44.8</v>
      </c>
      <c r="Q21" s="5"/>
      <c r="R21" s="5">
        <f t="shared" si="17"/>
        <v>0</v>
      </c>
      <c r="S21" s="5">
        <f t="shared" si="15"/>
        <v>0</v>
      </c>
      <c r="T21" s="5"/>
      <c r="U21" s="5"/>
      <c r="V21" s="1">
        <f>Y21/(Z21/100)-100</f>
        <v>32.601880877742929</v>
      </c>
      <c r="W21" s="1">
        <f t="shared" si="16"/>
        <v>18.415178571428573</v>
      </c>
      <c r="X21" s="1">
        <f t="shared" si="9"/>
        <v>18.415178571428573</v>
      </c>
      <c r="Y21" s="1">
        <v>84.6</v>
      </c>
      <c r="Z21" s="1">
        <v>63.8</v>
      </c>
      <c r="AA21" s="1">
        <v>57.2</v>
      </c>
      <c r="AB21" s="1">
        <v>46.6</v>
      </c>
      <c r="AC21" s="1">
        <v>65.8</v>
      </c>
      <c r="AD21" s="1"/>
      <c r="AE21" s="1">
        <f t="shared" si="10"/>
        <v>0</v>
      </c>
      <c r="AF21" s="1">
        <f t="shared" si="11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56</v>
      </c>
      <c r="B22" s="1" t="s">
        <v>35</v>
      </c>
      <c r="C22" s="1">
        <v>369.02699999999999</v>
      </c>
      <c r="D22" s="1">
        <v>1139.183</v>
      </c>
      <c r="E22" s="1">
        <v>534.41800000000001</v>
      </c>
      <c r="F22" s="1">
        <v>390.125</v>
      </c>
      <c r="G22" s="6">
        <v>1</v>
      </c>
      <c r="H22" s="1">
        <v>45</v>
      </c>
      <c r="I22" s="1" t="s">
        <v>37</v>
      </c>
      <c r="J22" s="1">
        <v>481.62599999999998</v>
      </c>
      <c r="K22" s="1">
        <f t="shared" si="3"/>
        <v>52.79200000000003</v>
      </c>
      <c r="L22" s="1">
        <f t="shared" si="5"/>
        <v>483.69200000000001</v>
      </c>
      <c r="M22" s="1">
        <v>50.725999999999999</v>
      </c>
      <c r="N22" s="1">
        <v>100</v>
      </c>
      <c r="O22" s="1"/>
      <c r="P22" s="1">
        <f t="shared" si="4"/>
        <v>96.738399999999999</v>
      </c>
      <c r="Q22" s="5">
        <f>15*P22-O22-N22-F22</f>
        <v>960.95100000000002</v>
      </c>
      <c r="R22" s="5">
        <v>1000</v>
      </c>
      <c r="S22" s="5">
        <f t="shared" si="15"/>
        <v>500</v>
      </c>
      <c r="T22" s="5">
        <v>500</v>
      </c>
      <c r="U22" s="5">
        <v>1000</v>
      </c>
      <c r="V22" s="1"/>
      <c r="W22" s="1">
        <f t="shared" si="16"/>
        <v>15.403655632096457</v>
      </c>
      <c r="X22" s="1">
        <f t="shared" si="9"/>
        <v>5.0664989290705655</v>
      </c>
      <c r="Y22" s="1">
        <v>57.1736</v>
      </c>
      <c r="Z22" s="1">
        <v>109.6216</v>
      </c>
      <c r="AA22" s="1">
        <v>81.875</v>
      </c>
      <c r="AB22" s="1">
        <v>73.573800000000006</v>
      </c>
      <c r="AC22" s="1">
        <v>82.452199999999991</v>
      </c>
      <c r="AD22" s="1"/>
      <c r="AE22" s="1">
        <f t="shared" si="10"/>
        <v>500</v>
      </c>
      <c r="AF22" s="1">
        <f t="shared" si="11"/>
        <v>500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57</v>
      </c>
      <c r="B23" s="1" t="s">
        <v>32</v>
      </c>
      <c r="C23" s="1">
        <v>366</v>
      </c>
      <c r="D23" s="1">
        <v>584</v>
      </c>
      <c r="E23" s="1">
        <v>592</v>
      </c>
      <c r="F23" s="1">
        <v>281</v>
      </c>
      <c r="G23" s="6">
        <v>0.12</v>
      </c>
      <c r="H23" s="1">
        <v>60</v>
      </c>
      <c r="I23" s="1" t="s">
        <v>33</v>
      </c>
      <c r="J23" s="1">
        <v>588</v>
      </c>
      <c r="K23" s="1">
        <f t="shared" si="3"/>
        <v>4</v>
      </c>
      <c r="L23" s="1">
        <f t="shared" si="5"/>
        <v>592</v>
      </c>
      <c r="M23" s="1"/>
      <c r="N23" s="1">
        <v>200</v>
      </c>
      <c r="O23" s="1"/>
      <c r="P23" s="1">
        <f t="shared" si="4"/>
        <v>118.4</v>
      </c>
      <c r="Q23" s="5">
        <f t="shared" si="14"/>
        <v>1058.2</v>
      </c>
      <c r="R23" s="5">
        <f t="shared" si="17"/>
        <v>1058.2</v>
      </c>
      <c r="S23" s="5">
        <f t="shared" si="15"/>
        <v>558</v>
      </c>
      <c r="T23" s="5">
        <v>500</v>
      </c>
      <c r="U23" s="5"/>
      <c r="V23" s="1"/>
      <c r="W23" s="1">
        <f t="shared" si="16"/>
        <v>13</v>
      </c>
      <c r="X23" s="1">
        <f t="shared" si="9"/>
        <v>4.0625</v>
      </c>
      <c r="Y23" s="1">
        <v>56.6</v>
      </c>
      <c r="Z23" s="1">
        <v>90</v>
      </c>
      <c r="AA23" s="1">
        <v>73</v>
      </c>
      <c r="AB23" s="1">
        <v>78.2</v>
      </c>
      <c r="AC23" s="1">
        <v>95.2</v>
      </c>
      <c r="AD23" s="1"/>
      <c r="AE23" s="1">
        <f t="shared" si="10"/>
        <v>66.959999999999994</v>
      </c>
      <c r="AF23" s="1">
        <f t="shared" si="11"/>
        <v>60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58</v>
      </c>
      <c r="B24" s="1" t="s">
        <v>32</v>
      </c>
      <c r="C24" s="1">
        <v>695</v>
      </c>
      <c r="D24" s="1">
        <v>272</v>
      </c>
      <c r="E24" s="1">
        <v>435</v>
      </c>
      <c r="F24" s="1">
        <v>481</v>
      </c>
      <c r="G24" s="6">
        <v>0.25</v>
      </c>
      <c r="H24" s="1">
        <v>120</v>
      </c>
      <c r="I24" s="1" t="s">
        <v>33</v>
      </c>
      <c r="J24" s="1">
        <v>436</v>
      </c>
      <c r="K24" s="1">
        <f t="shared" si="3"/>
        <v>-1</v>
      </c>
      <c r="L24" s="1">
        <f t="shared" si="5"/>
        <v>355</v>
      </c>
      <c r="M24" s="1">
        <v>80</v>
      </c>
      <c r="N24" s="1">
        <v>200</v>
      </c>
      <c r="O24" s="1"/>
      <c r="P24" s="1">
        <f t="shared" si="4"/>
        <v>71</v>
      </c>
      <c r="Q24" s="5">
        <f t="shared" si="14"/>
        <v>242</v>
      </c>
      <c r="R24" s="5">
        <v>400</v>
      </c>
      <c r="S24" s="5">
        <f t="shared" si="15"/>
        <v>200</v>
      </c>
      <c r="T24" s="5">
        <v>200</v>
      </c>
      <c r="U24" s="5">
        <v>400</v>
      </c>
      <c r="V24" s="1"/>
      <c r="W24" s="1">
        <f t="shared" si="16"/>
        <v>15.225352112676056</v>
      </c>
      <c r="X24" s="1">
        <f t="shared" si="9"/>
        <v>9.591549295774648</v>
      </c>
      <c r="Y24" s="1">
        <v>66.400000000000006</v>
      </c>
      <c r="Z24" s="1">
        <v>62</v>
      </c>
      <c r="AA24" s="1">
        <v>53</v>
      </c>
      <c r="AB24" s="1">
        <v>74.599999999999994</v>
      </c>
      <c r="AC24" s="1">
        <v>71.400000000000006</v>
      </c>
      <c r="AD24" s="1"/>
      <c r="AE24" s="1">
        <f t="shared" si="10"/>
        <v>50</v>
      </c>
      <c r="AF24" s="1">
        <f t="shared" si="11"/>
        <v>50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59</v>
      </c>
      <c r="B25" s="1" t="s">
        <v>35</v>
      </c>
      <c r="C25" s="1">
        <v>81.367000000000004</v>
      </c>
      <c r="D25" s="1"/>
      <c r="E25" s="1">
        <v>16.814</v>
      </c>
      <c r="F25" s="1">
        <v>62.31</v>
      </c>
      <c r="G25" s="6">
        <v>1</v>
      </c>
      <c r="H25" s="1">
        <v>120</v>
      </c>
      <c r="I25" s="1" t="s">
        <v>33</v>
      </c>
      <c r="J25" s="1">
        <v>26</v>
      </c>
      <c r="K25" s="1">
        <f t="shared" si="3"/>
        <v>-9.1859999999999999</v>
      </c>
      <c r="L25" s="1">
        <f t="shared" si="5"/>
        <v>16.814</v>
      </c>
      <c r="M25" s="1"/>
      <c r="N25" s="1">
        <v>0</v>
      </c>
      <c r="O25" s="1"/>
      <c r="P25" s="1">
        <f t="shared" si="4"/>
        <v>3.3628</v>
      </c>
      <c r="Q25" s="5"/>
      <c r="R25" s="5">
        <f t="shared" si="17"/>
        <v>0</v>
      </c>
      <c r="S25" s="5">
        <f t="shared" si="15"/>
        <v>0</v>
      </c>
      <c r="T25" s="5"/>
      <c r="U25" s="5">
        <v>50</v>
      </c>
      <c r="V25" s="1"/>
      <c r="W25" s="1">
        <f t="shared" si="16"/>
        <v>18.529201855596526</v>
      </c>
      <c r="X25" s="1">
        <f t="shared" si="9"/>
        <v>18.529201855596526</v>
      </c>
      <c r="Y25" s="1">
        <v>4.6928000000000001</v>
      </c>
      <c r="Z25" s="1">
        <v>4.9509999999999996</v>
      </c>
      <c r="AA25" s="1">
        <v>6.3757999999999999</v>
      </c>
      <c r="AB25" s="1">
        <v>5.8220000000000001</v>
      </c>
      <c r="AC25" s="1">
        <v>5.6807999999999996</v>
      </c>
      <c r="AD25" s="19" t="s">
        <v>42</v>
      </c>
      <c r="AE25" s="1">
        <f t="shared" si="10"/>
        <v>0</v>
      </c>
      <c r="AF25" s="1">
        <f t="shared" si="11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60</v>
      </c>
      <c r="B26" s="1" t="s">
        <v>32</v>
      </c>
      <c r="C26" s="1">
        <v>80</v>
      </c>
      <c r="D26" s="1">
        <v>264</v>
      </c>
      <c r="E26" s="1">
        <v>202</v>
      </c>
      <c r="F26" s="1"/>
      <c r="G26" s="6">
        <v>0.4</v>
      </c>
      <c r="H26" s="1">
        <v>45</v>
      </c>
      <c r="I26" s="1" t="s">
        <v>33</v>
      </c>
      <c r="J26" s="1">
        <v>273</v>
      </c>
      <c r="K26" s="1">
        <f t="shared" si="3"/>
        <v>-71</v>
      </c>
      <c r="L26" s="1">
        <f t="shared" si="5"/>
        <v>202</v>
      </c>
      <c r="M26" s="1"/>
      <c r="N26" s="1">
        <v>30</v>
      </c>
      <c r="O26" s="1"/>
      <c r="P26" s="1">
        <f t="shared" si="4"/>
        <v>40.4</v>
      </c>
      <c r="Q26" s="5">
        <f t="shared" si="14"/>
        <v>495.19999999999993</v>
      </c>
      <c r="R26" s="5">
        <v>550</v>
      </c>
      <c r="S26" s="5">
        <f t="shared" si="15"/>
        <v>250</v>
      </c>
      <c r="T26" s="5">
        <v>300</v>
      </c>
      <c r="U26" s="5">
        <v>600</v>
      </c>
      <c r="V26" s="1"/>
      <c r="W26" s="1">
        <f t="shared" si="16"/>
        <v>14.356435643564357</v>
      </c>
      <c r="X26" s="1">
        <f t="shared" si="9"/>
        <v>0.74257425742574257</v>
      </c>
      <c r="Y26" s="1">
        <v>9.1999999999999993</v>
      </c>
      <c r="Z26" s="1">
        <v>24</v>
      </c>
      <c r="AA26" s="1">
        <v>0</v>
      </c>
      <c r="AB26" s="1">
        <v>0</v>
      </c>
      <c r="AC26" s="1">
        <v>0</v>
      </c>
      <c r="AD26" s="1"/>
      <c r="AE26" s="1">
        <f t="shared" si="10"/>
        <v>100</v>
      </c>
      <c r="AF26" s="1">
        <f t="shared" si="11"/>
        <v>120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35</v>
      </c>
      <c r="C27" s="1">
        <v>332.19299999999998</v>
      </c>
      <c r="D27" s="1">
        <v>568.89099999999996</v>
      </c>
      <c r="E27" s="1">
        <v>364.375</v>
      </c>
      <c r="F27" s="1">
        <v>455.39400000000001</v>
      </c>
      <c r="G27" s="6">
        <v>1</v>
      </c>
      <c r="H27" s="1">
        <v>45</v>
      </c>
      <c r="I27" s="1" t="s">
        <v>33</v>
      </c>
      <c r="J27" s="1">
        <v>344.5</v>
      </c>
      <c r="K27" s="1">
        <f t="shared" si="3"/>
        <v>19.875</v>
      </c>
      <c r="L27" s="1">
        <f t="shared" si="5"/>
        <v>364.375</v>
      </c>
      <c r="M27" s="1"/>
      <c r="N27" s="1">
        <v>100</v>
      </c>
      <c r="O27" s="1"/>
      <c r="P27" s="1">
        <f t="shared" si="4"/>
        <v>72.875</v>
      </c>
      <c r="Q27" s="5">
        <f t="shared" si="14"/>
        <v>391.98099999999999</v>
      </c>
      <c r="R27" s="5">
        <f t="shared" si="17"/>
        <v>391.98099999999999</v>
      </c>
      <c r="S27" s="5">
        <f t="shared" si="15"/>
        <v>192</v>
      </c>
      <c r="T27" s="5">
        <v>200</v>
      </c>
      <c r="U27" s="5"/>
      <c r="V27" s="1"/>
      <c r="W27" s="1">
        <f t="shared" si="16"/>
        <v>13</v>
      </c>
      <c r="X27" s="1">
        <f t="shared" si="9"/>
        <v>7.621186963979417</v>
      </c>
      <c r="Y27" s="1">
        <v>60.480600000000003</v>
      </c>
      <c r="Z27" s="1">
        <v>85.500399999999999</v>
      </c>
      <c r="AA27" s="1">
        <v>70.189400000000006</v>
      </c>
      <c r="AB27" s="1">
        <v>72.666399999999996</v>
      </c>
      <c r="AC27" s="1">
        <v>63.796400000000013</v>
      </c>
      <c r="AD27" s="1"/>
      <c r="AE27" s="1">
        <f t="shared" si="10"/>
        <v>192</v>
      </c>
      <c r="AF27" s="1">
        <f t="shared" si="11"/>
        <v>200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35</v>
      </c>
      <c r="C28" s="1">
        <v>302.358</v>
      </c>
      <c r="D28" s="1">
        <v>619.06799999999998</v>
      </c>
      <c r="E28" s="1">
        <v>398.53100000000001</v>
      </c>
      <c r="F28" s="1">
        <v>495.952</v>
      </c>
      <c r="G28" s="6">
        <v>1</v>
      </c>
      <c r="H28" s="1">
        <v>60</v>
      </c>
      <c r="I28" s="1" t="s">
        <v>40</v>
      </c>
      <c r="J28" s="1">
        <v>389.11</v>
      </c>
      <c r="K28" s="1">
        <f t="shared" si="3"/>
        <v>9.4209999999999923</v>
      </c>
      <c r="L28" s="1">
        <f t="shared" si="5"/>
        <v>296.82100000000003</v>
      </c>
      <c r="M28" s="1">
        <v>101.71</v>
      </c>
      <c r="N28" s="1">
        <v>100</v>
      </c>
      <c r="O28" s="1"/>
      <c r="P28" s="1">
        <f t="shared" si="4"/>
        <v>59.364200000000004</v>
      </c>
      <c r="Q28" s="5">
        <f>16*P28-O28-N28-F28</f>
        <v>353.87520000000006</v>
      </c>
      <c r="R28" s="5">
        <v>400</v>
      </c>
      <c r="S28" s="5">
        <f t="shared" si="15"/>
        <v>200</v>
      </c>
      <c r="T28" s="5">
        <v>200</v>
      </c>
      <c r="U28" s="5">
        <v>450</v>
      </c>
      <c r="V28" s="1"/>
      <c r="W28" s="1">
        <f t="shared" si="16"/>
        <v>16.776980065426635</v>
      </c>
      <c r="X28" s="1">
        <f t="shared" si="9"/>
        <v>10.03891234110794</v>
      </c>
      <c r="Y28" s="1">
        <v>49.595599999999997</v>
      </c>
      <c r="Z28" s="1">
        <v>65.342399999999998</v>
      </c>
      <c r="AA28" s="1">
        <v>51.680999999999997</v>
      </c>
      <c r="AB28" s="1">
        <v>52.134400000000007</v>
      </c>
      <c r="AC28" s="1">
        <v>50.966599999999993</v>
      </c>
      <c r="AD28" s="1"/>
      <c r="AE28" s="1">
        <f t="shared" si="10"/>
        <v>200</v>
      </c>
      <c r="AF28" s="1">
        <f t="shared" si="11"/>
        <v>200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63</v>
      </c>
      <c r="B29" s="1" t="s">
        <v>32</v>
      </c>
      <c r="C29" s="1">
        <v>111</v>
      </c>
      <c r="D29" s="1">
        <v>248</v>
      </c>
      <c r="E29" s="1">
        <v>100</v>
      </c>
      <c r="F29" s="1">
        <v>92</v>
      </c>
      <c r="G29" s="6">
        <v>0.22</v>
      </c>
      <c r="H29" s="1">
        <v>120</v>
      </c>
      <c r="I29" s="1" t="s">
        <v>33</v>
      </c>
      <c r="J29" s="1">
        <v>101.6</v>
      </c>
      <c r="K29" s="1">
        <f t="shared" si="3"/>
        <v>-1.5999999999999943</v>
      </c>
      <c r="L29" s="1">
        <f t="shared" si="5"/>
        <v>100</v>
      </c>
      <c r="M29" s="1"/>
      <c r="N29" s="1">
        <v>0</v>
      </c>
      <c r="O29" s="1"/>
      <c r="P29" s="1">
        <f t="shared" si="4"/>
        <v>20</v>
      </c>
      <c r="Q29" s="5">
        <f t="shared" si="14"/>
        <v>168</v>
      </c>
      <c r="R29" s="5">
        <v>250</v>
      </c>
      <c r="S29" s="5">
        <f t="shared" si="15"/>
        <v>150</v>
      </c>
      <c r="T29" s="5">
        <v>100</v>
      </c>
      <c r="U29" s="5">
        <v>300</v>
      </c>
      <c r="V29" s="1"/>
      <c r="W29" s="1">
        <f t="shared" si="16"/>
        <v>17.100000000000001</v>
      </c>
      <c r="X29" s="1">
        <f t="shared" si="9"/>
        <v>4.5999999999999996</v>
      </c>
      <c r="Y29" s="1">
        <v>12.8</v>
      </c>
      <c r="Z29" s="1">
        <v>24</v>
      </c>
      <c r="AA29" s="1">
        <v>15.4</v>
      </c>
      <c r="AB29" s="1">
        <v>17</v>
      </c>
      <c r="AC29" s="1">
        <v>11.4</v>
      </c>
      <c r="AD29" s="1"/>
      <c r="AE29" s="1">
        <f t="shared" si="10"/>
        <v>33</v>
      </c>
      <c r="AF29" s="1">
        <f t="shared" si="11"/>
        <v>22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64</v>
      </c>
      <c r="B30" s="1" t="s">
        <v>35</v>
      </c>
      <c r="C30" s="1">
        <v>303.61099999999999</v>
      </c>
      <c r="D30" s="1">
        <v>3.0219999999999998</v>
      </c>
      <c r="E30" s="1">
        <v>181.392</v>
      </c>
      <c r="F30" s="1">
        <v>95.570999999999998</v>
      </c>
      <c r="G30" s="6">
        <v>1</v>
      </c>
      <c r="H30" s="1">
        <v>45</v>
      </c>
      <c r="I30" s="1" t="s">
        <v>33</v>
      </c>
      <c r="J30" s="1">
        <v>165.5</v>
      </c>
      <c r="K30" s="1">
        <f t="shared" si="3"/>
        <v>15.891999999999996</v>
      </c>
      <c r="L30" s="1">
        <f t="shared" si="5"/>
        <v>181.392</v>
      </c>
      <c r="M30" s="1"/>
      <c r="N30" s="1">
        <v>180</v>
      </c>
      <c r="O30" s="1"/>
      <c r="P30" s="1">
        <f t="shared" si="4"/>
        <v>36.278399999999998</v>
      </c>
      <c r="Q30" s="5">
        <f t="shared" si="14"/>
        <v>196.04819999999998</v>
      </c>
      <c r="R30" s="5">
        <v>250</v>
      </c>
      <c r="S30" s="5">
        <f t="shared" si="15"/>
        <v>150</v>
      </c>
      <c r="T30" s="5">
        <v>100</v>
      </c>
      <c r="U30" s="5">
        <v>350</v>
      </c>
      <c r="V30" s="1"/>
      <c r="W30" s="1">
        <f t="shared" si="16"/>
        <v>14.487160403986946</v>
      </c>
      <c r="X30" s="1">
        <f t="shared" si="9"/>
        <v>7.596007541677694</v>
      </c>
      <c r="Y30" s="1">
        <v>35.227200000000003</v>
      </c>
      <c r="Z30" s="1">
        <v>17.2164</v>
      </c>
      <c r="AA30" s="1">
        <v>33.712400000000002</v>
      </c>
      <c r="AB30" s="1">
        <v>47.775199999999998</v>
      </c>
      <c r="AC30" s="1">
        <v>29.497</v>
      </c>
      <c r="AD30" s="1" t="s">
        <v>154</v>
      </c>
      <c r="AE30" s="1">
        <f t="shared" si="10"/>
        <v>150</v>
      </c>
      <c r="AF30" s="1">
        <f t="shared" si="11"/>
        <v>100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65</v>
      </c>
      <c r="B31" s="1" t="s">
        <v>32</v>
      </c>
      <c r="C31" s="1">
        <v>244</v>
      </c>
      <c r="D31" s="1">
        <v>6</v>
      </c>
      <c r="E31" s="1">
        <v>86</v>
      </c>
      <c r="F31" s="1">
        <v>157</v>
      </c>
      <c r="G31" s="6">
        <v>0.4</v>
      </c>
      <c r="H31" s="1">
        <v>60</v>
      </c>
      <c r="I31" s="1" t="s">
        <v>33</v>
      </c>
      <c r="J31" s="1">
        <v>89</v>
      </c>
      <c r="K31" s="1">
        <f t="shared" si="3"/>
        <v>-3</v>
      </c>
      <c r="L31" s="1">
        <f t="shared" si="5"/>
        <v>86</v>
      </c>
      <c r="M31" s="1"/>
      <c r="N31" s="1">
        <v>0</v>
      </c>
      <c r="O31" s="1"/>
      <c r="P31" s="1">
        <f t="shared" si="4"/>
        <v>17.2</v>
      </c>
      <c r="Q31" s="5">
        <f t="shared" si="14"/>
        <v>66.599999999999994</v>
      </c>
      <c r="R31" s="5">
        <v>100</v>
      </c>
      <c r="S31" s="5">
        <f t="shared" si="15"/>
        <v>100</v>
      </c>
      <c r="T31" s="5"/>
      <c r="U31" s="5">
        <v>200</v>
      </c>
      <c r="V31" s="1"/>
      <c r="W31" s="1">
        <f t="shared" si="16"/>
        <v>14.94186046511628</v>
      </c>
      <c r="X31" s="1">
        <f t="shared" si="9"/>
        <v>9.1279069767441872</v>
      </c>
      <c r="Y31" s="1">
        <v>14.2</v>
      </c>
      <c r="Z31" s="1">
        <v>7.8</v>
      </c>
      <c r="AA31" s="1">
        <v>19.2</v>
      </c>
      <c r="AB31" s="1">
        <v>18.8</v>
      </c>
      <c r="AC31" s="1">
        <v>14.2</v>
      </c>
      <c r="AD31" s="1"/>
      <c r="AE31" s="1">
        <f t="shared" si="10"/>
        <v>40</v>
      </c>
      <c r="AF31" s="1">
        <f t="shared" si="11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66</v>
      </c>
      <c r="B32" s="1" t="s">
        <v>35</v>
      </c>
      <c r="C32" s="1">
        <v>79.525999999999996</v>
      </c>
      <c r="D32" s="1">
        <v>212.102</v>
      </c>
      <c r="E32" s="1">
        <v>81.757999999999996</v>
      </c>
      <c r="F32" s="1">
        <v>96.245000000000005</v>
      </c>
      <c r="G32" s="6">
        <v>1</v>
      </c>
      <c r="H32" s="1">
        <v>60</v>
      </c>
      <c r="I32" s="1" t="s">
        <v>40</v>
      </c>
      <c r="J32" s="1">
        <v>70.3</v>
      </c>
      <c r="K32" s="1">
        <f t="shared" si="3"/>
        <v>11.457999999999998</v>
      </c>
      <c r="L32" s="1">
        <f t="shared" si="5"/>
        <v>81.757999999999996</v>
      </c>
      <c r="M32" s="1"/>
      <c r="N32" s="1">
        <v>50</v>
      </c>
      <c r="O32" s="1"/>
      <c r="P32" s="1">
        <f t="shared" si="4"/>
        <v>16.351599999999998</v>
      </c>
      <c r="Q32" s="5">
        <f>16*P32-O32-N32-F32</f>
        <v>115.38059999999996</v>
      </c>
      <c r="R32" s="5">
        <f t="shared" si="17"/>
        <v>115.38059999999996</v>
      </c>
      <c r="S32" s="5">
        <f t="shared" si="15"/>
        <v>115</v>
      </c>
      <c r="T32" s="5"/>
      <c r="U32" s="5"/>
      <c r="V32" s="1"/>
      <c r="W32" s="1">
        <f t="shared" si="16"/>
        <v>16</v>
      </c>
      <c r="X32" s="1">
        <f t="shared" si="9"/>
        <v>8.9437730864257947</v>
      </c>
      <c r="Y32" s="1">
        <v>17.4574</v>
      </c>
      <c r="Z32" s="1">
        <v>23.148800000000001</v>
      </c>
      <c r="AA32" s="1">
        <v>16.1218</v>
      </c>
      <c r="AB32" s="1">
        <v>13.748200000000001</v>
      </c>
      <c r="AC32" s="1">
        <v>15.9396</v>
      </c>
      <c r="AD32" s="1"/>
      <c r="AE32" s="1">
        <f t="shared" si="10"/>
        <v>115</v>
      </c>
      <c r="AF32" s="1">
        <f t="shared" si="11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67</v>
      </c>
      <c r="B33" s="1" t="s">
        <v>32</v>
      </c>
      <c r="C33" s="1">
        <v>48</v>
      </c>
      <c r="D33" s="1">
        <v>120</v>
      </c>
      <c r="E33" s="1">
        <v>47</v>
      </c>
      <c r="F33" s="1">
        <v>29</v>
      </c>
      <c r="G33" s="6">
        <v>0.4</v>
      </c>
      <c r="H33" s="1">
        <v>60</v>
      </c>
      <c r="I33" s="1" t="s">
        <v>33</v>
      </c>
      <c r="J33" s="1">
        <v>105</v>
      </c>
      <c r="K33" s="1">
        <f t="shared" si="3"/>
        <v>-58</v>
      </c>
      <c r="L33" s="1">
        <f t="shared" si="5"/>
        <v>47</v>
      </c>
      <c r="M33" s="1"/>
      <c r="N33" s="1">
        <v>0</v>
      </c>
      <c r="O33" s="1"/>
      <c r="P33" s="1">
        <f t="shared" si="4"/>
        <v>9.4</v>
      </c>
      <c r="Q33" s="5">
        <f t="shared" si="14"/>
        <v>93.2</v>
      </c>
      <c r="R33" s="5">
        <v>150</v>
      </c>
      <c r="S33" s="5">
        <f t="shared" si="15"/>
        <v>150</v>
      </c>
      <c r="T33" s="5"/>
      <c r="U33" s="5">
        <v>200</v>
      </c>
      <c r="V33" s="1">
        <f>P33/(Y33/100)-100</f>
        <v>135</v>
      </c>
      <c r="W33" s="1">
        <f t="shared" si="16"/>
        <v>19.042553191489361</v>
      </c>
      <c r="X33" s="1">
        <f t="shared" si="9"/>
        <v>3.0851063829787231</v>
      </c>
      <c r="Y33" s="1">
        <v>4</v>
      </c>
      <c r="Z33" s="1">
        <v>9.6</v>
      </c>
      <c r="AA33" s="1">
        <v>0</v>
      </c>
      <c r="AB33" s="1">
        <v>0</v>
      </c>
      <c r="AC33" s="1">
        <v>0</v>
      </c>
      <c r="AD33" s="1"/>
      <c r="AE33" s="1">
        <f t="shared" si="10"/>
        <v>60</v>
      </c>
      <c r="AF33" s="1">
        <f t="shared" si="11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68</v>
      </c>
      <c r="B34" s="1" t="s">
        <v>35</v>
      </c>
      <c r="C34" s="1"/>
      <c r="D34" s="1">
        <v>508.517</v>
      </c>
      <c r="E34" s="18">
        <f>203.062+E101</f>
        <v>335.56799999999998</v>
      </c>
      <c r="F34" s="1">
        <v>173.29499999999999</v>
      </c>
      <c r="G34" s="6">
        <v>1</v>
      </c>
      <c r="H34" s="1">
        <v>45</v>
      </c>
      <c r="I34" s="1" t="s">
        <v>37</v>
      </c>
      <c r="J34" s="1">
        <v>190</v>
      </c>
      <c r="K34" s="1">
        <f t="shared" si="3"/>
        <v>145.56799999999998</v>
      </c>
      <c r="L34" s="1">
        <f t="shared" si="5"/>
        <v>335.56799999999998</v>
      </c>
      <c r="M34" s="1"/>
      <c r="N34" s="1">
        <v>164</v>
      </c>
      <c r="O34" s="1"/>
      <c r="P34" s="1">
        <f t="shared" si="4"/>
        <v>67.113599999999991</v>
      </c>
      <c r="Q34" s="5">
        <f>15*P34-O34-N34-F34</f>
        <v>669.40899999999988</v>
      </c>
      <c r="R34" s="5">
        <v>850</v>
      </c>
      <c r="S34" s="5">
        <f t="shared" si="15"/>
        <v>450</v>
      </c>
      <c r="T34" s="5">
        <v>400</v>
      </c>
      <c r="U34" s="5">
        <v>1200</v>
      </c>
      <c r="V34" s="1"/>
      <c r="W34" s="1">
        <f t="shared" si="16"/>
        <v>17.690825704477188</v>
      </c>
      <c r="X34" s="1">
        <f t="shared" si="9"/>
        <v>5.0257324893911219</v>
      </c>
      <c r="Y34" s="1">
        <v>44.270200000000003</v>
      </c>
      <c r="Z34" s="1">
        <v>74.252399999999994</v>
      </c>
      <c r="AA34" s="1">
        <v>79.175600000000003</v>
      </c>
      <c r="AB34" s="1">
        <v>57.663600000000002</v>
      </c>
      <c r="AC34" s="1">
        <v>80.275399999999991</v>
      </c>
      <c r="AD34" s="1"/>
      <c r="AE34" s="1">
        <f t="shared" si="10"/>
        <v>450</v>
      </c>
      <c r="AF34" s="1">
        <f t="shared" si="11"/>
        <v>400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0" t="s">
        <v>69</v>
      </c>
      <c r="B35" s="10" t="s">
        <v>32</v>
      </c>
      <c r="C35" s="10">
        <v>70</v>
      </c>
      <c r="D35" s="10"/>
      <c r="E35" s="10">
        <v>49</v>
      </c>
      <c r="F35" s="10"/>
      <c r="G35" s="11">
        <v>0</v>
      </c>
      <c r="H35" s="10">
        <v>45</v>
      </c>
      <c r="I35" s="26" t="s">
        <v>157</v>
      </c>
      <c r="J35" s="10">
        <v>75</v>
      </c>
      <c r="K35" s="10">
        <f t="shared" ref="K35:K60" si="18">E35-J35</f>
        <v>-26</v>
      </c>
      <c r="L35" s="10">
        <f t="shared" si="5"/>
        <v>49</v>
      </c>
      <c r="M35" s="10"/>
      <c r="N35" s="10">
        <v>20</v>
      </c>
      <c r="O35" s="10"/>
      <c r="P35" s="10">
        <f t="shared" si="4"/>
        <v>9.8000000000000007</v>
      </c>
      <c r="Q35" s="12"/>
      <c r="R35" s="12"/>
      <c r="S35" s="12"/>
      <c r="T35" s="12"/>
      <c r="U35" s="12"/>
      <c r="V35" s="10" t="s">
        <v>152</v>
      </c>
      <c r="W35" s="10">
        <f t="shared" si="13"/>
        <v>2.0408163265306123</v>
      </c>
      <c r="X35" s="10">
        <f t="shared" si="9"/>
        <v>2.0408163265306123</v>
      </c>
      <c r="Y35" s="10">
        <v>14.6</v>
      </c>
      <c r="Z35" s="10">
        <v>19</v>
      </c>
      <c r="AA35" s="10">
        <v>-0.2</v>
      </c>
      <c r="AB35" s="10">
        <v>0.2</v>
      </c>
      <c r="AC35" s="10">
        <v>10</v>
      </c>
      <c r="AD35" s="28" t="s">
        <v>158</v>
      </c>
      <c r="AE35" s="10">
        <f t="shared" si="10"/>
        <v>0</v>
      </c>
      <c r="AF35" s="10">
        <f t="shared" si="11"/>
        <v>0</v>
      </c>
      <c r="AG35" s="1">
        <v>2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70</v>
      </c>
      <c r="B36" s="1" t="s">
        <v>32</v>
      </c>
      <c r="C36" s="1">
        <v>566</v>
      </c>
      <c r="D36" s="1"/>
      <c r="E36" s="1">
        <v>91</v>
      </c>
      <c r="F36" s="1">
        <v>450</v>
      </c>
      <c r="G36" s="6">
        <v>0.3</v>
      </c>
      <c r="H36" s="1">
        <v>45</v>
      </c>
      <c r="I36" s="1" t="s">
        <v>33</v>
      </c>
      <c r="J36" s="1">
        <v>85</v>
      </c>
      <c r="K36" s="1">
        <f t="shared" si="18"/>
        <v>6</v>
      </c>
      <c r="L36" s="1">
        <f t="shared" si="5"/>
        <v>91</v>
      </c>
      <c r="M36" s="1"/>
      <c r="N36" s="1">
        <v>0</v>
      </c>
      <c r="O36" s="1"/>
      <c r="P36" s="1">
        <f t="shared" si="4"/>
        <v>18.2</v>
      </c>
      <c r="Q36" s="5"/>
      <c r="R36" s="5">
        <f>Q36</f>
        <v>0</v>
      </c>
      <c r="S36" s="5">
        <f>ROUND(R36,0)-T36</f>
        <v>0</v>
      </c>
      <c r="T36" s="5"/>
      <c r="U36" s="5"/>
      <c r="V36" s="1"/>
      <c r="W36" s="1">
        <f>(F36+N36+O36+R36)/P36</f>
        <v>24.725274725274726</v>
      </c>
      <c r="X36" s="1">
        <f t="shared" si="9"/>
        <v>24.725274725274726</v>
      </c>
      <c r="Y36" s="1">
        <v>40</v>
      </c>
      <c r="Z36" s="1">
        <v>0</v>
      </c>
      <c r="AA36" s="1">
        <v>0</v>
      </c>
      <c r="AB36" s="1">
        <v>0</v>
      </c>
      <c r="AC36" s="1">
        <v>0</v>
      </c>
      <c r="AD36" s="19" t="s">
        <v>150</v>
      </c>
      <c r="AE36" s="1">
        <f t="shared" si="10"/>
        <v>0</v>
      </c>
      <c r="AF36" s="1">
        <f t="shared" si="11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71</v>
      </c>
      <c r="B37" s="10" t="s">
        <v>35</v>
      </c>
      <c r="C37" s="10">
        <v>220.79</v>
      </c>
      <c r="D37" s="10">
        <v>101.06</v>
      </c>
      <c r="E37" s="10">
        <v>215.46299999999999</v>
      </c>
      <c r="F37" s="10">
        <v>88.894000000000005</v>
      </c>
      <c r="G37" s="11">
        <v>0</v>
      </c>
      <c r="H37" s="10">
        <v>60</v>
      </c>
      <c r="I37" s="10" t="s">
        <v>40</v>
      </c>
      <c r="J37" s="10">
        <v>208.7</v>
      </c>
      <c r="K37" s="10">
        <f t="shared" si="18"/>
        <v>6.7630000000000052</v>
      </c>
      <c r="L37" s="10">
        <f t="shared" si="5"/>
        <v>215.46299999999999</v>
      </c>
      <c r="M37" s="10"/>
      <c r="N37" s="10">
        <v>212</v>
      </c>
      <c r="O37" s="10"/>
      <c r="P37" s="10">
        <f t="shared" si="4"/>
        <v>43.092599999999997</v>
      </c>
      <c r="Q37" s="12">
        <f>16*P37-O37-N37-F37</f>
        <v>388.58759999999995</v>
      </c>
      <c r="R37" s="12"/>
      <c r="S37" s="12"/>
      <c r="T37" s="12"/>
      <c r="U37" s="12"/>
      <c r="V37" s="10" t="s">
        <v>152</v>
      </c>
      <c r="W37" s="10">
        <f t="shared" si="13"/>
        <v>16</v>
      </c>
      <c r="X37" s="10">
        <f t="shared" si="9"/>
        <v>6.9824981551356853</v>
      </c>
      <c r="Y37" s="10">
        <v>36.606999999999999</v>
      </c>
      <c r="Z37" s="10">
        <v>31.006599999999999</v>
      </c>
      <c r="AA37" s="10">
        <v>32.052399999999999</v>
      </c>
      <c r="AB37" s="10">
        <v>37.472000000000001</v>
      </c>
      <c r="AC37" s="10">
        <v>32.946800000000003</v>
      </c>
      <c r="AD37" s="10" t="s">
        <v>153</v>
      </c>
      <c r="AE37" s="10">
        <f t="shared" si="10"/>
        <v>0</v>
      </c>
      <c r="AF37" s="10">
        <f t="shared" si="11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32</v>
      </c>
      <c r="C38" s="1">
        <v>108</v>
      </c>
      <c r="D38" s="1">
        <v>50</v>
      </c>
      <c r="E38" s="1">
        <v>102</v>
      </c>
      <c r="F38" s="1"/>
      <c r="G38" s="6">
        <v>0.09</v>
      </c>
      <c r="H38" s="1">
        <v>45</v>
      </c>
      <c r="I38" s="1" t="s">
        <v>33</v>
      </c>
      <c r="J38" s="1">
        <v>199</v>
      </c>
      <c r="K38" s="1">
        <f t="shared" si="18"/>
        <v>-97</v>
      </c>
      <c r="L38" s="1">
        <f t="shared" si="5"/>
        <v>102</v>
      </c>
      <c r="M38" s="1"/>
      <c r="N38" s="1">
        <v>100</v>
      </c>
      <c r="O38" s="1"/>
      <c r="P38" s="1">
        <f t="shared" ref="P38:P69" si="19">L38/5</f>
        <v>20.399999999999999</v>
      </c>
      <c r="Q38" s="5">
        <f t="shared" ref="Q38" si="20">13*P38-O38-N38-F38</f>
        <v>165.2</v>
      </c>
      <c r="R38" s="5">
        <f>Q38</f>
        <v>165.2</v>
      </c>
      <c r="S38" s="5">
        <f>ROUND(R38,0)-T38</f>
        <v>165</v>
      </c>
      <c r="T38" s="5"/>
      <c r="U38" s="5"/>
      <c r="V38" s="1">
        <f>Y38/(Z38/100)-100</f>
        <v>233.33333333333331</v>
      </c>
      <c r="W38" s="1">
        <f>(F38+N38+O38+R38)/P38</f>
        <v>13</v>
      </c>
      <c r="X38" s="1">
        <f t="shared" si="9"/>
        <v>4.9019607843137258</v>
      </c>
      <c r="Y38" s="1">
        <v>18</v>
      </c>
      <c r="Z38" s="1">
        <v>5.4</v>
      </c>
      <c r="AA38" s="1">
        <v>0</v>
      </c>
      <c r="AB38" s="1">
        <v>0</v>
      </c>
      <c r="AC38" s="1">
        <v>18.399999999999999</v>
      </c>
      <c r="AD38" s="1"/>
      <c r="AE38" s="1">
        <f t="shared" si="10"/>
        <v>14.85</v>
      </c>
      <c r="AF38" s="1">
        <f t="shared" si="11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 t="s">
        <v>73</v>
      </c>
      <c r="B39" s="10" t="s">
        <v>32</v>
      </c>
      <c r="C39" s="10">
        <v>496</v>
      </c>
      <c r="D39" s="10">
        <v>3</v>
      </c>
      <c r="E39" s="10">
        <v>404</v>
      </c>
      <c r="F39" s="10"/>
      <c r="G39" s="11">
        <v>0</v>
      </c>
      <c r="H39" s="10">
        <v>45</v>
      </c>
      <c r="I39" s="10" t="s">
        <v>46</v>
      </c>
      <c r="J39" s="10">
        <v>481</v>
      </c>
      <c r="K39" s="10">
        <f t="shared" si="18"/>
        <v>-77</v>
      </c>
      <c r="L39" s="10">
        <f t="shared" si="5"/>
        <v>404</v>
      </c>
      <c r="M39" s="10"/>
      <c r="N39" s="10"/>
      <c r="O39" s="10"/>
      <c r="P39" s="10">
        <f t="shared" si="19"/>
        <v>80.8</v>
      </c>
      <c r="Q39" s="12"/>
      <c r="R39" s="12"/>
      <c r="S39" s="12"/>
      <c r="T39" s="12"/>
      <c r="U39" s="12"/>
      <c r="V39" s="10"/>
      <c r="W39" s="10">
        <f t="shared" si="13"/>
        <v>0</v>
      </c>
      <c r="X39" s="10">
        <f t="shared" si="9"/>
        <v>0</v>
      </c>
      <c r="Y39" s="10">
        <v>23.4</v>
      </c>
      <c r="Z39" s="10">
        <v>-1.6</v>
      </c>
      <c r="AA39" s="10">
        <v>95</v>
      </c>
      <c r="AB39" s="10">
        <v>95.6</v>
      </c>
      <c r="AC39" s="10">
        <v>74</v>
      </c>
      <c r="AD39" s="10" t="s">
        <v>74</v>
      </c>
      <c r="AE39" s="10">
        <f t="shared" si="10"/>
        <v>0</v>
      </c>
      <c r="AF39" s="10">
        <f t="shared" si="11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75</v>
      </c>
      <c r="B40" s="1" t="s">
        <v>32</v>
      </c>
      <c r="C40" s="1">
        <v>249</v>
      </c>
      <c r="D40" s="1">
        <v>96</v>
      </c>
      <c r="E40" s="1">
        <v>189</v>
      </c>
      <c r="F40" s="1">
        <v>36</v>
      </c>
      <c r="G40" s="6">
        <v>0.27</v>
      </c>
      <c r="H40" s="1">
        <v>45</v>
      </c>
      <c r="I40" s="1" t="s">
        <v>33</v>
      </c>
      <c r="J40" s="1">
        <v>209</v>
      </c>
      <c r="K40" s="1">
        <f t="shared" si="18"/>
        <v>-20</v>
      </c>
      <c r="L40" s="1">
        <f t="shared" si="5"/>
        <v>189</v>
      </c>
      <c r="M40" s="1"/>
      <c r="N40" s="1">
        <v>347</v>
      </c>
      <c r="O40" s="1">
        <v>300</v>
      </c>
      <c r="P40" s="1">
        <f t="shared" si="19"/>
        <v>37.799999999999997</v>
      </c>
      <c r="Q40" s="5"/>
      <c r="R40" s="5">
        <v>300</v>
      </c>
      <c r="S40" s="5">
        <f t="shared" ref="S40:S41" si="21">ROUND(R40,0)-T40</f>
        <v>200</v>
      </c>
      <c r="T40" s="5">
        <v>100</v>
      </c>
      <c r="U40" s="5">
        <v>600</v>
      </c>
      <c r="V40" s="1">
        <f>Y40/(Z40/100)-100</f>
        <v>259.40594059405942</v>
      </c>
      <c r="W40" s="1">
        <f t="shared" ref="W40:W41" si="22">(F40+N40+O40+R40)/P40</f>
        <v>26.005291005291006</v>
      </c>
      <c r="X40" s="1">
        <f t="shared" si="9"/>
        <v>18.06878306878307</v>
      </c>
      <c r="Y40" s="1">
        <v>72.599999999999994</v>
      </c>
      <c r="Z40" s="1">
        <v>20.2</v>
      </c>
      <c r="AA40" s="1">
        <v>26.8</v>
      </c>
      <c r="AB40" s="1">
        <v>64.2</v>
      </c>
      <c r="AC40" s="1">
        <v>45.8</v>
      </c>
      <c r="AD40" s="1"/>
      <c r="AE40" s="1">
        <f t="shared" si="10"/>
        <v>54</v>
      </c>
      <c r="AF40" s="1">
        <f t="shared" si="11"/>
        <v>27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76</v>
      </c>
      <c r="B41" s="1" t="s">
        <v>35</v>
      </c>
      <c r="C41" s="1">
        <v>1174.0429999999999</v>
      </c>
      <c r="D41" s="1">
        <v>105.371</v>
      </c>
      <c r="E41" s="1">
        <v>546.15899999999999</v>
      </c>
      <c r="F41" s="1">
        <v>667.72</v>
      </c>
      <c r="G41" s="6">
        <v>1</v>
      </c>
      <c r="H41" s="1">
        <v>45</v>
      </c>
      <c r="I41" s="1" t="s">
        <v>37</v>
      </c>
      <c r="J41" s="1">
        <v>509.61399999999998</v>
      </c>
      <c r="K41" s="1">
        <f t="shared" si="18"/>
        <v>36.545000000000016</v>
      </c>
      <c r="L41" s="1">
        <f t="shared" si="5"/>
        <v>447.04499999999996</v>
      </c>
      <c r="M41" s="1">
        <v>99.114000000000004</v>
      </c>
      <c r="N41" s="1">
        <v>166</v>
      </c>
      <c r="O41" s="1"/>
      <c r="P41" s="1">
        <f t="shared" si="19"/>
        <v>89.408999999999992</v>
      </c>
      <c r="Q41" s="5">
        <f>15*P41-O41-N41-F41</f>
        <v>507.41499999999974</v>
      </c>
      <c r="R41" s="5">
        <v>660</v>
      </c>
      <c r="S41" s="5">
        <f t="shared" si="21"/>
        <v>360</v>
      </c>
      <c r="T41" s="5">
        <v>300</v>
      </c>
      <c r="U41" s="5">
        <v>850</v>
      </c>
      <c r="V41" s="1"/>
      <c r="W41" s="1">
        <f t="shared" si="22"/>
        <v>16.706595532888191</v>
      </c>
      <c r="X41" s="1">
        <f t="shared" si="9"/>
        <v>9.324788332270801</v>
      </c>
      <c r="Y41" s="1">
        <v>79.176999999999992</v>
      </c>
      <c r="Z41" s="1">
        <v>63.089200000000012</v>
      </c>
      <c r="AA41" s="1">
        <v>45.077199999999998</v>
      </c>
      <c r="AB41" s="1">
        <v>40.011399999999988</v>
      </c>
      <c r="AC41" s="1">
        <v>33.550400000000003</v>
      </c>
      <c r="AD41" s="1"/>
      <c r="AE41" s="1">
        <f t="shared" si="10"/>
        <v>360</v>
      </c>
      <c r="AF41" s="1">
        <f t="shared" si="11"/>
        <v>300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0" t="s">
        <v>77</v>
      </c>
      <c r="B42" s="10" t="s">
        <v>32</v>
      </c>
      <c r="C42" s="10">
        <v>774</v>
      </c>
      <c r="D42" s="10"/>
      <c r="E42" s="13">
        <v>206.012</v>
      </c>
      <c r="F42" s="13">
        <v>536</v>
      </c>
      <c r="G42" s="22">
        <v>0</v>
      </c>
      <c r="H42" s="10">
        <v>60</v>
      </c>
      <c r="I42" s="10" t="s">
        <v>46</v>
      </c>
      <c r="J42" s="10">
        <v>204</v>
      </c>
      <c r="K42" s="10">
        <f t="shared" si="18"/>
        <v>2.0120000000000005</v>
      </c>
      <c r="L42" s="10">
        <f t="shared" si="5"/>
        <v>206.012</v>
      </c>
      <c r="M42" s="10"/>
      <c r="N42" s="10"/>
      <c r="O42" s="10"/>
      <c r="P42" s="10">
        <f t="shared" si="19"/>
        <v>41.202399999999997</v>
      </c>
      <c r="Q42" s="12"/>
      <c r="R42" s="12"/>
      <c r="S42" s="12"/>
      <c r="T42" s="12"/>
      <c r="U42" s="12"/>
      <c r="V42" s="10"/>
      <c r="W42" s="10">
        <f t="shared" si="13"/>
        <v>13.008950934896998</v>
      </c>
      <c r="X42" s="10">
        <f t="shared" si="9"/>
        <v>13.008950934896998</v>
      </c>
      <c r="Y42" s="10">
        <v>32.6</v>
      </c>
      <c r="Z42" s="10">
        <v>10.6</v>
      </c>
      <c r="AA42" s="10">
        <v>7.2</v>
      </c>
      <c r="AB42" s="10">
        <v>0</v>
      </c>
      <c r="AC42" s="10">
        <v>3.0000000000000001E-3</v>
      </c>
      <c r="AD42" s="13" t="s">
        <v>42</v>
      </c>
      <c r="AE42" s="10">
        <f t="shared" si="10"/>
        <v>0</v>
      </c>
      <c r="AF42" s="10">
        <f t="shared" si="11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78</v>
      </c>
      <c r="B43" s="1" t="s">
        <v>32</v>
      </c>
      <c r="C43" s="1">
        <v>409</v>
      </c>
      <c r="D43" s="1">
        <v>384</v>
      </c>
      <c r="E43" s="1">
        <v>269</v>
      </c>
      <c r="F43" s="1">
        <v>454</v>
      </c>
      <c r="G43" s="6">
        <v>0.4</v>
      </c>
      <c r="H43" s="1">
        <v>60</v>
      </c>
      <c r="I43" s="1" t="s">
        <v>40</v>
      </c>
      <c r="J43" s="1">
        <v>256</v>
      </c>
      <c r="K43" s="1">
        <f t="shared" si="18"/>
        <v>13</v>
      </c>
      <c r="L43" s="1">
        <f t="shared" si="5"/>
        <v>269</v>
      </c>
      <c r="M43" s="1"/>
      <c r="N43" s="1">
        <v>284</v>
      </c>
      <c r="O43" s="1"/>
      <c r="P43" s="1">
        <f t="shared" si="19"/>
        <v>53.8</v>
      </c>
      <c r="Q43" s="5">
        <f>16*P43-O43-N43-F43</f>
        <v>122.79999999999995</v>
      </c>
      <c r="R43" s="5">
        <v>0</v>
      </c>
      <c r="S43" s="5">
        <f>ROUND(R43,0)-T43</f>
        <v>0</v>
      </c>
      <c r="T43" s="5"/>
      <c r="U43" s="23">
        <v>0</v>
      </c>
      <c r="V43" s="13" t="s">
        <v>155</v>
      </c>
      <c r="W43" s="1">
        <f>(F43+N43+O43+R43)/P43</f>
        <v>13.717472118959108</v>
      </c>
      <c r="X43" s="1">
        <f t="shared" si="9"/>
        <v>13.717472118959108</v>
      </c>
      <c r="Y43" s="1">
        <v>75</v>
      </c>
      <c r="Z43" s="1">
        <v>80.8</v>
      </c>
      <c r="AA43" s="1">
        <v>65</v>
      </c>
      <c r="AB43" s="1">
        <v>76</v>
      </c>
      <c r="AC43" s="1">
        <v>77.2</v>
      </c>
      <c r="AD43" s="1" t="s">
        <v>167</v>
      </c>
      <c r="AE43" s="1">
        <f t="shared" si="10"/>
        <v>0</v>
      </c>
      <c r="AF43" s="1">
        <f t="shared" si="11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0" t="s">
        <v>79</v>
      </c>
      <c r="B44" s="10" t="s">
        <v>32</v>
      </c>
      <c r="C44" s="10">
        <v>783</v>
      </c>
      <c r="D44" s="10">
        <v>16.004000000000001</v>
      </c>
      <c r="E44" s="13">
        <v>196.00399999999999</v>
      </c>
      <c r="F44" s="13">
        <v>575</v>
      </c>
      <c r="G44" s="22">
        <v>0</v>
      </c>
      <c r="H44" s="10">
        <v>60</v>
      </c>
      <c r="I44" s="10" t="s">
        <v>46</v>
      </c>
      <c r="J44" s="10">
        <v>194</v>
      </c>
      <c r="K44" s="10">
        <f t="shared" si="18"/>
        <v>2.0039999999999907</v>
      </c>
      <c r="L44" s="10">
        <f t="shared" si="5"/>
        <v>196.00399999999999</v>
      </c>
      <c r="M44" s="10"/>
      <c r="N44" s="10"/>
      <c r="O44" s="10"/>
      <c r="P44" s="10">
        <f t="shared" si="19"/>
        <v>39.200800000000001</v>
      </c>
      <c r="Q44" s="12"/>
      <c r="R44" s="12"/>
      <c r="S44" s="12"/>
      <c r="T44" s="12"/>
      <c r="U44" s="12"/>
      <c r="V44" s="10"/>
      <c r="W44" s="10">
        <f t="shared" si="13"/>
        <v>14.668067998612273</v>
      </c>
      <c r="X44" s="10">
        <f t="shared" si="9"/>
        <v>14.668067998612273</v>
      </c>
      <c r="Y44" s="10">
        <v>31.6</v>
      </c>
      <c r="Z44" s="10">
        <v>10.199999999999999</v>
      </c>
      <c r="AA44" s="10">
        <v>7.2</v>
      </c>
      <c r="AB44" s="10">
        <v>0</v>
      </c>
      <c r="AC44" s="10">
        <v>3.0000000000000001E-3</v>
      </c>
      <c r="AD44" s="13" t="s">
        <v>42</v>
      </c>
      <c r="AE44" s="10">
        <f t="shared" si="10"/>
        <v>0</v>
      </c>
      <c r="AF44" s="10">
        <f t="shared" si="11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80</v>
      </c>
      <c r="B45" s="1" t="s">
        <v>32</v>
      </c>
      <c r="C45" s="1">
        <v>356</v>
      </c>
      <c r="D45" s="1">
        <v>448</v>
      </c>
      <c r="E45" s="1">
        <v>324</v>
      </c>
      <c r="F45" s="1">
        <v>406</v>
      </c>
      <c r="G45" s="6">
        <v>0.4</v>
      </c>
      <c r="H45" s="1">
        <v>60</v>
      </c>
      <c r="I45" s="1" t="s">
        <v>40</v>
      </c>
      <c r="J45" s="1">
        <v>328</v>
      </c>
      <c r="K45" s="1">
        <f t="shared" si="18"/>
        <v>-4</v>
      </c>
      <c r="L45" s="1">
        <f t="shared" si="5"/>
        <v>324</v>
      </c>
      <c r="M45" s="1"/>
      <c r="N45" s="1">
        <v>201</v>
      </c>
      <c r="O45" s="1"/>
      <c r="P45" s="1">
        <f t="shared" si="19"/>
        <v>64.8</v>
      </c>
      <c r="Q45" s="5">
        <f>16*P45-O45-N45-F45</f>
        <v>429.79999999999995</v>
      </c>
      <c r="R45" s="5">
        <f t="shared" ref="R45:R71" si="23">Q45</f>
        <v>429.79999999999995</v>
      </c>
      <c r="S45" s="5">
        <f t="shared" ref="S45:S73" si="24">ROUND(R45,0)-T45</f>
        <v>230</v>
      </c>
      <c r="T45" s="5">
        <v>200</v>
      </c>
      <c r="U45" s="5"/>
      <c r="V45" s="1"/>
      <c r="W45" s="1">
        <f t="shared" ref="W45:W73" si="25">(F45+N45+O45+R45)/P45</f>
        <v>16</v>
      </c>
      <c r="X45" s="1">
        <f t="shared" si="9"/>
        <v>9.3672839506172849</v>
      </c>
      <c r="Y45" s="1">
        <v>60.2</v>
      </c>
      <c r="Z45" s="1">
        <v>61</v>
      </c>
      <c r="AA45" s="1">
        <v>44.8</v>
      </c>
      <c r="AB45" s="1">
        <v>66.8</v>
      </c>
      <c r="AC45" s="1">
        <v>57.2</v>
      </c>
      <c r="AD45" s="1"/>
      <c r="AE45" s="1">
        <f t="shared" si="10"/>
        <v>92</v>
      </c>
      <c r="AF45" s="1">
        <f t="shared" si="11"/>
        <v>80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81</v>
      </c>
      <c r="B46" s="1" t="s">
        <v>32</v>
      </c>
      <c r="C46" s="1">
        <v>400</v>
      </c>
      <c r="D46" s="1">
        <v>536</v>
      </c>
      <c r="E46" s="1">
        <v>256</v>
      </c>
      <c r="F46" s="1">
        <v>645</v>
      </c>
      <c r="G46" s="6">
        <v>0.4</v>
      </c>
      <c r="H46" s="1">
        <v>60</v>
      </c>
      <c r="I46" s="1" t="s">
        <v>33</v>
      </c>
      <c r="J46" s="1">
        <v>247</v>
      </c>
      <c r="K46" s="1">
        <f t="shared" si="18"/>
        <v>9</v>
      </c>
      <c r="L46" s="1">
        <f t="shared" si="5"/>
        <v>256</v>
      </c>
      <c r="M46" s="1"/>
      <c r="N46" s="1">
        <v>100</v>
      </c>
      <c r="O46" s="1"/>
      <c r="P46" s="1">
        <f t="shared" si="19"/>
        <v>51.2</v>
      </c>
      <c r="Q46" s="5"/>
      <c r="R46" s="5">
        <f t="shared" si="23"/>
        <v>0</v>
      </c>
      <c r="S46" s="5">
        <f t="shared" si="24"/>
        <v>0</v>
      </c>
      <c r="T46" s="5"/>
      <c r="U46" s="5"/>
      <c r="V46" s="1"/>
      <c r="W46" s="1">
        <f t="shared" si="25"/>
        <v>14.55078125</v>
      </c>
      <c r="X46" s="1">
        <f t="shared" si="9"/>
        <v>14.55078125</v>
      </c>
      <c r="Y46" s="1">
        <v>46.8</v>
      </c>
      <c r="Z46" s="1">
        <v>87.2</v>
      </c>
      <c r="AA46" s="1">
        <v>54.6</v>
      </c>
      <c r="AB46" s="1">
        <v>57</v>
      </c>
      <c r="AC46" s="1">
        <v>77.400000000000006</v>
      </c>
      <c r="AD46" s="1"/>
      <c r="AE46" s="1">
        <f t="shared" si="10"/>
        <v>0</v>
      </c>
      <c r="AF46" s="1">
        <f t="shared" si="11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82</v>
      </c>
      <c r="B47" s="1" t="s">
        <v>32</v>
      </c>
      <c r="C47" s="1">
        <v>70</v>
      </c>
      <c r="D47" s="1">
        <v>310</v>
      </c>
      <c r="E47" s="1">
        <v>276</v>
      </c>
      <c r="F47" s="1">
        <v>45</v>
      </c>
      <c r="G47" s="6">
        <v>0.1</v>
      </c>
      <c r="H47" s="1">
        <v>45</v>
      </c>
      <c r="I47" s="1" t="s">
        <v>33</v>
      </c>
      <c r="J47" s="1">
        <v>310</v>
      </c>
      <c r="K47" s="1">
        <f t="shared" si="18"/>
        <v>-34</v>
      </c>
      <c r="L47" s="1">
        <f t="shared" si="5"/>
        <v>276</v>
      </c>
      <c r="M47" s="1"/>
      <c r="N47" s="1">
        <v>100</v>
      </c>
      <c r="O47" s="1"/>
      <c r="P47" s="1">
        <f t="shared" si="19"/>
        <v>55.2</v>
      </c>
      <c r="Q47" s="5">
        <f t="shared" ref="Q47:Q77" si="26">13*P47-O47-N47-F47</f>
        <v>572.6</v>
      </c>
      <c r="R47" s="5">
        <f t="shared" si="23"/>
        <v>572.6</v>
      </c>
      <c r="S47" s="5">
        <f t="shared" si="24"/>
        <v>323</v>
      </c>
      <c r="T47" s="5">
        <v>250</v>
      </c>
      <c r="U47" s="5"/>
      <c r="V47" s="1">
        <f>P47/(Z47/100)-100</f>
        <v>54.189944134078218</v>
      </c>
      <c r="W47" s="1">
        <f t="shared" si="25"/>
        <v>13</v>
      </c>
      <c r="X47" s="1">
        <f t="shared" si="9"/>
        <v>2.6268115942028984</v>
      </c>
      <c r="Y47" s="1">
        <v>13</v>
      </c>
      <c r="Z47" s="1">
        <v>35.799999999999997</v>
      </c>
      <c r="AA47" s="1">
        <v>0</v>
      </c>
      <c r="AB47" s="1">
        <v>0.2</v>
      </c>
      <c r="AC47" s="1">
        <v>11.4</v>
      </c>
      <c r="AD47" s="1"/>
      <c r="AE47" s="1">
        <f t="shared" si="10"/>
        <v>32.300000000000004</v>
      </c>
      <c r="AF47" s="1">
        <f t="shared" si="11"/>
        <v>25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83</v>
      </c>
      <c r="B48" s="1" t="s">
        <v>32</v>
      </c>
      <c r="C48" s="1">
        <v>6</v>
      </c>
      <c r="D48" s="1">
        <v>84</v>
      </c>
      <c r="E48" s="1">
        <v>8</v>
      </c>
      <c r="F48" s="1">
        <v>34</v>
      </c>
      <c r="G48" s="6">
        <v>0.1</v>
      </c>
      <c r="H48" s="1">
        <v>60</v>
      </c>
      <c r="I48" s="1" t="s">
        <v>33</v>
      </c>
      <c r="J48" s="1">
        <v>69</v>
      </c>
      <c r="K48" s="1">
        <f t="shared" si="18"/>
        <v>-61</v>
      </c>
      <c r="L48" s="1">
        <f t="shared" si="5"/>
        <v>8</v>
      </c>
      <c r="M48" s="1"/>
      <c r="N48" s="1">
        <v>80</v>
      </c>
      <c r="O48" s="1"/>
      <c r="P48" s="1">
        <f t="shared" si="19"/>
        <v>1.6</v>
      </c>
      <c r="Q48" s="5">
        <v>70</v>
      </c>
      <c r="R48" s="5">
        <v>100</v>
      </c>
      <c r="S48" s="5">
        <f t="shared" si="24"/>
        <v>100</v>
      </c>
      <c r="T48" s="5"/>
      <c r="U48" s="5">
        <v>150</v>
      </c>
      <c r="V48" s="1"/>
      <c r="W48" s="1">
        <f t="shared" si="25"/>
        <v>133.75</v>
      </c>
      <c r="X48" s="1">
        <f t="shared" si="9"/>
        <v>71.25</v>
      </c>
      <c r="Y48" s="1">
        <v>6.4</v>
      </c>
      <c r="Z48" s="1">
        <v>15</v>
      </c>
      <c r="AA48" s="1">
        <v>12</v>
      </c>
      <c r="AB48" s="1">
        <v>12</v>
      </c>
      <c r="AC48" s="1">
        <v>13.2</v>
      </c>
      <c r="AD48" s="1"/>
      <c r="AE48" s="1">
        <f t="shared" si="10"/>
        <v>10</v>
      </c>
      <c r="AF48" s="1">
        <f t="shared" si="11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84</v>
      </c>
      <c r="B49" s="1" t="s">
        <v>32</v>
      </c>
      <c r="C49" s="1">
        <v>40</v>
      </c>
      <c r="D49" s="1">
        <v>10</v>
      </c>
      <c r="E49" s="1">
        <v>37</v>
      </c>
      <c r="F49" s="1"/>
      <c r="G49" s="6">
        <v>0.1</v>
      </c>
      <c r="H49" s="1">
        <v>60</v>
      </c>
      <c r="I49" s="1" t="s">
        <v>33</v>
      </c>
      <c r="J49" s="1">
        <v>92</v>
      </c>
      <c r="K49" s="1">
        <f t="shared" si="18"/>
        <v>-55</v>
      </c>
      <c r="L49" s="1">
        <f t="shared" si="5"/>
        <v>37</v>
      </c>
      <c r="M49" s="1"/>
      <c r="N49" s="1">
        <v>20</v>
      </c>
      <c r="O49" s="1"/>
      <c r="P49" s="1">
        <f t="shared" si="19"/>
        <v>7.4</v>
      </c>
      <c r="Q49" s="5">
        <f t="shared" si="26"/>
        <v>76.2</v>
      </c>
      <c r="R49" s="5">
        <v>100</v>
      </c>
      <c r="S49" s="5">
        <f t="shared" si="24"/>
        <v>100</v>
      </c>
      <c r="T49" s="5"/>
      <c r="U49" s="5">
        <v>150</v>
      </c>
      <c r="V49" s="1"/>
      <c r="W49" s="1">
        <f t="shared" si="25"/>
        <v>16.216216216216214</v>
      </c>
      <c r="X49" s="1">
        <f t="shared" si="9"/>
        <v>2.7027027027027026</v>
      </c>
      <c r="Y49" s="1">
        <v>4.5999999999999996</v>
      </c>
      <c r="Z49" s="1">
        <v>10</v>
      </c>
      <c r="AA49" s="1">
        <v>0</v>
      </c>
      <c r="AB49" s="1">
        <v>0</v>
      </c>
      <c r="AC49" s="1">
        <v>0</v>
      </c>
      <c r="AD49" s="1"/>
      <c r="AE49" s="1">
        <f t="shared" si="10"/>
        <v>10</v>
      </c>
      <c r="AF49" s="1">
        <f t="shared" si="11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85</v>
      </c>
      <c r="B50" s="1" t="s">
        <v>32</v>
      </c>
      <c r="C50" s="1">
        <v>78</v>
      </c>
      <c r="D50" s="1">
        <v>324</v>
      </c>
      <c r="E50" s="1">
        <v>211</v>
      </c>
      <c r="F50" s="1">
        <v>122</v>
      </c>
      <c r="G50" s="6">
        <v>0.4</v>
      </c>
      <c r="H50" s="1">
        <v>45</v>
      </c>
      <c r="I50" s="1" t="s">
        <v>33</v>
      </c>
      <c r="J50" s="1">
        <v>221</v>
      </c>
      <c r="K50" s="1">
        <f t="shared" si="18"/>
        <v>-10</v>
      </c>
      <c r="L50" s="1">
        <f t="shared" si="5"/>
        <v>211</v>
      </c>
      <c r="M50" s="1"/>
      <c r="N50" s="1">
        <v>0</v>
      </c>
      <c r="O50" s="1"/>
      <c r="P50" s="1">
        <f t="shared" si="19"/>
        <v>42.2</v>
      </c>
      <c r="Q50" s="5">
        <f t="shared" si="26"/>
        <v>426.6</v>
      </c>
      <c r="R50" s="5">
        <v>500</v>
      </c>
      <c r="S50" s="5">
        <f t="shared" si="24"/>
        <v>250</v>
      </c>
      <c r="T50" s="5">
        <v>250</v>
      </c>
      <c r="U50" s="5">
        <v>500</v>
      </c>
      <c r="V50" s="1">
        <f>P50/(Y50/100)-100</f>
        <v>219.69696969696969</v>
      </c>
      <c r="W50" s="1">
        <f t="shared" si="25"/>
        <v>14.739336492890994</v>
      </c>
      <c r="X50" s="1">
        <f t="shared" si="9"/>
        <v>2.890995260663507</v>
      </c>
      <c r="Y50" s="1">
        <v>13.2</v>
      </c>
      <c r="Z50" s="1">
        <v>24.2</v>
      </c>
      <c r="AA50" s="1">
        <v>0</v>
      </c>
      <c r="AB50" s="1">
        <v>0</v>
      </c>
      <c r="AC50" s="1">
        <v>0</v>
      </c>
      <c r="AD50" s="1"/>
      <c r="AE50" s="1">
        <f t="shared" si="10"/>
        <v>100</v>
      </c>
      <c r="AF50" s="1">
        <f t="shared" si="11"/>
        <v>100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86</v>
      </c>
      <c r="B51" s="1" t="s">
        <v>35</v>
      </c>
      <c r="C51" s="1">
        <v>204.714</v>
      </c>
      <c r="D51" s="1">
        <v>358.13200000000001</v>
      </c>
      <c r="E51" s="1">
        <v>235.245</v>
      </c>
      <c r="F51" s="1">
        <v>313.56400000000002</v>
      </c>
      <c r="G51" s="6">
        <v>1</v>
      </c>
      <c r="H51" s="1">
        <v>60</v>
      </c>
      <c r="I51" s="1" t="s">
        <v>40</v>
      </c>
      <c r="J51" s="1">
        <v>224.6</v>
      </c>
      <c r="K51" s="1">
        <f t="shared" si="18"/>
        <v>10.64500000000001</v>
      </c>
      <c r="L51" s="1">
        <f t="shared" si="5"/>
        <v>235.245</v>
      </c>
      <c r="M51" s="1"/>
      <c r="N51" s="1">
        <v>240</v>
      </c>
      <c r="O51" s="1"/>
      <c r="P51" s="1">
        <f t="shared" si="19"/>
        <v>47.048999999999999</v>
      </c>
      <c r="Q51" s="5">
        <f>16*P51-O51-N51-F51</f>
        <v>199.21999999999997</v>
      </c>
      <c r="R51" s="5">
        <f t="shared" si="23"/>
        <v>199.21999999999997</v>
      </c>
      <c r="S51" s="5">
        <f t="shared" si="24"/>
        <v>99</v>
      </c>
      <c r="T51" s="5">
        <v>100</v>
      </c>
      <c r="U51" s="5"/>
      <c r="V51" s="1"/>
      <c r="W51" s="1">
        <f t="shared" si="25"/>
        <v>16.000000000000004</v>
      </c>
      <c r="X51" s="1">
        <f t="shared" si="9"/>
        <v>11.765691088014625</v>
      </c>
      <c r="Y51" s="1">
        <v>48.906199999999998</v>
      </c>
      <c r="Z51" s="1">
        <v>49.109200000000001</v>
      </c>
      <c r="AA51" s="1">
        <v>45.093400000000003</v>
      </c>
      <c r="AB51" s="1">
        <v>41.5976</v>
      </c>
      <c r="AC51" s="1">
        <v>40.345599999999997</v>
      </c>
      <c r="AD51" s="1"/>
      <c r="AE51" s="1">
        <f t="shared" si="10"/>
        <v>99</v>
      </c>
      <c r="AF51" s="1">
        <f t="shared" si="11"/>
        <v>100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87</v>
      </c>
      <c r="B52" s="1" t="s">
        <v>35</v>
      </c>
      <c r="C52" s="1">
        <v>279.02600000000001</v>
      </c>
      <c r="D52" s="1">
        <v>259.178</v>
      </c>
      <c r="E52" s="1">
        <v>299.483</v>
      </c>
      <c r="F52" s="1">
        <v>174.84</v>
      </c>
      <c r="G52" s="6">
        <v>1</v>
      </c>
      <c r="H52" s="1">
        <v>45</v>
      </c>
      <c r="I52" s="1" t="s">
        <v>33</v>
      </c>
      <c r="J52" s="1">
        <v>304</v>
      </c>
      <c r="K52" s="1">
        <f t="shared" si="18"/>
        <v>-4.5169999999999959</v>
      </c>
      <c r="L52" s="1">
        <f t="shared" si="5"/>
        <v>299.483</v>
      </c>
      <c r="M52" s="1"/>
      <c r="N52" s="1">
        <v>300</v>
      </c>
      <c r="O52" s="1"/>
      <c r="P52" s="1">
        <f t="shared" si="19"/>
        <v>59.896599999999999</v>
      </c>
      <c r="Q52" s="5">
        <f t="shared" si="26"/>
        <v>303.81579999999997</v>
      </c>
      <c r="R52" s="5">
        <f t="shared" si="23"/>
        <v>303.81579999999997</v>
      </c>
      <c r="S52" s="5">
        <f t="shared" si="24"/>
        <v>204</v>
      </c>
      <c r="T52" s="5">
        <v>100</v>
      </c>
      <c r="U52" s="5"/>
      <c r="V52" s="1"/>
      <c r="W52" s="1">
        <f t="shared" si="25"/>
        <v>13</v>
      </c>
      <c r="X52" s="1">
        <f t="shared" si="9"/>
        <v>7.9276620041872166</v>
      </c>
      <c r="Y52" s="1">
        <v>53.343400000000003</v>
      </c>
      <c r="Z52" s="1">
        <v>51.941999999999993</v>
      </c>
      <c r="AA52" s="1">
        <v>52.468800000000002</v>
      </c>
      <c r="AB52" s="1">
        <v>46.619</v>
      </c>
      <c r="AC52" s="1">
        <v>48.416800000000002</v>
      </c>
      <c r="AD52" s="1"/>
      <c r="AE52" s="1">
        <f t="shared" si="10"/>
        <v>204</v>
      </c>
      <c r="AF52" s="1">
        <f t="shared" si="11"/>
        <v>100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88</v>
      </c>
      <c r="B53" s="1" t="s">
        <v>35</v>
      </c>
      <c r="C53" s="1">
        <v>62.85</v>
      </c>
      <c r="D53" s="1">
        <v>52.533000000000001</v>
      </c>
      <c r="E53" s="1">
        <v>76.013000000000005</v>
      </c>
      <c r="F53" s="1"/>
      <c r="G53" s="6">
        <v>1</v>
      </c>
      <c r="H53" s="1">
        <v>45</v>
      </c>
      <c r="I53" s="1" t="s">
        <v>33</v>
      </c>
      <c r="J53" s="1">
        <v>115</v>
      </c>
      <c r="K53" s="1">
        <f t="shared" si="18"/>
        <v>-38.986999999999995</v>
      </c>
      <c r="L53" s="1">
        <f t="shared" si="5"/>
        <v>76.013000000000005</v>
      </c>
      <c r="M53" s="1"/>
      <c r="N53" s="1">
        <v>263</v>
      </c>
      <c r="O53" s="1"/>
      <c r="P53" s="1">
        <f t="shared" si="19"/>
        <v>15.2026</v>
      </c>
      <c r="Q53" s="5">
        <v>50</v>
      </c>
      <c r="R53" s="5">
        <v>120</v>
      </c>
      <c r="S53" s="5">
        <f t="shared" si="24"/>
        <v>120</v>
      </c>
      <c r="T53" s="5"/>
      <c r="U53" s="5">
        <v>300</v>
      </c>
      <c r="V53" s="1"/>
      <c r="W53" s="1">
        <f t="shared" si="25"/>
        <v>25.193059081999131</v>
      </c>
      <c r="X53" s="1">
        <f t="shared" si="9"/>
        <v>17.299672424453711</v>
      </c>
      <c r="Y53" s="1">
        <v>28.056799999999999</v>
      </c>
      <c r="Z53" s="1">
        <v>13.416</v>
      </c>
      <c r="AA53" s="1">
        <v>0</v>
      </c>
      <c r="AB53" s="1">
        <v>0</v>
      </c>
      <c r="AC53" s="1">
        <v>10.3506</v>
      </c>
      <c r="AD53" s="1"/>
      <c r="AE53" s="1">
        <f t="shared" si="10"/>
        <v>120</v>
      </c>
      <c r="AF53" s="1">
        <f t="shared" si="11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89</v>
      </c>
      <c r="B54" s="1" t="s">
        <v>32</v>
      </c>
      <c r="C54" s="1">
        <v>49</v>
      </c>
      <c r="D54" s="1">
        <v>50</v>
      </c>
      <c r="E54" s="1">
        <v>58</v>
      </c>
      <c r="F54" s="1">
        <v>29</v>
      </c>
      <c r="G54" s="6">
        <v>0.1</v>
      </c>
      <c r="H54" s="1">
        <v>60</v>
      </c>
      <c r="I54" s="1" t="s">
        <v>157</v>
      </c>
      <c r="J54" s="1">
        <v>103</v>
      </c>
      <c r="K54" s="1">
        <f t="shared" si="18"/>
        <v>-45</v>
      </c>
      <c r="L54" s="1">
        <f t="shared" si="5"/>
        <v>58</v>
      </c>
      <c r="M54" s="1"/>
      <c r="N54" s="1">
        <v>12</v>
      </c>
      <c r="O54" s="1"/>
      <c r="P54" s="1">
        <f t="shared" si="19"/>
        <v>11.6</v>
      </c>
      <c r="Q54" s="5">
        <f t="shared" si="26"/>
        <v>109.79999999999998</v>
      </c>
      <c r="R54" s="5">
        <v>150</v>
      </c>
      <c r="S54" s="5">
        <f t="shared" si="24"/>
        <v>150</v>
      </c>
      <c r="T54" s="5"/>
      <c r="U54" s="24">
        <v>200</v>
      </c>
      <c r="V54" s="25" t="s">
        <v>156</v>
      </c>
      <c r="W54" s="1">
        <f t="shared" si="25"/>
        <v>16.46551724137931</v>
      </c>
      <c r="X54" s="1">
        <f t="shared" si="9"/>
        <v>3.5344827586206899</v>
      </c>
      <c r="Y54" s="1">
        <v>12</v>
      </c>
      <c r="Z54" s="1">
        <v>8</v>
      </c>
      <c r="AA54" s="1">
        <v>7</v>
      </c>
      <c r="AB54" s="1">
        <v>11.6</v>
      </c>
      <c r="AC54" s="1">
        <v>23.4</v>
      </c>
      <c r="AD54" s="1" t="s">
        <v>159</v>
      </c>
      <c r="AE54" s="1">
        <f t="shared" si="10"/>
        <v>15</v>
      </c>
      <c r="AF54" s="1">
        <f t="shared" si="11"/>
        <v>0</v>
      </c>
      <c r="AG54" s="1">
        <v>3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90</v>
      </c>
      <c r="B55" s="1" t="s">
        <v>32</v>
      </c>
      <c r="C55" s="1">
        <v>144</v>
      </c>
      <c r="D55" s="1">
        <v>72</v>
      </c>
      <c r="E55" s="1">
        <v>114</v>
      </c>
      <c r="F55" s="1"/>
      <c r="G55" s="6">
        <v>0.35</v>
      </c>
      <c r="H55" s="1">
        <v>45</v>
      </c>
      <c r="I55" s="1" t="s">
        <v>33</v>
      </c>
      <c r="J55" s="1">
        <v>151.5</v>
      </c>
      <c r="K55" s="1">
        <f t="shared" si="18"/>
        <v>-37.5</v>
      </c>
      <c r="L55" s="1">
        <f t="shared" si="5"/>
        <v>114</v>
      </c>
      <c r="M55" s="1"/>
      <c r="N55" s="1">
        <v>240</v>
      </c>
      <c r="O55" s="1"/>
      <c r="P55" s="1">
        <f t="shared" si="19"/>
        <v>22.8</v>
      </c>
      <c r="Q55" s="5">
        <f t="shared" si="26"/>
        <v>56.400000000000034</v>
      </c>
      <c r="R55" s="5">
        <v>150</v>
      </c>
      <c r="S55" s="5">
        <f t="shared" si="24"/>
        <v>150</v>
      </c>
      <c r="T55" s="5"/>
      <c r="U55" s="5">
        <v>200</v>
      </c>
      <c r="V55" s="1"/>
      <c r="W55" s="1">
        <f t="shared" si="25"/>
        <v>17.105263157894736</v>
      </c>
      <c r="X55" s="1">
        <f t="shared" si="9"/>
        <v>10.526315789473683</v>
      </c>
      <c r="Y55" s="1">
        <v>33.200000000000003</v>
      </c>
      <c r="Z55" s="1">
        <v>23.6</v>
      </c>
      <c r="AA55" s="1">
        <v>-0.4</v>
      </c>
      <c r="AB55" s="1">
        <v>0</v>
      </c>
      <c r="AC55" s="1">
        <v>19.2</v>
      </c>
      <c r="AD55" s="1"/>
      <c r="AE55" s="1">
        <f t="shared" si="10"/>
        <v>52.5</v>
      </c>
      <c r="AF55" s="1">
        <f t="shared" si="11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91</v>
      </c>
      <c r="B56" s="1" t="s">
        <v>35</v>
      </c>
      <c r="C56" s="1">
        <v>70.647999999999996</v>
      </c>
      <c r="D56" s="1">
        <v>62.692999999999998</v>
      </c>
      <c r="E56" s="1">
        <v>100.949</v>
      </c>
      <c r="F56" s="1"/>
      <c r="G56" s="6">
        <v>1</v>
      </c>
      <c r="H56" s="1">
        <v>45</v>
      </c>
      <c r="I56" s="1" t="s">
        <v>33</v>
      </c>
      <c r="J56" s="1">
        <v>141.69</v>
      </c>
      <c r="K56" s="1">
        <f t="shared" si="18"/>
        <v>-40.741</v>
      </c>
      <c r="L56" s="1">
        <f t="shared" si="5"/>
        <v>100.949</v>
      </c>
      <c r="M56" s="1"/>
      <c r="N56" s="1">
        <v>267</v>
      </c>
      <c r="O56" s="1"/>
      <c r="P56" s="1">
        <f t="shared" si="19"/>
        <v>20.189799999999998</v>
      </c>
      <c r="Q56" s="5">
        <v>70</v>
      </c>
      <c r="R56" s="5">
        <v>150</v>
      </c>
      <c r="S56" s="5">
        <f t="shared" si="24"/>
        <v>150</v>
      </c>
      <c r="T56" s="5"/>
      <c r="U56" s="5">
        <v>350</v>
      </c>
      <c r="V56" s="1">
        <f>Y56/(Z56/100)-100</f>
        <v>110.20115140888822</v>
      </c>
      <c r="W56" s="1">
        <f t="shared" si="25"/>
        <v>20.653993600729084</v>
      </c>
      <c r="X56" s="1">
        <f t="shared" si="9"/>
        <v>13.224499499747399</v>
      </c>
      <c r="Y56" s="1">
        <v>30.451000000000001</v>
      </c>
      <c r="Z56" s="1">
        <v>14.486599999999999</v>
      </c>
      <c r="AA56" s="1">
        <v>0</v>
      </c>
      <c r="AB56" s="1">
        <v>10.0098</v>
      </c>
      <c r="AC56" s="1">
        <v>10.8062</v>
      </c>
      <c r="AD56" s="1"/>
      <c r="AE56" s="1">
        <f t="shared" si="10"/>
        <v>150</v>
      </c>
      <c r="AF56" s="1">
        <f t="shared" si="11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92</v>
      </c>
      <c r="B57" s="1" t="s">
        <v>35</v>
      </c>
      <c r="C57" s="1">
        <v>150.94</v>
      </c>
      <c r="D57" s="1">
        <v>171.27799999999999</v>
      </c>
      <c r="E57" s="1">
        <v>265.33800000000002</v>
      </c>
      <c r="F57" s="1"/>
      <c r="G57" s="6">
        <v>1</v>
      </c>
      <c r="H57" s="1">
        <v>45</v>
      </c>
      <c r="I57" s="1" t="s">
        <v>33</v>
      </c>
      <c r="J57" s="1">
        <v>354.68599999999998</v>
      </c>
      <c r="K57" s="1">
        <f t="shared" si="18"/>
        <v>-89.347999999999956</v>
      </c>
      <c r="L57" s="1">
        <f t="shared" si="5"/>
        <v>167.65200000000002</v>
      </c>
      <c r="M57" s="1">
        <v>97.686000000000007</v>
      </c>
      <c r="N57" s="1">
        <v>300</v>
      </c>
      <c r="O57" s="1">
        <v>250</v>
      </c>
      <c r="P57" s="1">
        <f t="shared" si="19"/>
        <v>33.5304</v>
      </c>
      <c r="Q57" s="5">
        <v>50</v>
      </c>
      <c r="R57" s="5">
        <v>150</v>
      </c>
      <c r="S57" s="5">
        <f t="shared" si="24"/>
        <v>150</v>
      </c>
      <c r="T57" s="5"/>
      <c r="U57" s="5">
        <v>300</v>
      </c>
      <c r="V57" s="1">
        <f>Y57/(Z57/100)-100</f>
        <v>109.5880051004705</v>
      </c>
      <c r="W57" s="1">
        <f t="shared" si="25"/>
        <v>20.876577672798415</v>
      </c>
      <c r="X57" s="1">
        <f t="shared" si="9"/>
        <v>16.403025314341612</v>
      </c>
      <c r="Y57" s="1">
        <v>47.666600000000003</v>
      </c>
      <c r="Z57" s="1">
        <v>22.742999999999999</v>
      </c>
      <c r="AA57" s="1">
        <v>31.139800000000001</v>
      </c>
      <c r="AB57" s="1">
        <v>40.155799999999999</v>
      </c>
      <c r="AC57" s="1">
        <v>27.563400000000001</v>
      </c>
      <c r="AD57" s="1"/>
      <c r="AE57" s="1">
        <f t="shared" si="10"/>
        <v>150</v>
      </c>
      <c r="AF57" s="1">
        <f t="shared" si="11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93</v>
      </c>
      <c r="B58" s="1" t="s">
        <v>32</v>
      </c>
      <c r="C58" s="1">
        <v>959</v>
      </c>
      <c r="D58" s="1">
        <v>392</v>
      </c>
      <c r="E58" s="1">
        <v>653</v>
      </c>
      <c r="F58" s="1">
        <v>560</v>
      </c>
      <c r="G58" s="6">
        <v>0.28000000000000003</v>
      </c>
      <c r="H58" s="1">
        <v>45</v>
      </c>
      <c r="I58" s="1" t="s">
        <v>33</v>
      </c>
      <c r="J58" s="1">
        <v>644</v>
      </c>
      <c r="K58" s="1">
        <f t="shared" si="18"/>
        <v>9</v>
      </c>
      <c r="L58" s="1">
        <f t="shared" si="5"/>
        <v>653</v>
      </c>
      <c r="M58" s="1"/>
      <c r="N58" s="1">
        <v>100</v>
      </c>
      <c r="O58" s="1"/>
      <c r="P58" s="1">
        <f t="shared" si="19"/>
        <v>130.6</v>
      </c>
      <c r="Q58" s="5">
        <f t="shared" si="26"/>
        <v>1037.8</v>
      </c>
      <c r="R58" s="5">
        <v>1200</v>
      </c>
      <c r="S58" s="5">
        <f t="shared" si="24"/>
        <v>600</v>
      </c>
      <c r="T58" s="5">
        <v>600</v>
      </c>
      <c r="U58" s="5">
        <v>1200</v>
      </c>
      <c r="V58" s="1"/>
      <c r="W58" s="1">
        <f t="shared" si="25"/>
        <v>14.24196018376723</v>
      </c>
      <c r="X58" s="1">
        <f t="shared" si="9"/>
        <v>5.0535987748851454</v>
      </c>
      <c r="Y58" s="1">
        <v>50</v>
      </c>
      <c r="Z58" s="1">
        <v>114.4</v>
      </c>
      <c r="AA58" s="1">
        <v>120</v>
      </c>
      <c r="AB58" s="1">
        <v>82.8</v>
      </c>
      <c r="AC58" s="1">
        <v>114.4</v>
      </c>
      <c r="AD58" s="1"/>
      <c r="AE58" s="1">
        <f t="shared" si="10"/>
        <v>168.00000000000003</v>
      </c>
      <c r="AF58" s="1">
        <f t="shared" si="11"/>
        <v>168.00000000000003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94</v>
      </c>
      <c r="B59" s="1" t="s">
        <v>32</v>
      </c>
      <c r="C59" s="1">
        <v>319</v>
      </c>
      <c r="D59" s="1">
        <v>718</v>
      </c>
      <c r="E59" s="1">
        <v>560</v>
      </c>
      <c r="F59" s="1">
        <v>364</v>
      </c>
      <c r="G59" s="6">
        <v>0.35</v>
      </c>
      <c r="H59" s="1">
        <v>45</v>
      </c>
      <c r="I59" s="1" t="s">
        <v>33</v>
      </c>
      <c r="J59" s="1">
        <v>566</v>
      </c>
      <c r="K59" s="1">
        <f t="shared" si="18"/>
        <v>-6</v>
      </c>
      <c r="L59" s="1">
        <f t="shared" si="5"/>
        <v>560</v>
      </c>
      <c r="M59" s="1"/>
      <c r="N59" s="1">
        <v>400</v>
      </c>
      <c r="O59" s="1">
        <v>400</v>
      </c>
      <c r="P59" s="1">
        <f t="shared" si="19"/>
        <v>112</v>
      </c>
      <c r="Q59" s="5">
        <f t="shared" si="26"/>
        <v>292</v>
      </c>
      <c r="R59" s="5">
        <f t="shared" si="23"/>
        <v>292</v>
      </c>
      <c r="S59" s="5">
        <f t="shared" si="24"/>
        <v>142</v>
      </c>
      <c r="T59" s="5">
        <v>150</v>
      </c>
      <c r="U59" s="5"/>
      <c r="V59" s="1"/>
      <c r="W59" s="1">
        <f t="shared" si="25"/>
        <v>13</v>
      </c>
      <c r="X59" s="1">
        <f t="shared" si="9"/>
        <v>10.392857142857142</v>
      </c>
      <c r="Y59" s="1">
        <v>117.6</v>
      </c>
      <c r="Z59" s="1">
        <v>115.4</v>
      </c>
      <c r="AA59" s="1">
        <v>89.6</v>
      </c>
      <c r="AB59" s="1">
        <v>117.4</v>
      </c>
      <c r="AC59" s="1">
        <v>126.2</v>
      </c>
      <c r="AD59" s="1"/>
      <c r="AE59" s="1">
        <f t="shared" si="10"/>
        <v>49.699999999999996</v>
      </c>
      <c r="AF59" s="1">
        <f t="shared" si="11"/>
        <v>52.5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95</v>
      </c>
      <c r="B60" s="1" t="s">
        <v>32</v>
      </c>
      <c r="C60" s="1">
        <v>328</v>
      </c>
      <c r="D60" s="1">
        <v>168</v>
      </c>
      <c r="E60" s="1">
        <v>308</v>
      </c>
      <c r="F60" s="1"/>
      <c r="G60" s="6">
        <v>0.28000000000000003</v>
      </c>
      <c r="H60" s="1">
        <v>45</v>
      </c>
      <c r="I60" s="1" t="s">
        <v>33</v>
      </c>
      <c r="J60" s="1">
        <v>613</v>
      </c>
      <c r="K60" s="1">
        <f t="shared" si="18"/>
        <v>-305</v>
      </c>
      <c r="L60" s="1">
        <f t="shared" si="5"/>
        <v>188</v>
      </c>
      <c r="M60" s="1">
        <v>120</v>
      </c>
      <c r="N60" s="1">
        <v>600</v>
      </c>
      <c r="O60" s="1">
        <v>600</v>
      </c>
      <c r="P60" s="1">
        <f t="shared" si="19"/>
        <v>37.6</v>
      </c>
      <c r="Q60" s="5">
        <v>100</v>
      </c>
      <c r="R60" s="5">
        <v>300</v>
      </c>
      <c r="S60" s="5">
        <f t="shared" si="24"/>
        <v>150</v>
      </c>
      <c r="T60" s="5">
        <v>150</v>
      </c>
      <c r="U60" s="5">
        <v>600</v>
      </c>
      <c r="V60" s="1">
        <f>Y60/(Z60/100)-100</f>
        <v>33.262260127931768</v>
      </c>
      <c r="W60" s="1">
        <f t="shared" si="25"/>
        <v>39.893617021276597</v>
      </c>
      <c r="X60" s="1">
        <f t="shared" si="9"/>
        <v>31.914893617021274</v>
      </c>
      <c r="Y60" s="1">
        <v>125</v>
      </c>
      <c r="Z60" s="1">
        <v>93.8</v>
      </c>
      <c r="AA60" s="1">
        <v>87.4</v>
      </c>
      <c r="AB60" s="1">
        <v>107.8</v>
      </c>
      <c r="AC60" s="1">
        <v>96</v>
      </c>
      <c r="AD60" s="1"/>
      <c r="AE60" s="1">
        <f t="shared" si="10"/>
        <v>42.000000000000007</v>
      </c>
      <c r="AF60" s="1">
        <f t="shared" si="11"/>
        <v>42.000000000000007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96</v>
      </c>
      <c r="B61" s="1" t="s">
        <v>32</v>
      </c>
      <c r="C61" s="1">
        <v>426</v>
      </c>
      <c r="D61" s="1">
        <v>1064</v>
      </c>
      <c r="E61" s="1">
        <v>760</v>
      </c>
      <c r="F61" s="1">
        <v>584</v>
      </c>
      <c r="G61" s="6">
        <v>0.35</v>
      </c>
      <c r="H61" s="1">
        <v>45</v>
      </c>
      <c r="I61" s="1" t="s">
        <v>37</v>
      </c>
      <c r="J61" s="1">
        <v>782</v>
      </c>
      <c r="K61" s="1">
        <f t="shared" ref="K61:K90" si="27">E61-J61</f>
        <v>-22</v>
      </c>
      <c r="L61" s="1">
        <f t="shared" si="5"/>
        <v>664</v>
      </c>
      <c r="M61" s="1">
        <v>96</v>
      </c>
      <c r="N61" s="1">
        <v>450</v>
      </c>
      <c r="O61" s="1">
        <v>400</v>
      </c>
      <c r="P61" s="1">
        <f t="shared" si="19"/>
        <v>132.80000000000001</v>
      </c>
      <c r="Q61" s="5">
        <f>15*P61-O61-N61-F61</f>
        <v>558.00000000000023</v>
      </c>
      <c r="R61" s="5">
        <f t="shared" si="23"/>
        <v>558.00000000000023</v>
      </c>
      <c r="S61" s="5">
        <f t="shared" si="24"/>
        <v>308</v>
      </c>
      <c r="T61" s="5">
        <v>250</v>
      </c>
      <c r="U61" s="5"/>
      <c r="V61" s="1"/>
      <c r="W61" s="1">
        <f t="shared" si="25"/>
        <v>15</v>
      </c>
      <c r="X61" s="1">
        <f t="shared" si="9"/>
        <v>10.798192771084336</v>
      </c>
      <c r="Y61" s="1">
        <v>135.80000000000001</v>
      </c>
      <c r="Z61" s="1">
        <v>129.80000000000001</v>
      </c>
      <c r="AA61" s="1">
        <v>116.6</v>
      </c>
      <c r="AB61" s="1">
        <v>132.19999999999999</v>
      </c>
      <c r="AC61" s="1">
        <v>130.19999999999999</v>
      </c>
      <c r="AD61" s="1"/>
      <c r="AE61" s="1">
        <f t="shared" si="10"/>
        <v>107.8</v>
      </c>
      <c r="AF61" s="1">
        <f t="shared" si="11"/>
        <v>87.5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97</v>
      </c>
      <c r="B62" s="1" t="s">
        <v>32</v>
      </c>
      <c r="C62" s="1">
        <v>201</v>
      </c>
      <c r="D62" s="1">
        <v>104</v>
      </c>
      <c r="E62" s="1">
        <v>218</v>
      </c>
      <c r="F62" s="1"/>
      <c r="G62" s="6">
        <v>0.28000000000000003</v>
      </c>
      <c r="H62" s="1">
        <v>45</v>
      </c>
      <c r="I62" s="1" t="s">
        <v>33</v>
      </c>
      <c r="J62" s="1">
        <v>422</v>
      </c>
      <c r="K62" s="1">
        <f t="shared" si="27"/>
        <v>-204</v>
      </c>
      <c r="L62" s="1">
        <f t="shared" ref="L62:L101" si="28">E62-M62</f>
        <v>130</v>
      </c>
      <c r="M62" s="1">
        <v>88</v>
      </c>
      <c r="N62" s="1">
        <v>350</v>
      </c>
      <c r="O62" s="1">
        <v>350</v>
      </c>
      <c r="P62" s="1">
        <f t="shared" si="19"/>
        <v>26</v>
      </c>
      <c r="Q62" s="5">
        <v>50</v>
      </c>
      <c r="R62" s="5">
        <f t="shared" si="23"/>
        <v>50</v>
      </c>
      <c r="S62" s="5">
        <f t="shared" si="24"/>
        <v>50</v>
      </c>
      <c r="T62" s="5"/>
      <c r="U62" s="5"/>
      <c r="V62" s="1">
        <f>Y62/(Z62/100)-100</f>
        <v>170.0787401574803</v>
      </c>
      <c r="W62" s="1">
        <f t="shared" si="25"/>
        <v>28.846153846153847</v>
      </c>
      <c r="X62" s="1">
        <f t="shared" si="9"/>
        <v>26.923076923076923</v>
      </c>
      <c r="Y62" s="1">
        <v>68.599999999999994</v>
      </c>
      <c r="Z62" s="1">
        <v>25.4</v>
      </c>
      <c r="AA62" s="1">
        <v>-0.2</v>
      </c>
      <c r="AB62" s="1">
        <v>40.799999999999997</v>
      </c>
      <c r="AC62" s="1">
        <v>46.8</v>
      </c>
      <c r="AD62" s="1"/>
      <c r="AE62" s="1">
        <f t="shared" si="10"/>
        <v>14.000000000000002</v>
      </c>
      <c r="AF62" s="1">
        <f t="shared" si="11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98</v>
      </c>
      <c r="B63" s="1" t="s">
        <v>32</v>
      </c>
      <c r="C63" s="1">
        <v>475</v>
      </c>
      <c r="D63" s="1">
        <v>305</v>
      </c>
      <c r="E63" s="1">
        <v>570</v>
      </c>
      <c r="F63" s="1">
        <v>70</v>
      </c>
      <c r="G63" s="6">
        <v>0.35</v>
      </c>
      <c r="H63" s="1">
        <v>45</v>
      </c>
      <c r="I63" s="1" t="s">
        <v>37</v>
      </c>
      <c r="J63" s="1">
        <v>630</v>
      </c>
      <c r="K63" s="1">
        <f t="shared" si="27"/>
        <v>-60</v>
      </c>
      <c r="L63" s="1">
        <f t="shared" si="28"/>
        <v>570</v>
      </c>
      <c r="M63" s="1"/>
      <c r="N63" s="1">
        <v>900</v>
      </c>
      <c r="O63" s="1">
        <v>900</v>
      </c>
      <c r="P63" s="1">
        <f t="shared" si="19"/>
        <v>114</v>
      </c>
      <c r="Q63" s="5">
        <v>200</v>
      </c>
      <c r="R63" s="5">
        <f t="shared" si="23"/>
        <v>200</v>
      </c>
      <c r="S63" s="5">
        <f t="shared" si="24"/>
        <v>200</v>
      </c>
      <c r="T63" s="5"/>
      <c r="U63" s="5"/>
      <c r="V63" s="1">
        <f>Y63/(Z63/100)-100</f>
        <v>77.853881278538836</v>
      </c>
      <c r="W63" s="1">
        <f t="shared" si="25"/>
        <v>18.157894736842106</v>
      </c>
      <c r="X63" s="1">
        <f t="shared" si="9"/>
        <v>16.403508771929825</v>
      </c>
      <c r="Y63" s="1">
        <v>155.80000000000001</v>
      </c>
      <c r="Z63" s="1">
        <v>87.6</v>
      </c>
      <c r="AA63" s="1">
        <v>117</v>
      </c>
      <c r="AB63" s="1">
        <v>134.19999999999999</v>
      </c>
      <c r="AC63" s="1">
        <v>99.8</v>
      </c>
      <c r="AD63" s="1"/>
      <c r="AE63" s="1">
        <f t="shared" si="10"/>
        <v>70</v>
      </c>
      <c r="AF63" s="1">
        <f t="shared" si="11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99</v>
      </c>
      <c r="B64" s="1" t="s">
        <v>32</v>
      </c>
      <c r="C64" s="1">
        <v>212</v>
      </c>
      <c r="D64" s="1">
        <v>216</v>
      </c>
      <c r="E64" s="1">
        <v>294</v>
      </c>
      <c r="F64" s="1">
        <v>64</v>
      </c>
      <c r="G64" s="6">
        <v>0.28000000000000003</v>
      </c>
      <c r="H64" s="1">
        <v>45</v>
      </c>
      <c r="I64" s="1" t="s">
        <v>33</v>
      </c>
      <c r="J64" s="1">
        <v>308</v>
      </c>
      <c r="K64" s="1">
        <f t="shared" si="27"/>
        <v>-14</v>
      </c>
      <c r="L64" s="1">
        <f t="shared" si="28"/>
        <v>174</v>
      </c>
      <c r="M64" s="1">
        <v>120</v>
      </c>
      <c r="N64" s="1">
        <v>200</v>
      </c>
      <c r="O64" s="1">
        <v>200</v>
      </c>
      <c r="P64" s="1">
        <f t="shared" si="19"/>
        <v>34.799999999999997</v>
      </c>
      <c r="Q64" s="5">
        <v>50</v>
      </c>
      <c r="R64" s="5">
        <v>100</v>
      </c>
      <c r="S64" s="5">
        <f t="shared" si="24"/>
        <v>100</v>
      </c>
      <c r="T64" s="5"/>
      <c r="U64" s="5">
        <v>200</v>
      </c>
      <c r="V64" s="1">
        <f>Y64/(Z64/100)-100</f>
        <v>245.45454545454544</v>
      </c>
      <c r="W64" s="1">
        <f t="shared" si="25"/>
        <v>16.206896551724139</v>
      </c>
      <c r="X64" s="1">
        <f t="shared" si="9"/>
        <v>13.333333333333334</v>
      </c>
      <c r="Y64" s="1">
        <v>45.6</v>
      </c>
      <c r="Z64" s="1">
        <v>13.2</v>
      </c>
      <c r="AA64" s="1">
        <v>-0.4</v>
      </c>
      <c r="AB64" s="1">
        <v>11.8</v>
      </c>
      <c r="AC64" s="1">
        <v>47.8</v>
      </c>
      <c r="AD64" s="1"/>
      <c r="AE64" s="1">
        <f t="shared" si="10"/>
        <v>28.000000000000004</v>
      </c>
      <c r="AF64" s="1">
        <f t="shared" si="11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100</v>
      </c>
      <c r="B65" s="1" t="s">
        <v>32</v>
      </c>
      <c r="C65" s="1">
        <v>72</v>
      </c>
      <c r="D65" s="1">
        <v>280</v>
      </c>
      <c r="E65" s="1">
        <v>243</v>
      </c>
      <c r="F65" s="1">
        <v>37</v>
      </c>
      <c r="G65" s="6">
        <v>0.41</v>
      </c>
      <c r="H65" s="1">
        <v>45</v>
      </c>
      <c r="I65" s="1" t="s">
        <v>33</v>
      </c>
      <c r="J65" s="1">
        <v>275</v>
      </c>
      <c r="K65" s="1">
        <f t="shared" si="27"/>
        <v>-32</v>
      </c>
      <c r="L65" s="1">
        <f t="shared" si="28"/>
        <v>243</v>
      </c>
      <c r="M65" s="1"/>
      <c r="N65" s="1">
        <v>120</v>
      </c>
      <c r="O65" s="1"/>
      <c r="P65" s="1">
        <f t="shared" si="19"/>
        <v>48.6</v>
      </c>
      <c r="Q65" s="5">
        <f t="shared" si="26"/>
        <v>474.80000000000007</v>
      </c>
      <c r="R65" s="5">
        <f t="shared" si="23"/>
        <v>474.80000000000007</v>
      </c>
      <c r="S65" s="5">
        <f t="shared" si="24"/>
        <v>225</v>
      </c>
      <c r="T65" s="5">
        <v>250</v>
      </c>
      <c r="U65" s="5"/>
      <c r="V65" s="1">
        <f>P65/(Y65/100)-100</f>
        <v>153.125</v>
      </c>
      <c r="W65" s="1">
        <f t="shared" si="25"/>
        <v>13.000000000000002</v>
      </c>
      <c r="X65" s="1">
        <f t="shared" si="9"/>
        <v>3.2304526748971192</v>
      </c>
      <c r="Y65" s="1">
        <v>19.2</v>
      </c>
      <c r="Z65" s="1">
        <v>32</v>
      </c>
      <c r="AA65" s="1">
        <v>0</v>
      </c>
      <c r="AB65" s="1">
        <v>0</v>
      </c>
      <c r="AC65" s="1">
        <v>17.600000000000001</v>
      </c>
      <c r="AD65" s="1"/>
      <c r="AE65" s="1">
        <f t="shared" si="10"/>
        <v>92.25</v>
      </c>
      <c r="AF65" s="1">
        <f t="shared" si="11"/>
        <v>102.5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101</v>
      </c>
      <c r="B66" s="1" t="s">
        <v>32</v>
      </c>
      <c r="C66" s="1">
        <v>100</v>
      </c>
      <c r="D66" s="1">
        <v>26</v>
      </c>
      <c r="E66" s="18">
        <f>86+E99</f>
        <v>88</v>
      </c>
      <c r="F66" s="1"/>
      <c r="G66" s="6">
        <v>0.5</v>
      </c>
      <c r="H66" s="1">
        <v>45</v>
      </c>
      <c r="I66" s="1" t="s">
        <v>33</v>
      </c>
      <c r="J66" s="1">
        <v>94</v>
      </c>
      <c r="K66" s="1">
        <f t="shared" si="27"/>
        <v>-6</v>
      </c>
      <c r="L66" s="1">
        <f t="shared" si="28"/>
        <v>88</v>
      </c>
      <c r="M66" s="1"/>
      <c r="N66" s="1">
        <v>188</v>
      </c>
      <c r="O66" s="1"/>
      <c r="P66" s="1">
        <f t="shared" si="19"/>
        <v>17.600000000000001</v>
      </c>
      <c r="Q66" s="5">
        <f t="shared" si="26"/>
        <v>40.800000000000011</v>
      </c>
      <c r="R66" s="5">
        <v>100</v>
      </c>
      <c r="S66" s="5">
        <f t="shared" si="24"/>
        <v>100</v>
      </c>
      <c r="T66" s="5"/>
      <c r="U66" s="5">
        <v>200</v>
      </c>
      <c r="V66" s="1"/>
      <c r="W66" s="1">
        <f t="shared" si="25"/>
        <v>16.363636363636363</v>
      </c>
      <c r="X66" s="1">
        <f t="shared" si="9"/>
        <v>10.681818181818182</v>
      </c>
      <c r="Y66" s="1">
        <v>21.2</v>
      </c>
      <c r="Z66" s="1">
        <v>13.4</v>
      </c>
      <c r="AA66" s="1">
        <v>25.6</v>
      </c>
      <c r="AB66" s="1">
        <v>15</v>
      </c>
      <c r="AC66" s="1">
        <v>21.6</v>
      </c>
      <c r="AD66" s="16" t="s">
        <v>145</v>
      </c>
      <c r="AE66" s="1">
        <f t="shared" si="10"/>
        <v>50</v>
      </c>
      <c r="AF66" s="1">
        <f t="shared" si="11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102</v>
      </c>
      <c r="B67" s="1" t="s">
        <v>32</v>
      </c>
      <c r="C67" s="1">
        <v>1400</v>
      </c>
      <c r="D67" s="1">
        <v>151</v>
      </c>
      <c r="E67" s="18">
        <f>807+E97+E100</f>
        <v>901</v>
      </c>
      <c r="F67" s="18">
        <f>537+F97</f>
        <v>637</v>
      </c>
      <c r="G67" s="6">
        <v>0.41</v>
      </c>
      <c r="H67" s="1">
        <v>45</v>
      </c>
      <c r="I67" s="1" t="s">
        <v>37</v>
      </c>
      <c r="J67" s="1">
        <v>788</v>
      </c>
      <c r="K67" s="1">
        <f t="shared" si="27"/>
        <v>113</v>
      </c>
      <c r="L67" s="1">
        <f t="shared" si="28"/>
        <v>901</v>
      </c>
      <c r="M67" s="1"/>
      <c r="N67" s="1">
        <v>750</v>
      </c>
      <c r="O67" s="1">
        <v>750</v>
      </c>
      <c r="P67" s="1">
        <f t="shared" si="19"/>
        <v>180.2</v>
      </c>
      <c r="Q67" s="5">
        <f>15*P67-O67-N67-F67</f>
        <v>566</v>
      </c>
      <c r="R67" s="5">
        <f t="shared" si="23"/>
        <v>566</v>
      </c>
      <c r="S67" s="5">
        <f t="shared" si="24"/>
        <v>266</v>
      </c>
      <c r="T67" s="5">
        <v>300</v>
      </c>
      <c r="U67" s="5"/>
      <c r="V67" s="1"/>
      <c r="W67" s="1">
        <f t="shared" si="25"/>
        <v>15.000000000000002</v>
      </c>
      <c r="X67" s="1">
        <f t="shared" si="9"/>
        <v>11.859045504994452</v>
      </c>
      <c r="Y67" s="1">
        <v>192.2</v>
      </c>
      <c r="Z67" s="1">
        <v>85.2</v>
      </c>
      <c r="AA67" s="1">
        <v>189.8</v>
      </c>
      <c r="AB67" s="1">
        <v>171.8</v>
      </c>
      <c r="AC67" s="1">
        <v>160.6</v>
      </c>
      <c r="AD67" s="15" t="s">
        <v>148</v>
      </c>
      <c r="AE67" s="1">
        <f t="shared" si="10"/>
        <v>109.05999999999999</v>
      </c>
      <c r="AF67" s="1">
        <f t="shared" si="11"/>
        <v>122.99999999999999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103</v>
      </c>
      <c r="B68" s="1" t="s">
        <v>32</v>
      </c>
      <c r="C68" s="1">
        <v>387</v>
      </c>
      <c r="D68" s="1">
        <v>250</v>
      </c>
      <c r="E68" s="1">
        <v>411</v>
      </c>
      <c r="F68" s="1">
        <v>63</v>
      </c>
      <c r="G68" s="6">
        <v>0.41</v>
      </c>
      <c r="H68" s="1">
        <v>45</v>
      </c>
      <c r="I68" s="1" t="s">
        <v>33</v>
      </c>
      <c r="J68" s="1">
        <v>415</v>
      </c>
      <c r="K68" s="1">
        <f t="shared" si="27"/>
        <v>-4</v>
      </c>
      <c r="L68" s="1">
        <f t="shared" si="28"/>
        <v>411</v>
      </c>
      <c r="M68" s="1"/>
      <c r="N68" s="1">
        <v>0</v>
      </c>
      <c r="O68" s="1"/>
      <c r="P68" s="1">
        <f t="shared" si="19"/>
        <v>82.2</v>
      </c>
      <c r="Q68" s="5">
        <f t="shared" si="26"/>
        <v>1005.6000000000001</v>
      </c>
      <c r="R68" s="5">
        <f t="shared" si="23"/>
        <v>1005.6000000000001</v>
      </c>
      <c r="S68" s="5">
        <f t="shared" si="24"/>
        <v>506</v>
      </c>
      <c r="T68" s="5">
        <v>500</v>
      </c>
      <c r="U68" s="5"/>
      <c r="V68" s="1"/>
      <c r="W68" s="1">
        <f t="shared" si="25"/>
        <v>13.000000000000002</v>
      </c>
      <c r="X68" s="1">
        <f t="shared" si="9"/>
        <v>0.76642335766423353</v>
      </c>
      <c r="Y68" s="1">
        <v>35.200000000000003</v>
      </c>
      <c r="Z68" s="1">
        <v>49.8</v>
      </c>
      <c r="AA68" s="1">
        <v>54.4</v>
      </c>
      <c r="AB68" s="1">
        <v>0.2</v>
      </c>
      <c r="AC68" s="1">
        <v>45.6</v>
      </c>
      <c r="AD68" s="1"/>
      <c r="AE68" s="1">
        <f t="shared" si="10"/>
        <v>207.45999999999998</v>
      </c>
      <c r="AF68" s="1">
        <f t="shared" si="11"/>
        <v>205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104</v>
      </c>
      <c r="B69" s="1" t="s">
        <v>32</v>
      </c>
      <c r="C69" s="1">
        <v>118</v>
      </c>
      <c r="D69" s="1"/>
      <c r="E69" s="1">
        <v>26</v>
      </c>
      <c r="F69" s="1">
        <v>65</v>
      </c>
      <c r="G69" s="6">
        <v>0.5</v>
      </c>
      <c r="H69" s="1">
        <v>45</v>
      </c>
      <c r="I69" s="1" t="s">
        <v>33</v>
      </c>
      <c r="J69" s="1">
        <v>48</v>
      </c>
      <c r="K69" s="1">
        <f t="shared" si="27"/>
        <v>-22</v>
      </c>
      <c r="L69" s="1">
        <f t="shared" si="28"/>
        <v>26</v>
      </c>
      <c r="M69" s="1"/>
      <c r="N69" s="1">
        <v>94</v>
      </c>
      <c r="O69" s="1"/>
      <c r="P69" s="1">
        <f t="shared" si="19"/>
        <v>5.2</v>
      </c>
      <c r="Q69" s="5"/>
      <c r="R69" s="5">
        <f t="shared" si="23"/>
        <v>0</v>
      </c>
      <c r="S69" s="5">
        <f t="shared" si="24"/>
        <v>0</v>
      </c>
      <c r="T69" s="5"/>
      <c r="U69" s="5">
        <v>50</v>
      </c>
      <c r="V69" s="1"/>
      <c r="W69" s="1">
        <f t="shared" si="25"/>
        <v>30.576923076923077</v>
      </c>
      <c r="X69" s="1">
        <f t="shared" si="9"/>
        <v>30.576923076923077</v>
      </c>
      <c r="Y69" s="1">
        <v>15.8</v>
      </c>
      <c r="Z69" s="1">
        <v>2</v>
      </c>
      <c r="AA69" s="1">
        <v>0</v>
      </c>
      <c r="AB69" s="1">
        <v>0</v>
      </c>
      <c r="AC69" s="1">
        <v>0</v>
      </c>
      <c r="AD69" s="16" t="s">
        <v>146</v>
      </c>
      <c r="AE69" s="1">
        <f t="shared" si="10"/>
        <v>0</v>
      </c>
      <c r="AF69" s="1">
        <f t="shared" si="11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105</v>
      </c>
      <c r="B70" s="1" t="s">
        <v>32</v>
      </c>
      <c r="C70" s="1">
        <v>106</v>
      </c>
      <c r="D70" s="1"/>
      <c r="E70" s="1">
        <v>76</v>
      </c>
      <c r="F70" s="1"/>
      <c r="G70" s="6">
        <v>0.4</v>
      </c>
      <c r="H70" s="1">
        <v>60</v>
      </c>
      <c r="I70" s="1" t="s">
        <v>33</v>
      </c>
      <c r="J70" s="1">
        <v>147</v>
      </c>
      <c r="K70" s="1">
        <f t="shared" si="27"/>
        <v>-71</v>
      </c>
      <c r="L70" s="1">
        <f t="shared" si="28"/>
        <v>76</v>
      </c>
      <c r="M70" s="1"/>
      <c r="N70" s="1">
        <v>325</v>
      </c>
      <c r="O70" s="1"/>
      <c r="P70" s="1">
        <f t="shared" ref="P70:P101" si="29">L70/5</f>
        <v>15.2</v>
      </c>
      <c r="Q70" s="5">
        <v>100</v>
      </c>
      <c r="R70" s="5">
        <f t="shared" si="23"/>
        <v>100</v>
      </c>
      <c r="S70" s="5">
        <f t="shared" si="24"/>
        <v>100</v>
      </c>
      <c r="T70" s="5"/>
      <c r="U70" s="5"/>
      <c r="V70" s="1"/>
      <c r="W70" s="1">
        <f t="shared" si="25"/>
        <v>27.960526315789476</v>
      </c>
      <c r="X70" s="1">
        <f t="shared" si="9"/>
        <v>21.381578947368421</v>
      </c>
      <c r="Y70" s="1">
        <v>37.4</v>
      </c>
      <c r="Z70" s="1">
        <v>5.4</v>
      </c>
      <c r="AA70" s="1">
        <v>0</v>
      </c>
      <c r="AB70" s="1">
        <v>1.8</v>
      </c>
      <c r="AC70" s="1">
        <v>39.200000000000003</v>
      </c>
      <c r="AD70" s="14" t="s">
        <v>106</v>
      </c>
      <c r="AE70" s="1">
        <f t="shared" si="10"/>
        <v>40</v>
      </c>
      <c r="AF70" s="1">
        <f t="shared" si="11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107</v>
      </c>
      <c r="B71" s="1" t="s">
        <v>35</v>
      </c>
      <c r="C71" s="1">
        <v>19.314</v>
      </c>
      <c r="D71" s="1"/>
      <c r="E71" s="1">
        <v>11.974</v>
      </c>
      <c r="F71" s="1">
        <v>4.1260000000000003</v>
      </c>
      <c r="G71" s="6">
        <v>1</v>
      </c>
      <c r="H71" s="1">
        <v>30</v>
      </c>
      <c r="I71" s="1" t="s">
        <v>33</v>
      </c>
      <c r="J71" s="1">
        <v>11</v>
      </c>
      <c r="K71" s="1">
        <f t="shared" si="27"/>
        <v>0.9740000000000002</v>
      </c>
      <c r="L71" s="1">
        <f t="shared" si="28"/>
        <v>11.974</v>
      </c>
      <c r="M71" s="1"/>
      <c r="N71" s="1">
        <v>62</v>
      </c>
      <c r="O71" s="1"/>
      <c r="P71" s="1">
        <f t="shared" si="29"/>
        <v>2.3948</v>
      </c>
      <c r="Q71" s="5">
        <v>15</v>
      </c>
      <c r="R71" s="5">
        <f t="shared" si="23"/>
        <v>15</v>
      </c>
      <c r="S71" s="5">
        <f t="shared" si="24"/>
        <v>15</v>
      </c>
      <c r="T71" s="5"/>
      <c r="U71" s="5"/>
      <c r="V71" s="1"/>
      <c r="W71" s="1">
        <f t="shared" si="25"/>
        <v>33.875897778520127</v>
      </c>
      <c r="X71" s="1">
        <f t="shared" ref="X71:X101" si="30">(F71+N71+O71)/P71</f>
        <v>27.612326707867048</v>
      </c>
      <c r="Y71" s="1">
        <v>7.0982000000000003</v>
      </c>
      <c r="Z71" s="1">
        <v>3.6956000000000002</v>
      </c>
      <c r="AA71" s="1">
        <v>0</v>
      </c>
      <c r="AB71" s="1">
        <v>0</v>
      </c>
      <c r="AC71" s="1">
        <v>0</v>
      </c>
      <c r="AD71" s="1"/>
      <c r="AE71" s="1">
        <f t="shared" ref="AE71:AE107" si="31">S71*G71</f>
        <v>15</v>
      </c>
      <c r="AF71" s="1">
        <f t="shared" ref="AF71:AF107" si="32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108</v>
      </c>
      <c r="B72" s="1" t="s">
        <v>35</v>
      </c>
      <c r="C72" s="1">
        <v>42.935000000000002</v>
      </c>
      <c r="D72" s="1">
        <v>0.71099999999999997</v>
      </c>
      <c r="E72" s="1">
        <v>22.103999999999999</v>
      </c>
      <c r="F72" s="1">
        <v>19.902000000000001</v>
      </c>
      <c r="G72" s="6">
        <v>1</v>
      </c>
      <c r="H72" s="1">
        <v>45</v>
      </c>
      <c r="I72" s="1" t="s">
        <v>33</v>
      </c>
      <c r="J72" s="1">
        <v>22</v>
      </c>
      <c r="K72" s="1">
        <f t="shared" si="27"/>
        <v>0.1039999999999992</v>
      </c>
      <c r="L72" s="1">
        <f t="shared" si="28"/>
        <v>22.103999999999999</v>
      </c>
      <c r="M72" s="1"/>
      <c r="N72" s="1">
        <v>31</v>
      </c>
      <c r="O72" s="1"/>
      <c r="P72" s="1">
        <f t="shared" si="29"/>
        <v>4.4207999999999998</v>
      </c>
      <c r="Q72" s="5">
        <v>10</v>
      </c>
      <c r="R72" s="5">
        <v>20</v>
      </c>
      <c r="S72" s="5">
        <f t="shared" si="24"/>
        <v>20</v>
      </c>
      <c r="T72" s="5"/>
      <c r="U72" s="5">
        <v>30</v>
      </c>
      <c r="V72" s="1"/>
      <c r="W72" s="1">
        <f t="shared" si="25"/>
        <v>16.03827361563518</v>
      </c>
      <c r="X72" s="1">
        <f t="shared" si="30"/>
        <v>11.514205573651829</v>
      </c>
      <c r="Y72" s="1">
        <v>5.5644</v>
      </c>
      <c r="Z72" s="1">
        <v>3.7484000000000002</v>
      </c>
      <c r="AA72" s="1">
        <v>0</v>
      </c>
      <c r="AB72" s="1">
        <v>0</v>
      </c>
      <c r="AC72" s="1">
        <v>0</v>
      </c>
      <c r="AD72" s="1"/>
      <c r="AE72" s="1">
        <f t="shared" si="31"/>
        <v>20</v>
      </c>
      <c r="AF72" s="1">
        <f t="shared" si="32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109</v>
      </c>
      <c r="B73" s="1" t="s">
        <v>35</v>
      </c>
      <c r="C73" s="1">
        <v>24.596</v>
      </c>
      <c r="D73" s="1">
        <v>0.187</v>
      </c>
      <c r="E73" s="1">
        <v>16.61</v>
      </c>
      <c r="F73" s="1"/>
      <c r="G73" s="6">
        <v>1</v>
      </c>
      <c r="H73" s="1">
        <v>45</v>
      </c>
      <c r="I73" s="1" t="s">
        <v>33</v>
      </c>
      <c r="J73" s="1">
        <v>19</v>
      </c>
      <c r="K73" s="1">
        <f t="shared" si="27"/>
        <v>-2.3900000000000006</v>
      </c>
      <c r="L73" s="1">
        <f t="shared" si="28"/>
        <v>16.61</v>
      </c>
      <c r="M73" s="1"/>
      <c r="N73" s="1">
        <v>85</v>
      </c>
      <c r="O73" s="1"/>
      <c r="P73" s="1">
        <f t="shared" si="29"/>
        <v>3.3220000000000001</v>
      </c>
      <c r="Q73" s="5">
        <v>20</v>
      </c>
      <c r="R73" s="5">
        <v>30</v>
      </c>
      <c r="S73" s="5">
        <f t="shared" si="24"/>
        <v>30</v>
      </c>
      <c r="T73" s="5"/>
      <c r="U73" s="5">
        <v>30</v>
      </c>
      <c r="V73" s="1"/>
      <c r="W73" s="1">
        <f t="shared" si="25"/>
        <v>34.617700180614086</v>
      </c>
      <c r="X73" s="1">
        <f t="shared" si="30"/>
        <v>25.586995785671281</v>
      </c>
      <c r="Y73" s="1">
        <v>9.2652000000000001</v>
      </c>
      <c r="Z73" s="1">
        <v>4.8869999999999996</v>
      </c>
      <c r="AA73" s="1">
        <v>0</v>
      </c>
      <c r="AB73" s="1">
        <v>0</v>
      </c>
      <c r="AC73" s="1">
        <v>0</v>
      </c>
      <c r="AD73" s="1"/>
      <c r="AE73" s="1">
        <f t="shared" si="31"/>
        <v>30</v>
      </c>
      <c r="AF73" s="1">
        <f t="shared" si="32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0" t="s">
        <v>110</v>
      </c>
      <c r="B74" s="10" t="s">
        <v>35</v>
      </c>
      <c r="C74" s="10">
        <v>78.63</v>
      </c>
      <c r="D74" s="10">
        <v>6.8000000000000005E-2</v>
      </c>
      <c r="E74" s="10">
        <v>42.677999999999997</v>
      </c>
      <c r="F74" s="10">
        <v>29.356000000000002</v>
      </c>
      <c r="G74" s="11">
        <v>0</v>
      </c>
      <c r="H74" s="10">
        <v>60</v>
      </c>
      <c r="I74" s="10" t="s">
        <v>33</v>
      </c>
      <c r="J74" s="10">
        <v>43.1</v>
      </c>
      <c r="K74" s="10">
        <f t="shared" si="27"/>
        <v>-0.42200000000000415</v>
      </c>
      <c r="L74" s="10">
        <f t="shared" si="28"/>
        <v>42.677999999999997</v>
      </c>
      <c r="M74" s="10"/>
      <c r="N74" s="10">
        <v>84</v>
      </c>
      <c r="O74" s="10"/>
      <c r="P74" s="10">
        <f t="shared" si="29"/>
        <v>8.5355999999999987</v>
      </c>
      <c r="Q74" s="12">
        <v>20</v>
      </c>
      <c r="R74" s="12"/>
      <c r="S74" s="12"/>
      <c r="T74" s="12"/>
      <c r="U74" s="12">
        <v>0</v>
      </c>
      <c r="V74" s="10" t="s">
        <v>152</v>
      </c>
      <c r="W74" s="10">
        <f t="shared" ref="W74:W101" si="33">(F74+N74+O74+Q74)/P74</f>
        <v>15.623506256150712</v>
      </c>
      <c r="X74" s="10">
        <f t="shared" si="30"/>
        <v>13.280378649421248</v>
      </c>
      <c r="Y74" s="10">
        <v>12.002000000000001</v>
      </c>
      <c r="Z74" s="10">
        <v>6.9644000000000004</v>
      </c>
      <c r="AA74" s="10">
        <v>12.4842</v>
      </c>
      <c r="AB74" s="10">
        <v>15.0786</v>
      </c>
      <c r="AC74" s="10">
        <v>11.337</v>
      </c>
      <c r="AD74" s="10" t="s">
        <v>147</v>
      </c>
      <c r="AE74" s="10">
        <f t="shared" si="31"/>
        <v>0</v>
      </c>
      <c r="AF74" s="10">
        <f t="shared" si="32"/>
        <v>0</v>
      </c>
      <c r="AG74" s="1">
        <v>4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111</v>
      </c>
      <c r="B75" s="1" t="s">
        <v>32</v>
      </c>
      <c r="C75" s="1">
        <v>380</v>
      </c>
      <c r="D75" s="1">
        <v>218</v>
      </c>
      <c r="E75" s="1">
        <v>285</v>
      </c>
      <c r="F75" s="1">
        <v>237</v>
      </c>
      <c r="G75" s="6">
        <v>0.28000000000000003</v>
      </c>
      <c r="H75" s="1">
        <v>45</v>
      </c>
      <c r="I75" s="1" t="s">
        <v>33</v>
      </c>
      <c r="J75" s="1">
        <v>286</v>
      </c>
      <c r="K75" s="1">
        <f t="shared" si="27"/>
        <v>-1</v>
      </c>
      <c r="L75" s="1">
        <f t="shared" si="28"/>
        <v>165</v>
      </c>
      <c r="M75" s="1">
        <v>120</v>
      </c>
      <c r="N75" s="1">
        <v>40</v>
      </c>
      <c r="O75" s="1"/>
      <c r="P75" s="1">
        <f t="shared" si="29"/>
        <v>33</v>
      </c>
      <c r="Q75" s="5">
        <f t="shared" si="26"/>
        <v>152</v>
      </c>
      <c r="R75" s="5">
        <f t="shared" ref="R75:R77" si="34">Q75</f>
        <v>152</v>
      </c>
      <c r="S75" s="5">
        <f t="shared" ref="S75:S77" si="35">ROUND(R75,0)-T75</f>
        <v>152</v>
      </c>
      <c r="T75" s="5"/>
      <c r="U75" s="5"/>
      <c r="V75" s="1"/>
      <c r="W75" s="1">
        <f t="shared" ref="W75:W77" si="36">(F75+N75+O75+R75)/P75</f>
        <v>13</v>
      </c>
      <c r="X75" s="1">
        <f t="shared" si="30"/>
        <v>8.3939393939393945</v>
      </c>
      <c r="Y75" s="1">
        <v>13</v>
      </c>
      <c r="Z75" s="1">
        <v>11.8</v>
      </c>
      <c r="AA75" s="1">
        <v>30.8</v>
      </c>
      <c r="AB75" s="1">
        <v>16.8</v>
      </c>
      <c r="AC75" s="1">
        <v>2</v>
      </c>
      <c r="AD75" s="1"/>
      <c r="AE75" s="1">
        <f t="shared" si="31"/>
        <v>42.56</v>
      </c>
      <c r="AF75" s="1">
        <f t="shared" si="32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112</v>
      </c>
      <c r="B76" s="1" t="s">
        <v>32</v>
      </c>
      <c r="C76" s="1">
        <v>156</v>
      </c>
      <c r="D76" s="1">
        <v>192</v>
      </c>
      <c r="E76" s="1">
        <v>69</v>
      </c>
      <c r="F76" s="1">
        <v>243</v>
      </c>
      <c r="G76" s="6">
        <v>0.35</v>
      </c>
      <c r="H76" s="1">
        <v>45</v>
      </c>
      <c r="I76" s="1" t="s">
        <v>33</v>
      </c>
      <c r="J76" s="1">
        <v>74</v>
      </c>
      <c r="K76" s="1">
        <f t="shared" si="27"/>
        <v>-5</v>
      </c>
      <c r="L76" s="1">
        <f t="shared" si="28"/>
        <v>69</v>
      </c>
      <c r="M76" s="1"/>
      <c r="N76" s="1">
        <v>61</v>
      </c>
      <c r="O76" s="1"/>
      <c r="P76" s="1">
        <f t="shared" si="29"/>
        <v>13.8</v>
      </c>
      <c r="Q76" s="5"/>
      <c r="R76" s="5">
        <f t="shared" si="34"/>
        <v>0</v>
      </c>
      <c r="S76" s="5">
        <f t="shared" si="35"/>
        <v>0</v>
      </c>
      <c r="T76" s="5"/>
      <c r="U76" s="5"/>
      <c r="V76" s="1"/>
      <c r="W76" s="1">
        <f t="shared" si="36"/>
        <v>22.028985507246375</v>
      </c>
      <c r="X76" s="1">
        <f t="shared" si="30"/>
        <v>22.028985507246375</v>
      </c>
      <c r="Y76" s="1">
        <v>29.4</v>
      </c>
      <c r="Z76" s="1">
        <v>36.4</v>
      </c>
      <c r="AA76" s="1">
        <v>21.4</v>
      </c>
      <c r="AB76" s="1">
        <v>14.4</v>
      </c>
      <c r="AC76" s="1">
        <v>31.4</v>
      </c>
      <c r="AD76" s="19" t="s">
        <v>42</v>
      </c>
      <c r="AE76" s="1">
        <f t="shared" si="31"/>
        <v>0</v>
      </c>
      <c r="AF76" s="1">
        <f t="shared" si="32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113</v>
      </c>
      <c r="B77" s="1" t="s">
        <v>32</v>
      </c>
      <c r="C77" s="1">
        <v>866</v>
      </c>
      <c r="D77" s="1">
        <v>100</v>
      </c>
      <c r="E77" s="1">
        <v>394.13499999999999</v>
      </c>
      <c r="F77" s="1">
        <v>456.86500000000001</v>
      </c>
      <c r="G77" s="6">
        <v>0.4</v>
      </c>
      <c r="H77" s="1">
        <v>45</v>
      </c>
      <c r="I77" s="1" t="s">
        <v>33</v>
      </c>
      <c r="J77" s="1">
        <v>422</v>
      </c>
      <c r="K77" s="1">
        <f t="shared" si="27"/>
        <v>-27.865000000000009</v>
      </c>
      <c r="L77" s="1">
        <f t="shared" si="28"/>
        <v>394.13499999999999</v>
      </c>
      <c r="M77" s="1"/>
      <c r="N77" s="1">
        <v>0</v>
      </c>
      <c r="O77" s="1"/>
      <c r="P77" s="1">
        <f t="shared" si="29"/>
        <v>78.826999999999998</v>
      </c>
      <c r="Q77" s="5">
        <f t="shared" si="26"/>
        <v>567.88599999999997</v>
      </c>
      <c r="R77" s="5">
        <f t="shared" si="34"/>
        <v>567.88599999999997</v>
      </c>
      <c r="S77" s="5">
        <f t="shared" si="35"/>
        <v>318</v>
      </c>
      <c r="T77" s="5">
        <v>250</v>
      </c>
      <c r="U77" s="5"/>
      <c r="V77" s="1"/>
      <c r="W77" s="1">
        <f t="shared" si="36"/>
        <v>13</v>
      </c>
      <c r="X77" s="1">
        <f t="shared" si="30"/>
        <v>5.7957933195478706</v>
      </c>
      <c r="Y77" s="1">
        <v>22.2</v>
      </c>
      <c r="Z77" s="1">
        <v>45.8</v>
      </c>
      <c r="AA77" s="1">
        <v>81.599999999999994</v>
      </c>
      <c r="AB77" s="1">
        <v>10</v>
      </c>
      <c r="AC77" s="1">
        <v>50</v>
      </c>
      <c r="AD77" s="1"/>
      <c r="AE77" s="1">
        <f t="shared" si="31"/>
        <v>127.2</v>
      </c>
      <c r="AF77" s="1">
        <f t="shared" si="32"/>
        <v>100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0" t="s">
        <v>114</v>
      </c>
      <c r="B78" s="10" t="s">
        <v>32</v>
      </c>
      <c r="C78" s="10">
        <v>33</v>
      </c>
      <c r="D78" s="10"/>
      <c r="E78" s="10">
        <v>-19</v>
      </c>
      <c r="F78" s="10"/>
      <c r="G78" s="11">
        <v>0</v>
      </c>
      <c r="H78" s="10">
        <v>30</v>
      </c>
      <c r="I78" s="17" t="s">
        <v>46</v>
      </c>
      <c r="J78" s="10"/>
      <c r="K78" s="10">
        <f t="shared" si="27"/>
        <v>-19</v>
      </c>
      <c r="L78" s="10">
        <f t="shared" si="28"/>
        <v>-19</v>
      </c>
      <c r="M78" s="10"/>
      <c r="N78" s="10"/>
      <c r="O78" s="10"/>
      <c r="P78" s="10">
        <f t="shared" si="29"/>
        <v>-3.8</v>
      </c>
      <c r="Q78" s="12"/>
      <c r="R78" s="12"/>
      <c r="S78" s="12"/>
      <c r="T78" s="12"/>
      <c r="U78" s="12"/>
      <c r="V78" s="10" t="s">
        <v>152</v>
      </c>
      <c r="W78" s="10">
        <f t="shared" si="33"/>
        <v>0</v>
      </c>
      <c r="X78" s="10">
        <f t="shared" si="30"/>
        <v>0</v>
      </c>
      <c r="Y78" s="10">
        <v>-3.6</v>
      </c>
      <c r="Z78" s="10">
        <v>-3.4</v>
      </c>
      <c r="AA78" s="10">
        <v>-2</v>
      </c>
      <c r="AB78" s="10">
        <v>8.6</v>
      </c>
      <c r="AC78" s="10">
        <v>14.4</v>
      </c>
      <c r="AD78" s="17" t="s">
        <v>147</v>
      </c>
      <c r="AE78" s="10">
        <f t="shared" si="31"/>
        <v>0</v>
      </c>
      <c r="AF78" s="10">
        <f t="shared" si="32"/>
        <v>0</v>
      </c>
      <c r="AG78" s="1">
        <v>5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115</v>
      </c>
      <c r="B79" s="1" t="s">
        <v>32</v>
      </c>
      <c r="C79" s="1"/>
      <c r="D79" s="1"/>
      <c r="E79" s="1"/>
      <c r="F79" s="1"/>
      <c r="G79" s="6">
        <v>0.5</v>
      </c>
      <c r="H79" s="1">
        <v>120</v>
      </c>
      <c r="I79" s="1" t="s">
        <v>33</v>
      </c>
      <c r="J79" s="1"/>
      <c r="K79" s="1">
        <f t="shared" si="27"/>
        <v>0</v>
      </c>
      <c r="L79" s="1">
        <f t="shared" si="28"/>
        <v>0</v>
      </c>
      <c r="M79" s="1"/>
      <c r="N79" s="1">
        <v>40</v>
      </c>
      <c r="O79" s="1"/>
      <c r="P79" s="1">
        <f t="shared" si="29"/>
        <v>0</v>
      </c>
      <c r="Q79" s="5">
        <v>40</v>
      </c>
      <c r="R79" s="5">
        <f t="shared" ref="R79:R96" si="37">Q79</f>
        <v>40</v>
      </c>
      <c r="S79" s="5">
        <f t="shared" ref="S79:S96" si="38">ROUND(R79,0)-T79</f>
        <v>40</v>
      </c>
      <c r="T79" s="5"/>
      <c r="U79" s="5"/>
      <c r="V79" s="1"/>
      <c r="W79" s="1" t="e">
        <f t="shared" ref="W79:W96" si="39">(F79+N79+O79+R79)/P79</f>
        <v>#DIV/0!</v>
      </c>
      <c r="X79" s="1" t="e">
        <f t="shared" si="30"/>
        <v>#DIV/0!</v>
      </c>
      <c r="Y79" s="1"/>
      <c r="Z79" s="1">
        <v>0</v>
      </c>
      <c r="AA79" s="1">
        <v>0</v>
      </c>
      <c r="AB79" s="1">
        <v>0</v>
      </c>
      <c r="AC79" s="1">
        <v>0</v>
      </c>
      <c r="AD79" s="1" t="s">
        <v>116</v>
      </c>
      <c r="AE79" s="1">
        <f t="shared" si="31"/>
        <v>20</v>
      </c>
      <c r="AF79" s="1">
        <f t="shared" si="32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117</v>
      </c>
      <c r="B80" s="1" t="s">
        <v>35</v>
      </c>
      <c r="C80" s="1">
        <v>148.56100000000001</v>
      </c>
      <c r="D80" s="1">
        <v>0.113</v>
      </c>
      <c r="E80" s="1">
        <v>6.0640000000000001</v>
      </c>
      <c r="F80" s="1">
        <v>139.9</v>
      </c>
      <c r="G80" s="6">
        <v>1</v>
      </c>
      <c r="H80" s="1">
        <v>45</v>
      </c>
      <c r="I80" s="1" t="s">
        <v>33</v>
      </c>
      <c r="J80" s="1">
        <v>5.6</v>
      </c>
      <c r="K80" s="1">
        <f t="shared" si="27"/>
        <v>0.46400000000000041</v>
      </c>
      <c r="L80" s="1">
        <f t="shared" si="28"/>
        <v>6.0640000000000001</v>
      </c>
      <c r="M80" s="1"/>
      <c r="N80" s="1">
        <v>0</v>
      </c>
      <c r="O80" s="1"/>
      <c r="P80" s="1">
        <f t="shared" si="29"/>
        <v>1.2128000000000001</v>
      </c>
      <c r="Q80" s="5"/>
      <c r="R80" s="5">
        <f t="shared" si="37"/>
        <v>0</v>
      </c>
      <c r="S80" s="5">
        <f t="shared" si="38"/>
        <v>0</v>
      </c>
      <c r="T80" s="5"/>
      <c r="U80" s="5"/>
      <c r="V80" s="1"/>
      <c r="W80" s="1">
        <f t="shared" si="39"/>
        <v>115.35290237467018</v>
      </c>
      <c r="X80" s="1">
        <f t="shared" si="30"/>
        <v>115.35290237467018</v>
      </c>
      <c r="Y80" s="1">
        <v>3.6364000000000001</v>
      </c>
      <c r="Z80" s="1">
        <v>3.3355999999999999</v>
      </c>
      <c r="AA80" s="1">
        <v>4.0815999999999999</v>
      </c>
      <c r="AB80" s="1">
        <v>9.5849999999999991</v>
      </c>
      <c r="AC80" s="1">
        <v>0</v>
      </c>
      <c r="AD80" s="13" t="s">
        <v>118</v>
      </c>
      <c r="AE80" s="1">
        <f t="shared" si="31"/>
        <v>0</v>
      </c>
      <c r="AF80" s="1">
        <f t="shared" si="32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119</v>
      </c>
      <c r="B81" s="1" t="s">
        <v>32</v>
      </c>
      <c r="C81" s="1">
        <v>127</v>
      </c>
      <c r="D81" s="1">
        <v>8</v>
      </c>
      <c r="E81" s="1">
        <v>9</v>
      </c>
      <c r="F81" s="1">
        <v>118</v>
      </c>
      <c r="G81" s="6">
        <v>0.33</v>
      </c>
      <c r="H81" s="1">
        <v>45</v>
      </c>
      <c r="I81" s="1" t="s">
        <v>33</v>
      </c>
      <c r="J81" s="1">
        <v>13</v>
      </c>
      <c r="K81" s="1">
        <f t="shared" si="27"/>
        <v>-4</v>
      </c>
      <c r="L81" s="1">
        <f t="shared" si="28"/>
        <v>9</v>
      </c>
      <c r="M81" s="1"/>
      <c r="N81" s="1">
        <v>0</v>
      </c>
      <c r="O81" s="1"/>
      <c r="P81" s="1">
        <f t="shared" si="29"/>
        <v>1.8</v>
      </c>
      <c r="Q81" s="5"/>
      <c r="R81" s="5">
        <f t="shared" si="37"/>
        <v>0</v>
      </c>
      <c r="S81" s="5">
        <f t="shared" si="38"/>
        <v>0</v>
      </c>
      <c r="T81" s="5"/>
      <c r="U81" s="5"/>
      <c r="V81" s="1"/>
      <c r="W81" s="1">
        <f t="shared" si="39"/>
        <v>65.555555555555557</v>
      </c>
      <c r="X81" s="1">
        <f t="shared" si="30"/>
        <v>65.555555555555557</v>
      </c>
      <c r="Y81" s="1">
        <v>8</v>
      </c>
      <c r="Z81" s="1">
        <v>12.6</v>
      </c>
      <c r="AA81" s="1">
        <v>13.6</v>
      </c>
      <c r="AB81" s="1">
        <v>16</v>
      </c>
      <c r="AC81" s="1">
        <v>0</v>
      </c>
      <c r="AD81" s="13" t="s">
        <v>118</v>
      </c>
      <c r="AE81" s="1">
        <f t="shared" si="31"/>
        <v>0</v>
      </c>
      <c r="AF81" s="1">
        <f t="shared" si="32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120</v>
      </c>
      <c r="B82" s="1" t="s">
        <v>35</v>
      </c>
      <c r="C82" s="1"/>
      <c r="D82" s="1"/>
      <c r="E82" s="1"/>
      <c r="F82" s="1"/>
      <c r="G82" s="6">
        <v>1</v>
      </c>
      <c r="H82" s="1">
        <v>45</v>
      </c>
      <c r="I82" s="1" t="s">
        <v>33</v>
      </c>
      <c r="J82" s="1"/>
      <c r="K82" s="1">
        <f t="shared" si="27"/>
        <v>0</v>
      </c>
      <c r="L82" s="1">
        <f t="shared" si="28"/>
        <v>0</v>
      </c>
      <c r="M82" s="1"/>
      <c r="N82" s="1">
        <v>0</v>
      </c>
      <c r="O82" s="1"/>
      <c r="P82" s="1">
        <f t="shared" si="29"/>
        <v>0</v>
      </c>
      <c r="Q82" s="5">
        <v>50</v>
      </c>
      <c r="R82" s="5">
        <f t="shared" si="37"/>
        <v>50</v>
      </c>
      <c r="S82" s="5">
        <f t="shared" si="38"/>
        <v>50</v>
      </c>
      <c r="T82" s="5"/>
      <c r="U82" s="5"/>
      <c r="V82" s="1"/>
      <c r="W82" s="1" t="e">
        <f t="shared" si="39"/>
        <v>#DIV/0!</v>
      </c>
      <c r="X82" s="1" t="e">
        <f t="shared" si="30"/>
        <v>#DIV/0!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 t="s">
        <v>121</v>
      </c>
      <c r="AE82" s="1">
        <f t="shared" si="31"/>
        <v>50</v>
      </c>
      <c r="AF82" s="1">
        <f t="shared" si="32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122</v>
      </c>
      <c r="B83" s="1" t="s">
        <v>32</v>
      </c>
      <c r="C83" s="1">
        <v>94</v>
      </c>
      <c r="D83" s="1">
        <v>80</v>
      </c>
      <c r="E83" s="1">
        <v>53</v>
      </c>
      <c r="F83" s="1">
        <v>61</v>
      </c>
      <c r="G83" s="6">
        <v>0.33</v>
      </c>
      <c r="H83" s="1">
        <v>45</v>
      </c>
      <c r="I83" s="1" t="s">
        <v>33</v>
      </c>
      <c r="J83" s="1">
        <v>61</v>
      </c>
      <c r="K83" s="1">
        <f t="shared" si="27"/>
        <v>-8</v>
      </c>
      <c r="L83" s="1">
        <f t="shared" si="28"/>
        <v>53</v>
      </c>
      <c r="M83" s="1"/>
      <c r="N83" s="1">
        <v>50</v>
      </c>
      <c r="O83" s="1"/>
      <c r="P83" s="1">
        <f t="shared" si="29"/>
        <v>10.6</v>
      </c>
      <c r="Q83" s="5">
        <f t="shared" ref="Q83:Q94" si="40">13*P83-O83-N83-F83</f>
        <v>26.799999999999983</v>
      </c>
      <c r="R83" s="5">
        <f t="shared" si="37"/>
        <v>26.799999999999983</v>
      </c>
      <c r="S83" s="5">
        <f t="shared" si="38"/>
        <v>27</v>
      </c>
      <c r="T83" s="5"/>
      <c r="U83" s="5"/>
      <c r="V83" s="1"/>
      <c r="W83" s="1">
        <f t="shared" si="39"/>
        <v>12.999999999999998</v>
      </c>
      <c r="X83" s="1">
        <f t="shared" si="30"/>
        <v>10.471698113207548</v>
      </c>
      <c r="Y83" s="1">
        <v>5</v>
      </c>
      <c r="Z83" s="1">
        <v>4.8</v>
      </c>
      <c r="AA83" s="1">
        <v>0</v>
      </c>
      <c r="AB83" s="1">
        <v>15.8</v>
      </c>
      <c r="AC83" s="1">
        <v>0</v>
      </c>
      <c r="AD83" s="1" t="s">
        <v>116</v>
      </c>
      <c r="AE83" s="1">
        <f t="shared" si="31"/>
        <v>8.91</v>
      </c>
      <c r="AF83" s="1">
        <f t="shared" si="32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123</v>
      </c>
      <c r="B84" s="1" t="s">
        <v>35</v>
      </c>
      <c r="C84" s="1">
        <v>90.894000000000005</v>
      </c>
      <c r="D84" s="1">
        <v>117.782</v>
      </c>
      <c r="E84" s="1">
        <v>61.942</v>
      </c>
      <c r="F84" s="1">
        <v>134.71899999999999</v>
      </c>
      <c r="G84" s="6">
        <v>1</v>
      </c>
      <c r="H84" s="1">
        <v>45</v>
      </c>
      <c r="I84" s="1" t="s">
        <v>33</v>
      </c>
      <c r="J84" s="1">
        <v>58.4</v>
      </c>
      <c r="K84" s="1">
        <f t="shared" si="27"/>
        <v>3.5420000000000016</v>
      </c>
      <c r="L84" s="1">
        <f t="shared" si="28"/>
        <v>61.942</v>
      </c>
      <c r="M84" s="1"/>
      <c r="N84" s="1">
        <v>20</v>
      </c>
      <c r="O84" s="1"/>
      <c r="P84" s="1">
        <f t="shared" si="29"/>
        <v>12.388400000000001</v>
      </c>
      <c r="Q84" s="5">
        <v>10</v>
      </c>
      <c r="R84" s="5">
        <f t="shared" si="37"/>
        <v>10</v>
      </c>
      <c r="S84" s="5">
        <f t="shared" si="38"/>
        <v>10</v>
      </c>
      <c r="T84" s="5"/>
      <c r="U84" s="5"/>
      <c r="V84" s="1"/>
      <c r="W84" s="1">
        <f t="shared" si="39"/>
        <v>13.296228730102353</v>
      </c>
      <c r="X84" s="1">
        <f t="shared" si="30"/>
        <v>12.489021988311645</v>
      </c>
      <c r="Y84" s="1">
        <v>2.9491999999999998</v>
      </c>
      <c r="Z84" s="1">
        <v>3.14</v>
      </c>
      <c r="AA84" s="1">
        <v>0.66520000000000001</v>
      </c>
      <c r="AB84" s="1">
        <v>18.147600000000001</v>
      </c>
      <c r="AC84" s="1">
        <v>0</v>
      </c>
      <c r="AD84" s="1" t="s">
        <v>116</v>
      </c>
      <c r="AE84" s="1">
        <f t="shared" si="31"/>
        <v>10</v>
      </c>
      <c r="AF84" s="1">
        <f t="shared" si="32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124</v>
      </c>
      <c r="B85" s="1" t="s">
        <v>32</v>
      </c>
      <c r="C85" s="1">
        <v>154</v>
      </c>
      <c r="D85" s="1"/>
      <c r="E85" s="1">
        <v>10</v>
      </c>
      <c r="F85" s="1">
        <v>138</v>
      </c>
      <c r="G85" s="6">
        <v>0.33</v>
      </c>
      <c r="H85" s="1">
        <v>45</v>
      </c>
      <c r="I85" s="1" t="s">
        <v>33</v>
      </c>
      <c r="J85" s="1">
        <v>12</v>
      </c>
      <c r="K85" s="1">
        <f t="shared" si="27"/>
        <v>-2</v>
      </c>
      <c r="L85" s="1">
        <f t="shared" si="28"/>
        <v>10</v>
      </c>
      <c r="M85" s="1"/>
      <c r="N85" s="1">
        <v>50</v>
      </c>
      <c r="O85" s="1"/>
      <c r="P85" s="1">
        <f t="shared" si="29"/>
        <v>2</v>
      </c>
      <c r="Q85" s="5"/>
      <c r="R85" s="5">
        <f t="shared" si="37"/>
        <v>0</v>
      </c>
      <c r="S85" s="5">
        <f t="shared" si="38"/>
        <v>0</v>
      </c>
      <c r="T85" s="5"/>
      <c r="U85" s="5"/>
      <c r="V85" s="1"/>
      <c r="W85" s="1">
        <f t="shared" si="39"/>
        <v>94</v>
      </c>
      <c r="X85" s="1">
        <f t="shared" si="30"/>
        <v>94</v>
      </c>
      <c r="Y85" s="1">
        <v>8.8000000000000007</v>
      </c>
      <c r="Z85" s="1">
        <v>8.8000000000000007</v>
      </c>
      <c r="AA85" s="1">
        <v>15.8</v>
      </c>
      <c r="AB85" s="1">
        <v>18.2</v>
      </c>
      <c r="AC85" s="1">
        <v>0</v>
      </c>
      <c r="AD85" s="13" t="s">
        <v>118</v>
      </c>
      <c r="AE85" s="1">
        <f t="shared" si="31"/>
        <v>0</v>
      </c>
      <c r="AF85" s="1">
        <f t="shared" si="32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125</v>
      </c>
      <c r="B86" s="1" t="s">
        <v>35</v>
      </c>
      <c r="C86" s="1">
        <v>83.343999999999994</v>
      </c>
      <c r="D86" s="1">
        <v>0.89200000000000002</v>
      </c>
      <c r="E86" s="1">
        <v>15.627000000000001</v>
      </c>
      <c r="F86" s="1">
        <v>64.010999999999996</v>
      </c>
      <c r="G86" s="6">
        <v>1</v>
      </c>
      <c r="H86" s="1">
        <v>45</v>
      </c>
      <c r="I86" s="1" t="s">
        <v>33</v>
      </c>
      <c r="J86" s="1">
        <v>15.6</v>
      </c>
      <c r="K86" s="1">
        <f t="shared" si="27"/>
        <v>2.7000000000001023E-2</v>
      </c>
      <c r="L86" s="1">
        <f t="shared" si="28"/>
        <v>15.627000000000001</v>
      </c>
      <c r="M86" s="1"/>
      <c r="N86" s="1">
        <v>30</v>
      </c>
      <c r="O86" s="1"/>
      <c r="P86" s="1">
        <f t="shared" si="29"/>
        <v>3.1254</v>
      </c>
      <c r="Q86" s="5"/>
      <c r="R86" s="5">
        <f t="shared" si="37"/>
        <v>0</v>
      </c>
      <c r="S86" s="5">
        <f t="shared" si="38"/>
        <v>0</v>
      </c>
      <c r="T86" s="5"/>
      <c r="U86" s="5"/>
      <c r="V86" s="1"/>
      <c r="W86" s="1">
        <f t="shared" si="39"/>
        <v>30.079669802265308</v>
      </c>
      <c r="X86" s="1">
        <f t="shared" si="30"/>
        <v>30.079669802265308</v>
      </c>
      <c r="Y86" s="1">
        <v>4.4438000000000004</v>
      </c>
      <c r="Z86" s="1">
        <v>7.1976000000000004</v>
      </c>
      <c r="AA86" s="1">
        <v>9.0237999999999996</v>
      </c>
      <c r="AB86" s="1">
        <v>8.093</v>
      </c>
      <c r="AC86" s="1">
        <v>0</v>
      </c>
      <c r="AD86" s="13" t="s">
        <v>118</v>
      </c>
      <c r="AE86" s="1">
        <f t="shared" si="31"/>
        <v>0</v>
      </c>
      <c r="AF86" s="1">
        <f t="shared" si="32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126</v>
      </c>
      <c r="B87" s="1" t="s">
        <v>32</v>
      </c>
      <c r="C87" s="1"/>
      <c r="D87" s="1">
        <v>112</v>
      </c>
      <c r="E87" s="1">
        <v>14</v>
      </c>
      <c r="F87" s="1">
        <v>98</v>
      </c>
      <c r="G87" s="6">
        <v>0.66</v>
      </c>
      <c r="H87" s="1">
        <v>45</v>
      </c>
      <c r="I87" s="1" t="s">
        <v>33</v>
      </c>
      <c r="J87" s="1">
        <v>20</v>
      </c>
      <c r="K87" s="1">
        <f t="shared" si="27"/>
        <v>-6</v>
      </c>
      <c r="L87" s="1">
        <f t="shared" si="28"/>
        <v>14</v>
      </c>
      <c r="M87" s="1"/>
      <c r="N87" s="1">
        <v>100</v>
      </c>
      <c r="O87" s="1"/>
      <c r="P87" s="1">
        <f t="shared" si="29"/>
        <v>2.8</v>
      </c>
      <c r="Q87" s="5"/>
      <c r="R87" s="5">
        <f t="shared" si="37"/>
        <v>0</v>
      </c>
      <c r="S87" s="5">
        <f t="shared" si="38"/>
        <v>0</v>
      </c>
      <c r="T87" s="5"/>
      <c r="U87" s="5"/>
      <c r="V87" s="1"/>
      <c r="W87" s="1">
        <f t="shared" si="39"/>
        <v>70.714285714285722</v>
      </c>
      <c r="X87" s="1">
        <f t="shared" si="30"/>
        <v>70.714285714285722</v>
      </c>
      <c r="Y87" s="1">
        <v>0</v>
      </c>
      <c r="Z87" s="1">
        <v>4.2</v>
      </c>
      <c r="AA87" s="1">
        <v>15.2</v>
      </c>
      <c r="AB87" s="1">
        <v>19</v>
      </c>
      <c r="AC87" s="1">
        <v>0</v>
      </c>
      <c r="AD87" s="15" t="s">
        <v>116</v>
      </c>
      <c r="AE87" s="1">
        <f t="shared" si="31"/>
        <v>0</v>
      </c>
      <c r="AF87" s="1">
        <f t="shared" si="32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127</v>
      </c>
      <c r="B88" s="1" t="s">
        <v>32</v>
      </c>
      <c r="C88" s="1">
        <v>86</v>
      </c>
      <c r="D88" s="1">
        <v>81</v>
      </c>
      <c r="E88" s="1">
        <v>75</v>
      </c>
      <c r="F88" s="1">
        <v>74</v>
      </c>
      <c r="G88" s="6">
        <v>0.66</v>
      </c>
      <c r="H88" s="1">
        <v>45</v>
      </c>
      <c r="I88" s="1" t="s">
        <v>33</v>
      </c>
      <c r="J88" s="1">
        <v>74.599999999999994</v>
      </c>
      <c r="K88" s="1">
        <f t="shared" si="27"/>
        <v>0.40000000000000568</v>
      </c>
      <c r="L88" s="1">
        <f t="shared" si="28"/>
        <v>75</v>
      </c>
      <c r="M88" s="1"/>
      <c r="N88" s="1">
        <v>30</v>
      </c>
      <c r="O88" s="1"/>
      <c r="P88" s="1">
        <f t="shared" si="29"/>
        <v>15</v>
      </c>
      <c r="Q88" s="5">
        <f t="shared" si="40"/>
        <v>91</v>
      </c>
      <c r="R88" s="5">
        <v>150</v>
      </c>
      <c r="S88" s="5">
        <f t="shared" si="38"/>
        <v>150</v>
      </c>
      <c r="T88" s="5"/>
      <c r="U88" s="5">
        <v>150</v>
      </c>
      <c r="V88" s="1"/>
      <c r="W88" s="1">
        <f t="shared" si="39"/>
        <v>16.933333333333334</v>
      </c>
      <c r="X88" s="1">
        <f t="shared" si="30"/>
        <v>6.9333333333333336</v>
      </c>
      <c r="Y88" s="1">
        <v>7.6</v>
      </c>
      <c r="Z88" s="1">
        <v>22</v>
      </c>
      <c r="AA88" s="1">
        <v>17.600000000000001</v>
      </c>
      <c r="AB88" s="1">
        <v>18.600000000000001</v>
      </c>
      <c r="AC88" s="1">
        <v>0</v>
      </c>
      <c r="AD88" s="1" t="s">
        <v>116</v>
      </c>
      <c r="AE88" s="1">
        <f t="shared" si="31"/>
        <v>99</v>
      </c>
      <c r="AF88" s="1">
        <f t="shared" si="32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128</v>
      </c>
      <c r="B89" s="1" t="s">
        <v>32</v>
      </c>
      <c r="C89" s="1">
        <v>131</v>
      </c>
      <c r="D89" s="1">
        <v>2</v>
      </c>
      <c r="E89" s="1">
        <v>63</v>
      </c>
      <c r="F89" s="1">
        <v>59</v>
      </c>
      <c r="G89" s="6">
        <v>0.66</v>
      </c>
      <c r="H89" s="1">
        <v>45</v>
      </c>
      <c r="I89" s="1" t="s">
        <v>33</v>
      </c>
      <c r="J89" s="1">
        <v>62.6</v>
      </c>
      <c r="K89" s="1">
        <f t="shared" si="27"/>
        <v>0.39999999999999858</v>
      </c>
      <c r="L89" s="1">
        <f t="shared" si="28"/>
        <v>63</v>
      </c>
      <c r="M89" s="1"/>
      <c r="N89" s="1">
        <v>0</v>
      </c>
      <c r="O89" s="1"/>
      <c r="P89" s="1">
        <f t="shared" si="29"/>
        <v>12.6</v>
      </c>
      <c r="Q89" s="5">
        <f t="shared" si="40"/>
        <v>104.79999999999998</v>
      </c>
      <c r="R89" s="5">
        <f t="shared" si="37"/>
        <v>104.79999999999998</v>
      </c>
      <c r="S89" s="5">
        <f t="shared" si="38"/>
        <v>105</v>
      </c>
      <c r="T89" s="5"/>
      <c r="U89" s="5"/>
      <c r="V89" s="1"/>
      <c r="W89" s="1">
        <f t="shared" si="39"/>
        <v>12.999999999999998</v>
      </c>
      <c r="X89" s="1">
        <f t="shared" si="30"/>
        <v>4.6825396825396828</v>
      </c>
      <c r="Y89" s="1">
        <v>9.6</v>
      </c>
      <c r="Z89" s="1">
        <v>4.4000000000000004</v>
      </c>
      <c r="AA89" s="1">
        <v>0</v>
      </c>
      <c r="AB89" s="1">
        <v>0</v>
      </c>
      <c r="AC89" s="1">
        <v>0</v>
      </c>
      <c r="AD89" s="1" t="s">
        <v>116</v>
      </c>
      <c r="AE89" s="1">
        <f t="shared" si="31"/>
        <v>69.3</v>
      </c>
      <c r="AF89" s="1">
        <f t="shared" si="32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129</v>
      </c>
      <c r="B90" s="1" t="s">
        <v>32</v>
      </c>
      <c r="C90" s="1">
        <v>131</v>
      </c>
      <c r="D90" s="1">
        <v>48</v>
      </c>
      <c r="E90" s="1">
        <v>63</v>
      </c>
      <c r="F90" s="1">
        <v>89</v>
      </c>
      <c r="G90" s="6">
        <v>0.33</v>
      </c>
      <c r="H90" s="1">
        <v>45</v>
      </c>
      <c r="I90" s="1" t="s">
        <v>33</v>
      </c>
      <c r="J90" s="1">
        <v>63</v>
      </c>
      <c r="K90" s="1">
        <f t="shared" si="27"/>
        <v>0</v>
      </c>
      <c r="L90" s="1">
        <f t="shared" si="28"/>
        <v>63</v>
      </c>
      <c r="M90" s="1"/>
      <c r="N90" s="1">
        <v>50</v>
      </c>
      <c r="O90" s="1"/>
      <c r="P90" s="1">
        <f t="shared" si="29"/>
        <v>12.6</v>
      </c>
      <c r="Q90" s="5">
        <f t="shared" si="40"/>
        <v>24.799999999999983</v>
      </c>
      <c r="R90" s="5">
        <f t="shared" si="37"/>
        <v>24.799999999999983</v>
      </c>
      <c r="S90" s="5">
        <f t="shared" si="38"/>
        <v>25</v>
      </c>
      <c r="T90" s="5"/>
      <c r="U90" s="5"/>
      <c r="V90" s="1"/>
      <c r="W90" s="1">
        <f t="shared" si="39"/>
        <v>12.999999999999998</v>
      </c>
      <c r="X90" s="1">
        <f t="shared" si="30"/>
        <v>11.031746031746032</v>
      </c>
      <c r="Y90" s="1">
        <v>9.6</v>
      </c>
      <c r="Z90" s="1">
        <v>12.8</v>
      </c>
      <c r="AA90" s="1">
        <v>16.399999999999999</v>
      </c>
      <c r="AB90" s="1">
        <v>20.399999999999999</v>
      </c>
      <c r="AC90" s="1">
        <v>0</v>
      </c>
      <c r="AD90" s="1" t="s">
        <v>116</v>
      </c>
      <c r="AE90" s="1">
        <f t="shared" si="31"/>
        <v>8.25</v>
      </c>
      <c r="AF90" s="1">
        <f t="shared" si="32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130</v>
      </c>
      <c r="B91" s="1" t="s">
        <v>32</v>
      </c>
      <c r="C91" s="1">
        <v>221</v>
      </c>
      <c r="D91" s="1">
        <v>1</v>
      </c>
      <c r="E91" s="1">
        <v>197</v>
      </c>
      <c r="F91" s="1"/>
      <c r="G91" s="6">
        <v>0.36</v>
      </c>
      <c r="H91" s="1">
        <v>45</v>
      </c>
      <c r="I91" s="1" t="s">
        <v>33</v>
      </c>
      <c r="J91" s="1">
        <v>210</v>
      </c>
      <c r="K91" s="1">
        <f t="shared" ref="K91:K101" si="41">E91-J91</f>
        <v>-13</v>
      </c>
      <c r="L91" s="1">
        <f t="shared" si="28"/>
        <v>197</v>
      </c>
      <c r="M91" s="1"/>
      <c r="N91" s="1">
        <v>206</v>
      </c>
      <c r="O91" s="1">
        <v>180</v>
      </c>
      <c r="P91" s="1">
        <f t="shared" si="29"/>
        <v>39.4</v>
      </c>
      <c r="Q91" s="5">
        <f t="shared" si="40"/>
        <v>126.19999999999993</v>
      </c>
      <c r="R91" s="5">
        <f t="shared" si="37"/>
        <v>126.19999999999993</v>
      </c>
      <c r="S91" s="5">
        <f t="shared" si="38"/>
        <v>126</v>
      </c>
      <c r="T91" s="5"/>
      <c r="U91" s="5"/>
      <c r="V91" s="1">
        <f>Y91/(Z91/100)-100</f>
        <v>194.73684210526312</v>
      </c>
      <c r="W91" s="1">
        <f t="shared" si="39"/>
        <v>12.999999999999998</v>
      </c>
      <c r="X91" s="1">
        <f t="shared" si="30"/>
        <v>9.7969543147208125</v>
      </c>
      <c r="Y91" s="1">
        <v>44.8</v>
      </c>
      <c r="Z91" s="1">
        <v>15.2</v>
      </c>
      <c r="AA91" s="1">
        <v>32</v>
      </c>
      <c r="AB91" s="1">
        <v>33.4</v>
      </c>
      <c r="AC91" s="1">
        <v>24.8</v>
      </c>
      <c r="AD91" s="1"/>
      <c r="AE91" s="1">
        <f t="shared" si="31"/>
        <v>45.36</v>
      </c>
      <c r="AF91" s="1">
        <f t="shared" si="32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131</v>
      </c>
      <c r="B92" s="1" t="s">
        <v>32</v>
      </c>
      <c r="C92" s="1">
        <v>114</v>
      </c>
      <c r="D92" s="1">
        <v>72</v>
      </c>
      <c r="E92" s="1">
        <v>102</v>
      </c>
      <c r="F92" s="1">
        <v>72</v>
      </c>
      <c r="G92" s="6">
        <v>0.15</v>
      </c>
      <c r="H92" s="1">
        <v>60</v>
      </c>
      <c r="I92" s="1" t="s">
        <v>33</v>
      </c>
      <c r="J92" s="1">
        <v>106</v>
      </c>
      <c r="K92" s="1">
        <f t="shared" si="41"/>
        <v>-4</v>
      </c>
      <c r="L92" s="1">
        <f t="shared" si="28"/>
        <v>102</v>
      </c>
      <c r="M92" s="1"/>
      <c r="N92" s="1">
        <v>117</v>
      </c>
      <c r="O92" s="1"/>
      <c r="P92" s="1">
        <f t="shared" si="29"/>
        <v>20.399999999999999</v>
      </c>
      <c r="Q92" s="5">
        <f t="shared" si="40"/>
        <v>76.199999999999989</v>
      </c>
      <c r="R92" s="5">
        <f t="shared" si="37"/>
        <v>76.199999999999989</v>
      </c>
      <c r="S92" s="5">
        <f t="shared" si="38"/>
        <v>76</v>
      </c>
      <c r="T92" s="5"/>
      <c r="U92" s="5"/>
      <c r="V92" s="1">
        <f>(174/5)/(Y92/100)-100</f>
        <v>55.357142857142861</v>
      </c>
      <c r="W92" s="1">
        <f t="shared" si="39"/>
        <v>13</v>
      </c>
      <c r="X92" s="1">
        <f t="shared" si="30"/>
        <v>9.264705882352942</v>
      </c>
      <c r="Y92" s="1">
        <v>22.4</v>
      </c>
      <c r="Z92" s="1">
        <v>19.2</v>
      </c>
      <c r="AA92" s="1">
        <v>15.2</v>
      </c>
      <c r="AB92" s="1">
        <v>23</v>
      </c>
      <c r="AC92" s="1">
        <v>39.6</v>
      </c>
      <c r="AD92" s="1"/>
      <c r="AE92" s="1">
        <f t="shared" si="31"/>
        <v>11.4</v>
      </c>
      <c r="AF92" s="1">
        <f t="shared" si="32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132</v>
      </c>
      <c r="B93" s="1" t="s">
        <v>32</v>
      </c>
      <c r="C93" s="1">
        <v>164</v>
      </c>
      <c r="D93" s="1">
        <v>24</v>
      </c>
      <c r="E93" s="1">
        <v>85</v>
      </c>
      <c r="F93" s="1">
        <v>93</v>
      </c>
      <c r="G93" s="6">
        <v>0.15</v>
      </c>
      <c r="H93" s="1">
        <v>60</v>
      </c>
      <c r="I93" s="1" t="s">
        <v>33</v>
      </c>
      <c r="J93" s="1">
        <v>89</v>
      </c>
      <c r="K93" s="1">
        <f t="shared" si="41"/>
        <v>-4</v>
      </c>
      <c r="L93" s="1">
        <f t="shared" si="28"/>
        <v>85</v>
      </c>
      <c r="M93" s="1"/>
      <c r="N93" s="1">
        <v>94</v>
      </c>
      <c r="O93" s="1"/>
      <c r="P93" s="1">
        <f t="shared" si="29"/>
        <v>17</v>
      </c>
      <c r="Q93" s="5">
        <f t="shared" si="40"/>
        <v>34</v>
      </c>
      <c r="R93" s="5">
        <f t="shared" si="37"/>
        <v>34</v>
      </c>
      <c r="S93" s="5">
        <f t="shared" si="38"/>
        <v>34</v>
      </c>
      <c r="T93" s="5"/>
      <c r="U93" s="5"/>
      <c r="V93" s="1"/>
      <c r="W93" s="1">
        <f t="shared" si="39"/>
        <v>13</v>
      </c>
      <c r="X93" s="1">
        <f t="shared" si="30"/>
        <v>11</v>
      </c>
      <c r="Y93" s="1">
        <v>21.4</v>
      </c>
      <c r="Z93" s="1">
        <v>14.4</v>
      </c>
      <c r="AA93" s="1">
        <v>24.2</v>
      </c>
      <c r="AB93" s="1">
        <v>26.2</v>
      </c>
      <c r="AC93" s="1">
        <v>25.2</v>
      </c>
      <c r="AD93" s="1"/>
      <c r="AE93" s="1">
        <f t="shared" si="31"/>
        <v>5.0999999999999996</v>
      </c>
      <c r="AF93" s="1">
        <f t="shared" si="32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133</v>
      </c>
      <c r="B94" s="1" t="s">
        <v>32</v>
      </c>
      <c r="C94" s="1">
        <v>207</v>
      </c>
      <c r="D94" s="1">
        <v>72</v>
      </c>
      <c r="E94" s="1">
        <v>106</v>
      </c>
      <c r="F94" s="1">
        <v>163</v>
      </c>
      <c r="G94" s="6">
        <v>0.15</v>
      </c>
      <c r="H94" s="1">
        <v>60</v>
      </c>
      <c r="I94" s="1" t="s">
        <v>33</v>
      </c>
      <c r="J94" s="1">
        <v>110</v>
      </c>
      <c r="K94" s="1">
        <f t="shared" si="41"/>
        <v>-4</v>
      </c>
      <c r="L94" s="1">
        <f t="shared" si="28"/>
        <v>106</v>
      </c>
      <c r="M94" s="1"/>
      <c r="N94" s="1">
        <v>0</v>
      </c>
      <c r="O94" s="1"/>
      <c r="P94" s="1">
        <f t="shared" si="29"/>
        <v>21.2</v>
      </c>
      <c r="Q94" s="5">
        <f t="shared" si="40"/>
        <v>112.59999999999997</v>
      </c>
      <c r="R94" s="5">
        <f t="shared" si="37"/>
        <v>112.59999999999997</v>
      </c>
      <c r="S94" s="5">
        <f t="shared" si="38"/>
        <v>113</v>
      </c>
      <c r="T94" s="5"/>
      <c r="U94" s="5"/>
      <c r="V94" s="1"/>
      <c r="W94" s="1">
        <f t="shared" si="39"/>
        <v>12.999999999999998</v>
      </c>
      <c r="X94" s="1">
        <f t="shared" si="30"/>
        <v>7.6886792452830193</v>
      </c>
      <c r="Y94" s="1">
        <v>21.6</v>
      </c>
      <c r="Z94" s="1">
        <v>15.6</v>
      </c>
      <c r="AA94" s="1">
        <v>27.6</v>
      </c>
      <c r="AB94" s="1">
        <v>28.2</v>
      </c>
      <c r="AC94" s="1">
        <v>32.6</v>
      </c>
      <c r="AD94" s="1"/>
      <c r="AE94" s="1">
        <f t="shared" si="31"/>
        <v>16.95</v>
      </c>
      <c r="AF94" s="1">
        <f t="shared" si="32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134</v>
      </c>
      <c r="B95" s="1" t="s">
        <v>35</v>
      </c>
      <c r="C95" s="1">
        <v>652.54300000000001</v>
      </c>
      <c r="D95" s="1">
        <v>1372.8109999999999</v>
      </c>
      <c r="E95" s="1">
        <v>862.22500000000002</v>
      </c>
      <c r="F95" s="1">
        <v>1002.3390000000001</v>
      </c>
      <c r="G95" s="6">
        <v>1</v>
      </c>
      <c r="H95" s="1" t="e">
        <v>#N/A</v>
      </c>
      <c r="I95" s="1" t="s">
        <v>37</v>
      </c>
      <c r="J95" s="1">
        <v>788</v>
      </c>
      <c r="K95" s="1">
        <f t="shared" si="41"/>
        <v>74.225000000000023</v>
      </c>
      <c r="L95" s="1">
        <f t="shared" si="28"/>
        <v>862.22500000000002</v>
      </c>
      <c r="M95" s="1"/>
      <c r="N95" s="1">
        <v>324</v>
      </c>
      <c r="O95" s="1">
        <v>300</v>
      </c>
      <c r="P95" s="1">
        <f t="shared" si="29"/>
        <v>172.44499999999999</v>
      </c>
      <c r="Q95" s="5">
        <f>15*P95-O95-N95-F95</f>
        <v>960.33599999999967</v>
      </c>
      <c r="R95" s="5">
        <f t="shared" si="37"/>
        <v>960.33599999999967</v>
      </c>
      <c r="S95" s="5">
        <f t="shared" si="38"/>
        <v>460</v>
      </c>
      <c r="T95" s="5">
        <v>500</v>
      </c>
      <c r="U95" s="5"/>
      <c r="V95" s="1"/>
      <c r="W95" s="1">
        <f t="shared" si="39"/>
        <v>14.999999999999998</v>
      </c>
      <c r="X95" s="1">
        <f t="shared" si="30"/>
        <v>9.431059178288729</v>
      </c>
      <c r="Y95" s="1">
        <v>166.77940000000001</v>
      </c>
      <c r="Z95" s="1">
        <v>180.7002</v>
      </c>
      <c r="AA95" s="1">
        <v>94.199600000000004</v>
      </c>
      <c r="AB95" s="1">
        <v>0</v>
      </c>
      <c r="AC95" s="1">
        <v>0</v>
      </c>
      <c r="AD95" s="1" t="s">
        <v>135</v>
      </c>
      <c r="AE95" s="1">
        <f t="shared" si="31"/>
        <v>460</v>
      </c>
      <c r="AF95" s="1">
        <f t="shared" si="32"/>
        <v>500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136</v>
      </c>
      <c r="B96" s="1" t="s">
        <v>35</v>
      </c>
      <c r="C96" s="1">
        <v>238.624</v>
      </c>
      <c r="D96" s="1">
        <v>95.881</v>
      </c>
      <c r="E96" s="1">
        <v>31.33</v>
      </c>
      <c r="F96" s="1">
        <v>252.37700000000001</v>
      </c>
      <c r="G96" s="6">
        <v>1</v>
      </c>
      <c r="H96" s="1">
        <v>60</v>
      </c>
      <c r="I96" s="1" t="s">
        <v>40</v>
      </c>
      <c r="J96" s="1">
        <v>27</v>
      </c>
      <c r="K96" s="1">
        <f t="shared" si="41"/>
        <v>4.3299999999999983</v>
      </c>
      <c r="L96" s="1">
        <f t="shared" si="28"/>
        <v>31.33</v>
      </c>
      <c r="M96" s="1"/>
      <c r="N96" s="1">
        <v>153</v>
      </c>
      <c r="O96" s="1"/>
      <c r="P96" s="1">
        <f t="shared" si="29"/>
        <v>6.266</v>
      </c>
      <c r="Q96" s="5"/>
      <c r="R96" s="5">
        <f t="shared" si="37"/>
        <v>0</v>
      </c>
      <c r="S96" s="5">
        <f t="shared" si="38"/>
        <v>0</v>
      </c>
      <c r="T96" s="5"/>
      <c r="U96" s="5"/>
      <c r="V96" s="1"/>
      <c r="W96" s="1">
        <f t="shared" si="39"/>
        <v>64.694701563996176</v>
      </c>
      <c r="X96" s="1">
        <f t="shared" si="30"/>
        <v>64.694701563996176</v>
      </c>
      <c r="Y96" s="1">
        <v>30.517199999999999</v>
      </c>
      <c r="Z96" s="1">
        <v>0</v>
      </c>
      <c r="AA96" s="1">
        <v>0</v>
      </c>
      <c r="AB96" s="1">
        <v>0</v>
      </c>
      <c r="AC96" s="1">
        <v>0</v>
      </c>
      <c r="AD96" s="1" t="s">
        <v>137</v>
      </c>
      <c r="AE96" s="1">
        <f t="shared" si="31"/>
        <v>0</v>
      </c>
      <c r="AF96" s="1">
        <f t="shared" si="32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7" t="s">
        <v>138</v>
      </c>
      <c r="B97" s="10" t="s">
        <v>32</v>
      </c>
      <c r="C97" s="10"/>
      <c r="D97" s="10">
        <v>250</v>
      </c>
      <c r="E97" s="18">
        <v>4</v>
      </c>
      <c r="F97" s="18">
        <v>100</v>
      </c>
      <c r="G97" s="11">
        <v>0</v>
      </c>
      <c r="H97" s="10" t="e">
        <v>#N/A</v>
      </c>
      <c r="I97" s="17" t="s">
        <v>46</v>
      </c>
      <c r="J97" s="10">
        <v>25</v>
      </c>
      <c r="K97" s="10">
        <f t="shared" si="41"/>
        <v>-21</v>
      </c>
      <c r="L97" s="10">
        <f t="shared" si="28"/>
        <v>4</v>
      </c>
      <c r="M97" s="10"/>
      <c r="N97" s="10"/>
      <c r="O97" s="10"/>
      <c r="P97" s="10">
        <f t="shared" si="29"/>
        <v>0.8</v>
      </c>
      <c r="Q97" s="12"/>
      <c r="R97" s="12"/>
      <c r="S97" s="12"/>
      <c r="T97" s="12"/>
      <c r="U97" s="12"/>
      <c r="V97" s="10"/>
      <c r="W97" s="10">
        <f t="shared" si="33"/>
        <v>125</v>
      </c>
      <c r="X97" s="10">
        <f t="shared" si="30"/>
        <v>125</v>
      </c>
      <c r="Y97" s="10">
        <v>0</v>
      </c>
      <c r="Z97" s="10">
        <v>0</v>
      </c>
      <c r="AA97" s="10">
        <v>0</v>
      </c>
      <c r="AB97" s="10">
        <v>0</v>
      </c>
      <c r="AC97" s="10">
        <v>0</v>
      </c>
      <c r="AD97" s="17" t="s">
        <v>149</v>
      </c>
      <c r="AE97" s="10">
        <f t="shared" si="31"/>
        <v>0</v>
      </c>
      <c r="AF97" s="10">
        <f t="shared" si="32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139</v>
      </c>
      <c r="B98" s="1" t="s">
        <v>32</v>
      </c>
      <c r="C98" s="1"/>
      <c r="D98" s="1"/>
      <c r="E98" s="1"/>
      <c r="F98" s="1"/>
      <c r="G98" s="6">
        <v>0.18</v>
      </c>
      <c r="H98" s="1">
        <v>45</v>
      </c>
      <c r="I98" s="1" t="s">
        <v>33</v>
      </c>
      <c r="J98" s="1"/>
      <c r="K98" s="1">
        <f t="shared" si="41"/>
        <v>0</v>
      </c>
      <c r="L98" s="1">
        <f t="shared" si="28"/>
        <v>0</v>
      </c>
      <c r="M98" s="1"/>
      <c r="N98" s="1">
        <v>0</v>
      </c>
      <c r="O98" s="1"/>
      <c r="P98" s="1">
        <f t="shared" si="29"/>
        <v>0</v>
      </c>
      <c r="Q98" s="5">
        <v>50</v>
      </c>
      <c r="R98" s="5">
        <f>Q98</f>
        <v>50</v>
      </c>
      <c r="S98" s="5">
        <f>ROUND(R98,0)-T98</f>
        <v>50</v>
      </c>
      <c r="T98" s="5"/>
      <c r="U98" s="5"/>
      <c r="V98" s="1"/>
      <c r="W98" s="1" t="e">
        <f>(F98+N98+O98+R98)/P98</f>
        <v>#DIV/0!</v>
      </c>
      <c r="X98" s="1" t="e">
        <f t="shared" si="30"/>
        <v>#DIV/0!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 t="s">
        <v>121</v>
      </c>
      <c r="AE98" s="1">
        <f t="shared" si="31"/>
        <v>9</v>
      </c>
      <c r="AF98" s="1">
        <f t="shared" si="32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5" t="s">
        <v>140</v>
      </c>
      <c r="B99" s="1" t="s">
        <v>32</v>
      </c>
      <c r="C99" s="1"/>
      <c r="D99" s="1">
        <v>3</v>
      </c>
      <c r="E99" s="18">
        <v>2</v>
      </c>
      <c r="F99" s="1"/>
      <c r="G99" s="6">
        <v>0</v>
      </c>
      <c r="H99" s="1" t="e">
        <v>#N/A</v>
      </c>
      <c r="I99" s="1" t="s">
        <v>141</v>
      </c>
      <c r="J99" s="1">
        <v>4</v>
      </c>
      <c r="K99" s="1">
        <f t="shared" si="41"/>
        <v>-2</v>
      </c>
      <c r="L99" s="1">
        <f t="shared" si="28"/>
        <v>2</v>
      </c>
      <c r="M99" s="1"/>
      <c r="N99" s="1"/>
      <c r="O99" s="1"/>
      <c r="P99" s="1">
        <f t="shared" si="29"/>
        <v>0.4</v>
      </c>
      <c r="Q99" s="5"/>
      <c r="R99" s="5"/>
      <c r="S99" s="5"/>
      <c r="T99" s="5"/>
      <c r="U99" s="5"/>
      <c r="V99" s="1"/>
      <c r="W99" s="1">
        <f t="shared" si="33"/>
        <v>0</v>
      </c>
      <c r="X99" s="1">
        <f t="shared" si="30"/>
        <v>0</v>
      </c>
      <c r="Y99" s="1">
        <v>0.6</v>
      </c>
      <c r="Z99" s="1">
        <v>0.4</v>
      </c>
      <c r="AA99" s="1">
        <v>0.2</v>
      </c>
      <c r="AB99" s="1">
        <v>0.4</v>
      </c>
      <c r="AC99" s="1">
        <v>0.6</v>
      </c>
      <c r="AD99" s="1"/>
      <c r="AE99" s="1">
        <f t="shared" si="31"/>
        <v>0</v>
      </c>
      <c r="AF99" s="1">
        <f t="shared" si="32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142</v>
      </c>
      <c r="B100" s="1" t="s">
        <v>32</v>
      </c>
      <c r="C100" s="1"/>
      <c r="D100" s="1">
        <v>109</v>
      </c>
      <c r="E100" s="18">
        <v>90</v>
      </c>
      <c r="F100" s="1"/>
      <c r="G100" s="6">
        <v>0</v>
      </c>
      <c r="H100" s="1" t="e">
        <v>#N/A</v>
      </c>
      <c r="I100" s="1" t="s">
        <v>141</v>
      </c>
      <c r="J100" s="1">
        <v>93</v>
      </c>
      <c r="K100" s="1">
        <f t="shared" si="41"/>
        <v>-3</v>
      </c>
      <c r="L100" s="1">
        <f t="shared" si="28"/>
        <v>90</v>
      </c>
      <c r="M100" s="1"/>
      <c r="N100" s="1"/>
      <c r="O100" s="1"/>
      <c r="P100" s="1">
        <f t="shared" si="29"/>
        <v>18</v>
      </c>
      <c r="Q100" s="5"/>
      <c r="R100" s="5"/>
      <c r="S100" s="5"/>
      <c r="T100" s="5"/>
      <c r="U100" s="5"/>
      <c r="V100" s="1"/>
      <c r="W100" s="1">
        <f t="shared" si="33"/>
        <v>0</v>
      </c>
      <c r="X100" s="1">
        <f t="shared" si="30"/>
        <v>0</v>
      </c>
      <c r="Y100" s="1">
        <v>20.2</v>
      </c>
      <c r="Z100" s="1">
        <v>11.6</v>
      </c>
      <c r="AA100" s="1">
        <v>24.6</v>
      </c>
      <c r="AB100" s="1">
        <v>25.8</v>
      </c>
      <c r="AC100" s="1">
        <v>15</v>
      </c>
      <c r="AD100" s="1"/>
      <c r="AE100" s="1">
        <f t="shared" si="31"/>
        <v>0</v>
      </c>
      <c r="AF100" s="1">
        <f t="shared" si="32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143</v>
      </c>
      <c r="B101" s="1" t="s">
        <v>35</v>
      </c>
      <c r="C101" s="1"/>
      <c r="D101" s="1">
        <v>132.506</v>
      </c>
      <c r="E101" s="18">
        <v>132.506</v>
      </c>
      <c r="F101" s="1"/>
      <c r="G101" s="6">
        <v>0</v>
      </c>
      <c r="H101" s="1" t="e">
        <v>#N/A</v>
      </c>
      <c r="I101" s="1" t="s">
        <v>141</v>
      </c>
      <c r="J101" s="1">
        <v>124</v>
      </c>
      <c r="K101" s="1">
        <f t="shared" si="41"/>
        <v>8.5060000000000002</v>
      </c>
      <c r="L101" s="1">
        <f t="shared" si="28"/>
        <v>132.506</v>
      </c>
      <c r="M101" s="1"/>
      <c r="N101" s="1"/>
      <c r="O101" s="1"/>
      <c r="P101" s="1">
        <f t="shared" si="29"/>
        <v>26.501200000000001</v>
      </c>
      <c r="Q101" s="5"/>
      <c r="R101" s="5"/>
      <c r="S101" s="5"/>
      <c r="T101" s="5"/>
      <c r="U101" s="5"/>
      <c r="V101" s="1"/>
      <c r="W101" s="1">
        <f t="shared" si="33"/>
        <v>0</v>
      </c>
      <c r="X101" s="1">
        <f t="shared" si="30"/>
        <v>0</v>
      </c>
      <c r="Y101" s="1">
        <v>18.601199999999999</v>
      </c>
      <c r="Z101" s="1">
        <v>29.2684</v>
      </c>
      <c r="AA101" s="1">
        <v>28.998000000000001</v>
      </c>
      <c r="AB101" s="1">
        <v>31.813199999999998</v>
      </c>
      <c r="AC101" s="1">
        <v>29.980799999999999</v>
      </c>
      <c r="AD101" s="1"/>
      <c r="AE101" s="1">
        <f t="shared" si="31"/>
        <v>0</v>
      </c>
      <c r="AF101" s="1">
        <f t="shared" si="32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20" t="s">
        <v>161</v>
      </c>
      <c r="B102" s="20" t="s">
        <v>32</v>
      </c>
      <c r="C102" s="20"/>
      <c r="D102" s="20"/>
      <c r="E102" s="20"/>
      <c r="F102" s="20"/>
      <c r="G102" s="21">
        <v>0.41</v>
      </c>
      <c r="H102" s="20" t="e">
        <v>#N/A</v>
      </c>
      <c r="I102" s="20" t="s">
        <v>33</v>
      </c>
      <c r="J102" s="1"/>
      <c r="K102" s="1"/>
      <c r="L102" s="1"/>
      <c r="M102" s="1"/>
      <c r="N102" s="1"/>
      <c r="O102" s="1"/>
      <c r="P102" s="1"/>
      <c r="Q102" s="1"/>
      <c r="R102" s="5">
        <v>100</v>
      </c>
      <c r="S102" s="5">
        <f t="shared" ref="S102:S107" si="42">ROUND(R102,0)-T102</f>
        <v>100</v>
      </c>
      <c r="T102" s="29"/>
      <c r="U102" s="20">
        <v>100</v>
      </c>
      <c r="V102" s="1"/>
      <c r="W102" s="1"/>
      <c r="X102" s="1"/>
      <c r="Y102" s="1"/>
      <c r="Z102" s="1"/>
      <c r="AA102" s="1"/>
      <c r="AB102" s="1"/>
      <c r="AC102" s="1"/>
      <c r="AD102" s="1"/>
      <c r="AE102" s="1">
        <f t="shared" si="31"/>
        <v>41</v>
      </c>
      <c r="AF102" s="1">
        <f t="shared" si="32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20" t="s">
        <v>162</v>
      </c>
      <c r="B103" s="20" t="s">
        <v>32</v>
      </c>
      <c r="C103" s="20"/>
      <c r="D103" s="20"/>
      <c r="E103" s="20"/>
      <c r="F103" s="20"/>
      <c r="G103" s="21">
        <v>0.41</v>
      </c>
      <c r="H103" s="20" t="e">
        <v>#N/A</v>
      </c>
      <c r="I103" s="20" t="s">
        <v>33</v>
      </c>
      <c r="J103" s="1"/>
      <c r="K103" s="1"/>
      <c r="L103" s="1"/>
      <c r="M103" s="1"/>
      <c r="N103" s="1"/>
      <c r="O103" s="1"/>
      <c r="P103" s="1"/>
      <c r="Q103" s="1"/>
      <c r="R103" s="5">
        <v>100</v>
      </c>
      <c r="S103" s="5">
        <f t="shared" si="42"/>
        <v>100</v>
      </c>
      <c r="T103" s="29"/>
      <c r="U103" s="20">
        <v>100</v>
      </c>
      <c r="V103" s="1"/>
      <c r="W103" s="1"/>
      <c r="X103" s="1"/>
      <c r="Y103" s="1"/>
      <c r="Z103" s="1"/>
      <c r="AA103" s="1"/>
      <c r="AB103" s="1"/>
      <c r="AC103" s="1"/>
      <c r="AD103" s="1"/>
      <c r="AE103" s="1">
        <f t="shared" si="31"/>
        <v>41</v>
      </c>
      <c r="AF103" s="1">
        <f t="shared" si="32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20" t="s">
        <v>163</v>
      </c>
      <c r="B104" s="20" t="s">
        <v>32</v>
      </c>
      <c r="C104" s="20"/>
      <c r="D104" s="20"/>
      <c r="E104" s="20"/>
      <c r="F104" s="20"/>
      <c r="G104" s="21">
        <v>0.41</v>
      </c>
      <c r="H104" s="20" t="e">
        <v>#N/A</v>
      </c>
      <c r="I104" s="20" t="s">
        <v>33</v>
      </c>
      <c r="J104" s="20"/>
      <c r="K104" s="20"/>
      <c r="L104" s="20"/>
      <c r="M104" s="20"/>
      <c r="N104" s="20"/>
      <c r="O104" s="20"/>
      <c r="P104" s="20"/>
      <c r="Q104" s="20"/>
      <c r="R104" s="5">
        <v>100</v>
      </c>
      <c r="S104" s="5">
        <f t="shared" si="42"/>
        <v>100</v>
      </c>
      <c r="T104" s="29"/>
      <c r="U104" s="20">
        <v>100</v>
      </c>
      <c r="V104" s="1"/>
      <c r="W104" s="1"/>
      <c r="X104" s="1"/>
      <c r="Y104" s="1"/>
      <c r="Z104" s="1"/>
      <c r="AA104" s="1"/>
      <c r="AB104" s="1"/>
      <c r="AC104" s="1"/>
      <c r="AD104" s="1"/>
      <c r="AE104" s="1">
        <f t="shared" si="31"/>
        <v>41</v>
      </c>
      <c r="AF104" s="1">
        <f t="shared" si="32"/>
        <v>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20" t="s">
        <v>164</v>
      </c>
      <c r="B105" s="20" t="s">
        <v>32</v>
      </c>
      <c r="C105" s="20"/>
      <c r="D105" s="20"/>
      <c r="E105" s="20"/>
      <c r="F105" s="20"/>
      <c r="G105" s="21">
        <v>0.36</v>
      </c>
      <c r="H105" s="20" t="e">
        <v>#N/A</v>
      </c>
      <c r="I105" s="20" t="s">
        <v>33</v>
      </c>
      <c r="J105" s="20"/>
      <c r="K105" s="20"/>
      <c r="L105" s="20"/>
      <c r="M105" s="20"/>
      <c r="N105" s="20"/>
      <c r="O105" s="20"/>
      <c r="P105" s="20"/>
      <c r="Q105" s="20"/>
      <c r="R105" s="5">
        <v>100</v>
      </c>
      <c r="S105" s="5">
        <f t="shared" si="42"/>
        <v>100</v>
      </c>
      <c r="T105" s="29"/>
      <c r="U105" s="20">
        <v>100</v>
      </c>
      <c r="V105" s="1"/>
      <c r="W105" s="1"/>
      <c r="X105" s="1"/>
      <c r="Y105" s="1"/>
      <c r="Z105" s="1"/>
      <c r="AA105" s="1"/>
      <c r="AB105" s="1"/>
      <c r="AC105" s="1"/>
      <c r="AD105" s="1"/>
      <c r="AE105" s="1">
        <f t="shared" si="31"/>
        <v>36</v>
      </c>
      <c r="AF105" s="1">
        <f t="shared" si="32"/>
        <v>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20" t="s">
        <v>165</v>
      </c>
      <c r="B106" s="20" t="s">
        <v>32</v>
      </c>
      <c r="C106" s="20"/>
      <c r="D106" s="20"/>
      <c r="E106" s="20"/>
      <c r="F106" s="20"/>
      <c r="G106" s="21">
        <v>0.4</v>
      </c>
      <c r="H106" s="20" t="e">
        <v>#N/A</v>
      </c>
      <c r="I106" s="20" t="s">
        <v>33</v>
      </c>
      <c r="J106" s="20"/>
      <c r="K106" s="20"/>
      <c r="L106" s="20"/>
      <c r="M106" s="20"/>
      <c r="N106" s="20"/>
      <c r="O106" s="20"/>
      <c r="P106" s="20"/>
      <c r="Q106" s="20"/>
      <c r="R106" s="5">
        <v>100</v>
      </c>
      <c r="S106" s="5">
        <f t="shared" si="42"/>
        <v>100</v>
      </c>
      <c r="T106" s="29"/>
      <c r="U106" s="20">
        <v>100</v>
      </c>
      <c r="V106" s="1"/>
      <c r="W106" s="1"/>
      <c r="X106" s="1"/>
      <c r="Y106" s="1"/>
      <c r="Z106" s="1"/>
      <c r="AA106" s="1"/>
      <c r="AB106" s="1"/>
      <c r="AC106" s="1"/>
      <c r="AD106" s="1"/>
      <c r="AE106" s="1">
        <f t="shared" si="31"/>
        <v>40</v>
      </c>
      <c r="AF106" s="1">
        <f t="shared" si="32"/>
        <v>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27" t="s">
        <v>166</v>
      </c>
      <c r="B107" s="20"/>
      <c r="C107" s="20"/>
      <c r="D107" s="20"/>
      <c r="E107" s="20"/>
      <c r="F107" s="20"/>
      <c r="G107" s="21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5">
        <f t="shared" ref="R107" si="43">Q107</f>
        <v>0</v>
      </c>
      <c r="S107" s="5">
        <f t="shared" si="42"/>
        <v>0</v>
      </c>
      <c r="T107" s="29"/>
      <c r="U107" s="20">
        <v>50</v>
      </c>
      <c r="V107" s="1"/>
      <c r="W107" s="1"/>
      <c r="X107" s="1"/>
      <c r="Y107" s="1"/>
      <c r="Z107" s="1"/>
      <c r="AA107" s="1"/>
      <c r="AB107" s="1"/>
      <c r="AC107" s="1"/>
      <c r="AD107" s="1"/>
      <c r="AE107" s="1">
        <f t="shared" si="31"/>
        <v>0</v>
      </c>
      <c r="AF107" s="1">
        <f t="shared" si="32"/>
        <v>0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</sheetData>
  <autoFilter ref="A3:AE107" xr:uid="{11F09241-A128-4033-A6FF-7A670F6A0B0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2024-06-25T14:31:05Z</dcterms:created>
  <dcterms:modified xsi:type="dcterms:W3CDTF">2024-06-28T12:28:23Z</dcterms:modified>
</cp:coreProperties>
</file>