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3A03C4A7-8334-4178-868E-4D2FFB3E48E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7" i="1" l="1"/>
  <c r="AF107" i="1" s="1"/>
  <c r="S106" i="1"/>
  <c r="AE106" i="1" s="1"/>
  <c r="T102" i="1"/>
  <c r="S102" i="1" s="1"/>
  <c r="AE102" i="1" s="1"/>
  <c r="T100" i="1"/>
  <c r="AF100" i="1" s="1"/>
  <c r="S96" i="1"/>
  <c r="AE96" i="1" s="1"/>
  <c r="T95" i="1"/>
  <c r="AF95" i="1" s="1"/>
  <c r="T87" i="1"/>
  <c r="AF87" i="1" s="1"/>
  <c r="T85" i="1"/>
  <c r="S85" i="1" s="1"/>
  <c r="AE85" i="1" s="1"/>
  <c r="T83" i="1"/>
  <c r="AF83" i="1" s="1"/>
  <c r="T81" i="1"/>
  <c r="S81" i="1" s="1"/>
  <c r="AE81" i="1" s="1"/>
  <c r="T79" i="1"/>
  <c r="S79" i="1" s="1"/>
  <c r="AE79" i="1" s="1"/>
  <c r="T76" i="1"/>
  <c r="AF76" i="1" s="1"/>
  <c r="S74" i="1"/>
  <c r="AE74" i="1" s="1"/>
  <c r="T73" i="1"/>
  <c r="S73" i="1" s="1"/>
  <c r="AE73" i="1" s="1"/>
  <c r="T72" i="1"/>
  <c r="S72" i="1" s="1"/>
  <c r="AE72" i="1" s="1"/>
  <c r="T70" i="1"/>
  <c r="S70" i="1" s="1"/>
  <c r="AE70" i="1" s="1"/>
  <c r="T69" i="1"/>
  <c r="AF69" i="1" s="1"/>
  <c r="T67" i="1"/>
  <c r="S67" i="1" s="1"/>
  <c r="AE67" i="1" s="1"/>
  <c r="T65" i="1"/>
  <c r="S65" i="1" s="1"/>
  <c r="AE65" i="1" s="1"/>
  <c r="T63" i="1"/>
  <c r="S63" i="1" s="1"/>
  <c r="AE63" i="1" s="1"/>
  <c r="AF62" i="1"/>
  <c r="S61" i="1"/>
  <c r="AE61" i="1" s="1"/>
  <c r="T59" i="1"/>
  <c r="AF59" i="1" s="1"/>
  <c r="AF58" i="1"/>
  <c r="AF57" i="1"/>
  <c r="T56" i="1"/>
  <c r="S56" i="1" s="1"/>
  <c r="AE56" i="1" s="1"/>
  <c r="AF55" i="1"/>
  <c r="S54" i="1"/>
  <c r="AE54" i="1" s="1"/>
  <c r="T53" i="1"/>
  <c r="AF53" i="1" s="1"/>
  <c r="T52" i="1"/>
  <c r="AF52" i="1" s="1"/>
  <c r="T48" i="1"/>
  <c r="AF48" i="1" s="1"/>
  <c r="T46" i="1"/>
  <c r="AF46" i="1" s="1"/>
  <c r="AF44" i="1"/>
  <c r="T43" i="1"/>
  <c r="S43" i="1" s="1"/>
  <c r="AE43" i="1" s="1"/>
  <c r="T41" i="1"/>
  <c r="AF41" i="1" s="1"/>
  <c r="AF38" i="1"/>
  <c r="T36" i="1"/>
  <c r="S33" i="1"/>
  <c r="AE33" i="1" s="1"/>
  <c r="S31" i="1"/>
  <c r="AE31" i="1" s="1"/>
  <c r="T30" i="1"/>
  <c r="T28" i="1"/>
  <c r="AF28" i="1" s="1"/>
  <c r="T27" i="1"/>
  <c r="S27" i="1" s="1"/>
  <c r="AE27" i="1" s="1"/>
  <c r="T26" i="1"/>
  <c r="AF26" i="1" s="1"/>
  <c r="T25" i="1"/>
  <c r="AF24" i="1"/>
  <c r="T22" i="1"/>
  <c r="AF22" i="1" s="1"/>
  <c r="AF20" i="1"/>
  <c r="T19" i="1"/>
  <c r="AF19" i="1" s="1"/>
  <c r="T14" i="1"/>
  <c r="AF14" i="1" s="1"/>
  <c r="T10" i="1"/>
  <c r="AF10" i="1" s="1"/>
  <c r="T9" i="1"/>
  <c r="AF9" i="1" s="1"/>
  <c r="T7" i="1"/>
  <c r="S7" i="1" s="1"/>
  <c r="AE7" i="1" s="1"/>
  <c r="AF6" i="1"/>
  <c r="S107" i="1"/>
  <c r="AE107" i="1" s="1"/>
  <c r="S104" i="1"/>
  <c r="S100" i="1"/>
  <c r="AE100" i="1" s="1"/>
  <c r="S64" i="1"/>
  <c r="AE64" i="1" s="1"/>
  <c r="S62" i="1"/>
  <c r="AE62" i="1" s="1"/>
  <c r="S59" i="1"/>
  <c r="AE59" i="1" s="1"/>
  <c r="S57" i="1"/>
  <c r="AE57" i="1" s="1"/>
  <c r="S55" i="1"/>
  <c r="AE55" i="1" s="1"/>
  <c r="S53" i="1"/>
  <c r="AE53" i="1" s="1"/>
  <c r="S48" i="1"/>
  <c r="AE48" i="1" s="1"/>
  <c r="S44" i="1"/>
  <c r="AE44" i="1" s="1"/>
  <c r="S41" i="1"/>
  <c r="AE41" i="1" s="1"/>
  <c r="S36" i="1"/>
  <c r="AE36" i="1" s="1"/>
  <c r="S32" i="1"/>
  <c r="AE32" i="1" s="1"/>
  <c r="S30" i="1"/>
  <c r="AE30" i="1" s="1"/>
  <c r="S25" i="1"/>
  <c r="AE25" i="1" s="1"/>
  <c r="S24" i="1"/>
  <c r="AE24" i="1" s="1"/>
  <c r="S22" i="1"/>
  <c r="AE22" i="1" s="1"/>
  <c r="S21" i="1"/>
  <c r="AE21" i="1" s="1"/>
  <c r="S19" i="1"/>
  <c r="AE19" i="1" s="1"/>
  <c r="S13" i="1"/>
  <c r="AE13" i="1" s="1"/>
  <c r="S9" i="1"/>
  <c r="AE9" i="1" s="1"/>
  <c r="S6" i="1"/>
  <c r="AE6" i="1" s="1"/>
  <c r="AF79" i="1"/>
  <c r="AF72" i="1"/>
  <c r="AF64" i="1"/>
  <c r="AF54" i="1"/>
  <c r="AF13" i="1"/>
  <c r="AF15" i="1"/>
  <c r="AF16" i="1"/>
  <c r="AF17" i="1"/>
  <c r="AF18" i="1"/>
  <c r="AF21" i="1"/>
  <c r="AF25" i="1"/>
  <c r="AF30" i="1"/>
  <c r="AF31" i="1"/>
  <c r="AF32" i="1"/>
  <c r="AF33" i="1"/>
  <c r="AF35" i="1"/>
  <c r="AF36" i="1"/>
  <c r="AF37" i="1"/>
  <c r="AF40" i="1"/>
  <c r="AF42" i="1"/>
  <c r="AF45" i="1"/>
  <c r="AF47" i="1"/>
  <c r="AF49" i="1"/>
  <c r="AF50" i="1"/>
  <c r="AF51" i="1"/>
  <c r="AF60" i="1"/>
  <c r="AF68" i="1"/>
  <c r="AF78" i="1"/>
  <c r="AF86" i="1"/>
  <c r="AF104" i="1"/>
  <c r="AF110" i="1"/>
  <c r="AF112" i="1"/>
  <c r="AF113" i="1"/>
  <c r="AF114" i="1"/>
  <c r="AE15" i="1"/>
  <c r="AE16" i="1"/>
  <c r="AE17" i="1"/>
  <c r="AE18" i="1"/>
  <c r="AE35" i="1"/>
  <c r="AE37" i="1"/>
  <c r="AE40" i="1"/>
  <c r="AE42" i="1"/>
  <c r="AE45" i="1"/>
  <c r="AE47" i="1"/>
  <c r="AE49" i="1"/>
  <c r="AE50" i="1"/>
  <c r="AE51" i="1"/>
  <c r="AE60" i="1"/>
  <c r="AE68" i="1"/>
  <c r="AE78" i="1"/>
  <c r="AE86" i="1"/>
  <c r="AE104" i="1"/>
  <c r="AE110" i="1"/>
  <c r="AE112" i="1"/>
  <c r="AE113" i="1"/>
  <c r="AE114" i="1"/>
  <c r="AF85" i="1" l="1"/>
  <c r="AF70" i="1"/>
  <c r="AF67" i="1"/>
  <c r="AF27" i="1"/>
  <c r="AF7" i="1"/>
  <c r="AF73" i="1"/>
  <c r="S76" i="1"/>
  <c r="AE76" i="1" s="1"/>
  <c r="AF81" i="1"/>
  <c r="S10" i="1"/>
  <c r="AE10" i="1" s="1"/>
  <c r="S14" i="1"/>
  <c r="AE14" i="1" s="1"/>
  <c r="S20" i="1"/>
  <c r="AE20" i="1" s="1"/>
  <c r="S95" i="1"/>
  <c r="AE95" i="1" s="1"/>
  <c r="AF106" i="1"/>
  <c r="AF102" i="1"/>
  <c r="AF96" i="1"/>
  <c r="AF74" i="1"/>
  <c r="AF63" i="1"/>
  <c r="AF56" i="1"/>
  <c r="AF43" i="1"/>
  <c r="AF61" i="1"/>
  <c r="AF65" i="1"/>
  <c r="S26" i="1"/>
  <c r="AE26" i="1" s="1"/>
  <c r="S28" i="1"/>
  <c r="AE28" i="1" s="1"/>
  <c r="S38" i="1"/>
  <c r="AE38" i="1" s="1"/>
  <c r="S46" i="1"/>
  <c r="AE46" i="1" s="1"/>
  <c r="S52" i="1"/>
  <c r="AE52" i="1" s="1"/>
  <c r="S58" i="1"/>
  <c r="AE58" i="1" s="1"/>
  <c r="S69" i="1"/>
  <c r="AE69" i="1" s="1"/>
  <c r="S83" i="1"/>
  <c r="AE83" i="1" s="1"/>
  <c r="S87" i="1"/>
  <c r="AE87" i="1" s="1"/>
  <c r="R111" i="1"/>
  <c r="R109" i="1"/>
  <c r="R108" i="1"/>
  <c r="R103" i="1"/>
  <c r="R101" i="1"/>
  <c r="R98" i="1"/>
  <c r="R97" i="1"/>
  <c r="R94" i="1"/>
  <c r="R93" i="1"/>
  <c r="R92" i="1"/>
  <c r="R91" i="1"/>
  <c r="R84" i="1"/>
  <c r="R80" i="1"/>
  <c r="R77" i="1"/>
  <c r="R71" i="1"/>
  <c r="R35" i="1"/>
  <c r="R34" i="1"/>
  <c r="R23" i="1"/>
  <c r="T34" i="1" l="1"/>
  <c r="S34" i="1" s="1"/>
  <c r="T71" i="1"/>
  <c r="S71" i="1" s="1"/>
  <c r="S80" i="1"/>
  <c r="T91" i="1"/>
  <c r="S91" i="1" s="1"/>
  <c r="T93" i="1"/>
  <c r="S93" i="1" s="1"/>
  <c r="T97" i="1"/>
  <c r="S97" i="1" s="1"/>
  <c r="T101" i="1"/>
  <c r="S101" i="1" s="1"/>
  <c r="T108" i="1"/>
  <c r="S108" i="1" s="1"/>
  <c r="S111" i="1"/>
  <c r="T23" i="1"/>
  <c r="S23" i="1" s="1"/>
  <c r="T77" i="1"/>
  <c r="S77" i="1" s="1"/>
  <c r="S84" i="1"/>
  <c r="T92" i="1"/>
  <c r="S92" i="1" s="1"/>
  <c r="T94" i="1"/>
  <c r="S94" i="1" s="1"/>
  <c r="T98" i="1"/>
  <c r="S98" i="1" s="1"/>
  <c r="T103" i="1"/>
  <c r="S103" i="1" s="1"/>
  <c r="T109" i="1"/>
  <c r="S109" i="1" s="1"/>
  <c r="AF84" i="1"/>
  <c r="AF98" i="1"/>
  <c r="AF71" i="1"/>
  <c r="AF80" i="1"/>
  <c r="E36" i="1"/>
  <c r="L36" i="1" s="1"/>
  <c r="P36" i="1" s="1"/>
  <c r="W36" i="1" s="1"/>
  <c r="F75" i="1"/>
  <c r="F5" i="1" s="1"/>
  <c r="E75" i="1"/>
  <c r="L75" i="1" s="1"/>
  <c r="P75" i="1" s="1"/>
  <c r="E74" i="1"/>
  <c r="L74" i="1" s="1"/>
  <c r="P74" i="1" s="1"/>
  <c r="W74" i="1" s="1"/>
  <c r="P61" i="1"/>
  <c r="W61" i="1" s="1"/>
  <c r="P38" i="1"/>
  <c r="W38" i="1" s="1"/>
  <c r="N108" i="1"/>
  <c r="E71" i="1"/>
  <c r="L71" i="1" s="1"/>
  <c r="P71" i="1" s="1"/>
  <c r="W71" i="1" s="1"/>
  <c r="E70" i="1"/>
  <c r="L70" i="1" s="1"/>
  <c r="P70" i="1" s="1"/>
  <c r="W70" i="1" s="1"/>
  <c r="E67" i="1"/>
  <c r="L67" i="1" s="1"/>
  <c r="P67" i="1" s="1"/>
  <c r="W67" i="1" s="1"/>
  <c r="N23" i="1"/>
  <c r="L7" i="1"/>
  <c r="P7" i="1" s="1"/>
  <c r="W7" i="1" s="1"/>
  <c r="L8" i="1"/>
  <c r="P8" i="1" s="1"/>
  <c r="Q8" i="1" s="1"/>
  <c r="R8" i="1" s="1"/>
  <c r="L9" i="1"/>
  <c r="P9" i="1" s="1"/>
  <c r="L10" i="1"/>
  <c r="P10" i="1" s="1"/>
  <c r="L11" i="1"/>
  <c r="P11" i="1" s="1"/>
  <c r="L12" i="1"/>
  <c r="P12" i="1" s="1"/>
  <c r="L13" i="1"/>
  <c r="P13" i="1" s="1"/>
  <c r="Q13" i="1" s="1"/>
  <c r="L14" i="1"/>
  <c r="P14" i="1" s="1"/>
  <c r="W14" i="1" s="1"/>
  <c r="L15" i="1"/>
  <c r="P15" i="1" s="1"/>
  <c r="W15" i="1" s="1"/>
  <c r="L16" i="1"/>
  <c r="P16" i="1" s="1"/>
  <c r="L17" i="1"/>
  <c r="P17" i="1" s="1"/>
  <c r="W17" i="1" s="1"/>
  <c r="L18" i="1"/>
  <c r="P18" i="1" s="1"/>
  <c r="W18" i="1" s="1"/>
  <c r="L19" i="1"/>
  <c r="P19" i="1" s="1"/>
  <c r="W19" i="1" s="1"/>
  <c r="L20" i="1"/>
  <c r="P20" i="1" s="1"/>
  <c r="W20" i="1" s="1"/>
  <c r="L21" i="1"/>
  <c r="P21" i="1" s="1"/>
  <c r="L22" i="1"/>
  <c r="P22" i="1" s="1"/>
  <c r="L23" i="1"/>
  <c r="P23" i="1" s="1"/>
  <c r="L24" i="1"/>
  <c r="P24" i="1" s="1"/>
  <c r="W24" i="1" s="1"/>
  <c r="L25" i="1"/>
  <c r="P25" i="1" s="1"/>
  <c r="L26" i="1"/>
  <c r="P26" i="1" s="1"/>
  <c r="L27" i="1"/>
  <c r="P27" i="1" s="1"/>
  <c r="L28" i="1"/>
  <c r="P28" i="1" s="1"/>
  <c r="W28" i="1" s="1"/>
  <c r="L29" i="1"/>
  <c r="P29" i="1" s="1"/>
  <c r="L30" i="1"/>
  <c r="P30" i="1" s="1"/>
  <c r="L31" i="1"/>
  <c r="P31" i="1" s="1"/>
  <c r="W31" i="1" s="1"/>
  <c r="L32" i="1"/>
  <c r="P32" i="1" s="1"/>
  <c r="Q32" i="1" s="1"/>
  <c r="L33" i="1"/>
  <c r="P33" i="1" s="1"/>
  <c r="L34" i="1"/>
  <c r="P34" i="1" s="1"/>
  <c r="W34" i="1" s="1"/>
  <c r="L35" i="1"/>
  <c r="P35" i="1" s="1"/>
  <c r="W35" i="1" s="1"/>
  <c r="L37" i="1"/>
  <c r="P37" i="1" s="1"/>
  <c r="W37" i="1" s="1"/>
  <c r="L39" i="1"/>
  <c r="P39" i="1" s="1"/>
  <c r="L40" i="1"/>
  <c r="P40" i="1" s="1"/>
  <c r="W40" i="1" s="1"/>
  <c r="L41" i="1"/>
  <c r="P41" i="1" s="1"/>
  <c r="W41" i="1" s="1"/>
  <c r="L42" i="1"/>
  <c r="P42" i="1" s="1"/>
  <c r="W42" i="1" s="1"/>
  <c r="L43" i="1"/>
  <c r="P43" i="1" s="1"/>
  <c r="W43" i="1" s="1"/>
  <c r="L44" i="1"/>
  <c r="P44" i="1" s="1"/>
  <c r="L45" i="1"/>
  <c r="P45" i="1" s="1"/>
  <c r="W45" i="1" s="1"/>
  <c r="L46" i="1"/>
  <c r="P46" i="1" s="1"/>
  <c r="L47" i="1"/>
  <c r="P47" i="1" s="1"/>
  <c r="W47" i="1" s="1"/>
  <c r="L48" i="1"/>
  <c r="P48" i="1" s="1"/>
  <c r="L49" i="1"/>
  <c r="P49" i="1" s="1"/>
  <c r="L50" i="1"/>
  <c r="P50" i="1" s="1"/>
  <c r="W50" i="1" s="1"/>
  <c r="L51" i="1"/>
  <c r="P51" i="1" s="1"/>
  <c r="W51" i="1" s="1"/>
  <c r="L52" i="1"/>
  <c r="P52" i="1" s="1"/>
  <c r="L53" i="1"/>
  <c r="P53" i="1" s="1"/>
  <c r="W53" i="1" s="1"/>
  <c r="L54" i="1"/>
  <c r="P54" i="1" s="1"/>
  <c r="L55" i="1"/>
  <c r="P55" i="1" s="1"/>
  <c r="W55" i="1" s="1"/>
  <c r="L56" i="1"/>
  <c r="P56" i="1" s="1"/>
  <c r="W56" i="1" s="1"/>
  <c r="L57" i="1"/>
  <c r="P57" i="1" s="1"/>
  <c r="Q57" i="1" s="1"/>
  <c r="L58" i="1"/>
  <c r="P58" i="1" s="1"/>
  <c r="L59" i="1"/>
  <c r="P59" i="1" s="1"/>
  <c r="W59" i="1" s="1"/>
  <c r="L60" i="1"/>
  <c r="P60" i="1" s="1"/>
  <c r="W60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L66" i="1"/>
  <c r="P66" i="1" s="1"/>
  <c r="Q66" i="1" s="1"/>
  <c r="R66" i="1" s="1"/>
  <c r="L68" i="1"/>
  <c r="P68" i="1" s="1"/>
  <c r="W68" i="1" s="1"/>
  <c r="L69" i="1"/>
  <c r="P69" i="1" s="1"/>
  <c r="L72" i="1"/>
  <c r="P72" i="1" s="1"/>
  <c r="L73" i="1"/>
  <c r="P73" i="1" s="1"/>
  <c r="W73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Q82" i="1" s="1"/>
  <c r="R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W87" i="1" s="1"/>
  <c r="L88" i="1"/>
  <c r="P88" i="1" s="1"/>
  <c r="L89" i="1"/>
  <c r="P89" i="1" s="1"/>
  <c r="L90" i="1"/>
  <c r="P90" i="1" s="1"/>
  <c r="Q90" i="1" s="1"/>
  <c r="R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L96" i="1"/>
  <c r="P96" i="1" s="1"/>
  <c r="L97" i="1"/>
  <c r="P97" i="1" s="1"/>
  <c r="W97" i="1" s="1"/>
  <c r="L98" i="1"/>
  <c r="P98" i="1" s="1"/>
  <c r="W98" i="1" s="1"/>
  <c r="L99" i="1"/>
  <c r="P99" i="1" s="1"/>
  <c r="L100" i="1"/>
  <c r="P100" i="1" s="1"/>
  <c r="W100" i="1" s="1"/>
  <c r="L101" i="1"/>
  <c r="P101" i="1" s="1"/>
  <c r="W101" i="1" s="1"/>
  <c r="L102" i="1"/>
  <c r="P102" i="1" s="1"/>
  <c r="L103" i="1"/>
  <c r="P103" i="1" s="1"/>
  <c r="W103" i="1" s="1"/>
  <c r="L104" i="1"/>
  <c r="P104" i="1" s="1"/>
  <c r="L105" i="1"/>
  <c r="P105" i="1" s="1"/>
  <c r="Q105" i="1" s="1"/>
  <c r="R105" i="1" s="1"/>
  <c r="L106" i="1"/>
  <c r="P106" i="1" s="1"/>
  <c r="W106" i="1" s="1"/>
  <c r="L107" i="1"/>
  <c r="P107" i="1" s="1"/>
  <c r="L108" i="1"/>
  <c r="P108" i="1" s="1"/>
  <c r="L109" i="1"/>
  <c r="P109" i="1" s="1"/>
  <c r="W109" i="1" s="1"/>
  <c r="L110" i="1"/>
  <c r="P110" i="1" s="1"/>
  <c r="X110" i="1" s="1"/>
  <c r="L111" i="1"/>
  <c r="P111" i="1" s="1"/>
  <c r="W111" i="1" s="1"/>
  <c r="L112" i="1"/>
  <c r="P112" i="1" s="1"/>
  <c r="L113" i="1"/>
  <c r="P113" i="1" s="1"/>
  <c r="X113" i="1" s="1"/>
  <c r="L114" i="1"/>
  <c r="P114" i="1" s="1"/>
  <c r="X114" i="1" s="1"/>
  <c r="L6" i="1"/>
  <c r="P6" i="1" s="1"/>
  <c r="W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3" i="1"/>
  <c r="K72" i="1"/>
  <c r="K69" i="1"/>
  <c r="K68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M5" i="1"/>
  <c r="J5" i="1"/>
  <c r="AF109" i="1" l="1"/>
  <c r="AF92" i="1"/>
  <c r="AF77" i="1"/>
  <c r="AF34" i="1"/>
  <c r="AF103" i="1"/>
  <c r="AF94" i="1"/>
  <c r="AF97" i="1"/>
  <c r="AF108" i="1"/>
  <c r="AF91" i="1"/>
  <c r="AF111" i="1"/>
  <c r="AF101" i="1"/>
  <c r="AF93" i="1"/>
  <c r="AF23" i="1"/>
  <c r="T90" i="1"/>
  <c r="S90" i="1" s="1"/>
  <c r="S82" i="1"/>
  <c r="AE82" i="1" s="1"/>
  <c r="S8" i="1"/>
  <c r="T105" i="1"/>
  <c r="S105" i="1" s="1"/>
  <c r="T66" i="1"/>
  <c r="S66" i="1" s="1"/>
  <c r="AE111" i="1"/>
  <c r="AE108" i="1"/>
  <c r="AE101" i="1"/>
  <c r="AE97" i="1"/>
  <c r="AE93" i="1"/>
  <c r="AE91" i="1"/>
  <c r="AE80" i="1"/>
  <c r="AE71" i="1"/>
  <c r="AE34" i="1"/>
  <c r="AE109" i="1"/>
  <c r="AE103" i="1"/>
  <c r="AE98" i="1"/>
  <c r="AE94" i="1"/>
  <c r="AE92" i="1"/>
  <c r="AE84" i="1"/>
  <c r="AE77" i="1"/>
  <c r="AE23" i="1"/>
  <c r="W82" i="1"/>
  <c r="W23" i="1"/>
  <c r="Q9" i="1"/>
  <c r="W9" i="1"/>
  <c r="W105" i="1"/>
  <c r="W66" i="1"/>
  <c r="W57" i="1"/>
  <c r="W13" i="1"/>
  <c r="W90" i="1"/>
  <c r="W32" i="1"/>
  <c r="Q10" i="1"/>
  <c r="W10" i="1"/>
  <c r="W8" i="1"/>
  <c r="W108" i="1"/>
  <c r="N5" i="1"/>
  <c r="K74" i="1"/>
  <c r="Q75" i="1"/>
  <c r="R75" i="1" s="1"/>
  <c r="X106" i="1"/>
  <c r="X104" i="1"/>
  <c r="Q104" i="1"/>
  <c r="X102" i="1"/>
  <c r="Q102" i="1"/>
  <c r="X100" i="1"/>
  <c r="X98" i="1"/>
  <c r="X96" i="1"/>
  <c r="Q96" i="1"/>
  <c r="X94" i="1"/>
  <c r="Q88" i="1"/>
  <c r="R88" i="1" s="1"/>
  <c r="Q69" i="1"/>
  <c r="Q39" i="1"/>
  <c r="R39" i="1" s="1"/>
  <c r="Q33" i="1"/>
  <c r="Q29" i="1"/>
  <c r="R29" i="1" s="1"/>
  <c r="Q27" i="1"/>
  <c r="Q25" i="1"/>
  <c r="Q21" i="1"/>
  <c r="Q19" i="1"/>
  <c r="Q11" i="1"/>
  <c r="R11" i="1" s="1"/>
  <c r="X111" i="1"/>
  <c r="X109" i="1"/>
  <c r="X107" i="1"/>
  <c r="Q107" i="1"/>
  <c r="X103" i="1"/>
  <c r="X101" i="1"/>
  <c r="X99" i="1"/>
  <c r="Q99" i="1"/>
  <c r="R99" i="1" s="1"/>
  <c r="X95" i="1"/>
  <c r="Q95" i="1"/>
  <c r="X93" i="1"/>
  <c r="Q89" i="1"/>
  <c r="R89" i="1" s="1"/>
  <c r="Q72" i="1"/>
  <c r="Q65" i="1"/>
  <c r="Q58" i="1"/>
  <c r="Q54" i="1"/>
  <c r="Q52" i="1"/>
  <c r="Q48" i="1"/>
  <c r="Q46" i="1"/>
  <c r="Q44" i="1"/>
  <c r="Q30" i="1"/>
  <c r="Q26" i="1"/>
  <c r="Q22" i="1"/>
  <c r="Q12" i="1"/>
  <c r="R12" i="1" s="1"/>
  <c r="K36" i="1"/>
  <c r="K75" i="1"/>
  <c r="X61" i="1"/>
  <c r="X38" i="1"/>
  <c r="K71" i="1"/>
  <c r="X108" i="1"/>
  <c r="K70" i="1"/>
  <c r="E5" i="1"/>
  <c r="K67" i="1"/>
  <c r="W114" i="1"/>
  <c r="X91" i="1"/>
  <c r="X84" i="1"/>
  <c r="X76" i="1"/>
  <c r="X68" i="1"/>
  <c r="X59" i="1"/>
  <c r="X51" i="1"/>
  <c r="X43" i="1"/>
  <c r="X34" i="1"/>
  <c r="X26" i="1"/>
  <c r="X18" i="1"/>
  <c r="X10" i="1"/>
  <c r="W110" i="1"/>
  <c r="X88" i="1"/>
  <c r="X80" i="1"/>
  <c r="X72" i="1"/>
  <c r="X64" i="1"/>
  <c r="X55" i="1"/>
  <c r="X47" i="1"/>
  <c r="X39" i="1"/>
  <c r="X30" i="1"/>
  <c r="X22" i="1"/>
  <c r="X14" i="1"/>
  <c r="X112" i="1"/>
  <c r="W112" i="1"/>
  <c r="X105" i="1"/>
  <c r="X97" i="1"/>
  <c r="X90" i="1"/>
  <c r="X82" i="1"/>
  <c r="X74" i="1"/>
  <c r="X66" i="1"/>
  <c r="X57" i="1"/>
  <c r="W49" i="1"/>
  <c r="X49" i="1"/>
  <c r="X41" i="1"/>
  <c r="X32" i="1"/>
  <c r="X24" i="1"/>
  <c r="W16" i="1"/>
  <c r="X16" i="1"/>
  <c r="X8" i="1"/>
  <c r="X6" i="1"/>
  <c r="W113" i="1"/>
  <c r="X86" i="1"/>
  <c r="X78" i="1"/>
  <c r="X70" i="1"/>
  <c r="X62" i="1"/>
  <c r="X53" i="1"/>
  <c r="X45" i="1"/>
  <c r="X36" i="1"/>
  <c r="X28" i="1"/>
  <c r="X20" i="1"/>
  <c r="X12" i="1"/>
  <c r="X92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0" i="1"/>
  <c r="X58" i="1"/>
  <c r="X56" i="1"/>
  <c r="X54" i="1"/>
  <c r="X52" i="1"/>
  <c r="X50" i="1"/>
  <c r="X48" i="1"/>
  <c r="X46" i="1"/>
  <c r="X44" i="1"/>
  <c r="X42" i="1"/>
  <c r="X40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L5" i="1"/>
  <c r="AF66" i="1" l="1"/>
  <c r="AF90" i="1"/>
  <c r="T12" i="1"/>
  <c r="S12" i="1" s="1"/>
  <c r="T89" i="1"/>
  <c r="S89" i="1" s="1"/>
  <c r="S99" i="1"/>
  <c r="T11" i="1"/>
  <c r="S11" i="1" s="1"/>
  <c r="T75" i="1"/>
  <c r="S75" i="1" s="1"/>
  <c r="S29" i="1"/>
  <c r="T39" i="1"/>
  <c r="S39" i="1" s="1"/>
  <c r="T88" i="1"/>
  <c r="S88" i="1" s="1"/>
  <c r="AF105" i="1"/>
  <c r="AF82" i="1"/>
  <c r="AE66" i="1"/>
  <c r="AE105" i="1"/>
  <c r="AE90" i="1"/>
  <c r="AF89" i="1"/>
  <c r="AE8" i="1"/>
  <c r="AF8" i="1"/>
  <c r="W75" i="1"/>
  <c r="W22" i="1"/>
  <c r="W30" i="1"/>
  <c r="W46" i="1"/>
  <c r="W52" i="1"/>
  <c r="W58" i="1"/>
  <c r="W72" i="1"/>
  <c r="W25" i="1"/>
  <c r="W29" i="1"/>
  <c r="W39" i="1"/>
  <c r="W88" i="1"/>
  <c r="W96" i="1"/>
  <c r="W102" i="1"/>
  <c r="W104" i="1"/>
  <c r="W12" i="1"/>
  <c r="W26" i="1"/>
  <c r="W44" i="1"/>
  <c r="W48" i="1"/>
  <c r="W54" i="1"/>
  <c r="W65" i="1"/>
  <c r="W89" i="1"/>
  <c r="W95" i="1"/>
  <c r="W99" i="1"/>
  <c r="W107" i="1"/>
  <c r="W11" i="1"/>
  <c r="R5" i="1"/>
  <c r="W21" i="1"/>
  <c r="W27" i="1"/>
  <c r="W33" i="1"/>
  <c r="W69" i="1"/>
  <c r="Q5" i="1"/>
  <c r="K5" i="1"/>
  <c r="AF39" i="1" l="1"/>
  <c r="AF11" i="1"/>
  <c r="AF88" i="1"/>
  <c r="AF29" i="1"/>
  <c r="AF75" i="1"/>
  <c r="AF99" i="1"/>
  <c r="AF12" i="1"/>
  <c r="T5" i="1"/>
  <c r="AE88" i="1"/>
  <c r="AE39" i="1"/>
  <c r="AE29" i="1"/>
  <c r="AE75" i="1"/>
  <c r="AE99" i="1"/>
  <c r="AE89" i="1"/>
  <c r="AE12" i="1"/>
  <c r="AF5" i="1" l="1"/>
  <c r="AE11" i="1"/>
  <c r="AE5" i="1" s="1"/>
  <c r="S5" i="1"/>
</calcChain>
</file>

<file path=xl/sharedStrings.xml><?xml version="1.0" encoding="utf-8"?>
<sst xmlns="http://schemas.openxmlformats.org/spreadsheetml/2006/main" count="412" uniqueCount="182">
  <si>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</si>
  <si>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</si>
  <si>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</si>
  <si>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</si>
  <si>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</si>
  <si>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</si>
  <si>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</si>
  <si>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</si>
  <si>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</si>
  <si>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</si>
  <si>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</si>
  <si>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</si>
  <si>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</si>
  <si>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</si>
  <si>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</si>
  <si>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</si>
  <si>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</si>
  <si>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</si>
  <si>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</si>
  <si>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</si>
  <si>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</si>
  <si>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</si>
  <si>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</si>
  <si>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</si>
  <si>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</si>
  <si>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</si>
  <si>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</si>
  <si>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</si>
  <si>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</si>
  <si>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</si>
  <si>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</si>
  <si>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</si>
  <si>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</si>
  <si>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</si>
  <si>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</si>
  <si>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</si>
  <si>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</si>
  <si>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</si>
  <si>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</si>
  <si>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</si>
  <si>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</si>
  <si>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</si>
  <si>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</si>
  <si>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</si>
  <si>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</si>
  <si>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</si>
  <si>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</si>
  <si>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</si>
  <si>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</si>
  <si>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 в матрице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</si>
  <si>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</si>
  <si>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</si>
  <si>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</si>
  <si>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</si>
  <si>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</si>
  <si>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</si>
  <si>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</si>
  <si>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</si>
  <si>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</si>
  <si>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</si>
  <si>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</si>
  <si>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</si>
  <si>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</si>
  <si>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</si>
  <si>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</si>
  <si>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</si>
  <si>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</si>
  <si>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</si>
  <si>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</si>
  <si>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</si>
  <si>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</si>
  <si>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</si>
  <si>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</si>
  <si>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</si>
  <si>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</si>
  <si>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</si>
  <si>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</si>
  <si>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</si>
  <si>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</si>
  <si>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</si>
  <si>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</si>
  <si>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</si>
  <si>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</si>
  <si>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</si>
  <si>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</si>
  <si>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</si>
  <si>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</si>
  <si>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</si>
  <si>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</si>
  <si>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</si>
  <si>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</si>
  <si>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</si>
  <si>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</si>
  <si>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</si>
  <si>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</si>
  <si>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</si>
  <si>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</si>
  <si>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</si>
  <si>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</si>
  <si>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</si>
  <si>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</si>
  <si>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</si>
  <si>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</si>
  <si>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</si>
  <si>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</si>
  <si>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</si>
  <si>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</si>
  <si>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</si>
  <si>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</si>
  <si>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</si>
  <si>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</si>
  <si>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</si>
  <si>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</si>
  <si>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</si>
  <si>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</si>
  <si>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</si>
  <si>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</si>
  <si>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</si>
  <si>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</si>
  <si>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</si>
  <si>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</si>
  <si>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</si>
  <si>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</si>
  <si>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</si>
  <si>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</si>
  <si>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</si>
  <si>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</si>
  <si>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</si>
  <si>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</si>
  <si>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</si>
  <si>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вывод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</si>
  <si>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</si>
  <si>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</si>
  <si>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</si>
  <si>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</si>
  <si>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</si>
  <si>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</si>
  <si>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</si>
  <si>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</si>
  <si>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</si>
  <si>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</si>
  <si>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</si>
  <si>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</si>
  <si>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</si>
  <si>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</si>
  <si>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</si>
  <si>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</si>
  <si>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</si>
  <si>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</si>
  <si>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</si>
  <si>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</si>
  <si>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</si>
  <si>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</si>
  <si>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</si>
  <si>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</si>
  <si>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</si>
  <si>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6861 ДОМАШНИЙ РЕЦЕПТ Коровино вар п/о  Останкино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</si>
  <si>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</si>
  <si>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</si>
  <si>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</si>
  <si>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дубль на 6722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</si>
  <si>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</si>
  <si>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</si>
  <si>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</si>
  <si>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</si>
  <si>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</si>
  <si>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</si>
  <si>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</si>
  <si>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</si>
  <si>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</si>
  <si>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</si>
  <si>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будет ротация на 6341 / необходимо увеличить продажи</t>
  </si>
  <si>
    <t>ротация вместо 6281</t>
  </si>
  <si>
    <t>Потреюность команды / заказы Поляков</t>
  </si>
  <si>
    <t>Распродать до 05.07</t>
  </si>
  <si>
    <t>новинка / завод не отгрузил 6919</t>
  </si>
  <si>
    <t>вывод из матрицы</t>
  </si>
  <si>
    <t>пока заказываем, далее на вывод</t>
  </si>
  <si>
    <t>итого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</si>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</sst>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V13" sqref="V13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9.42578125" bestFit="1" customWidth="1"/>
    <col min="10" max="21" width="6.42578125" customWidth="1"/>
    <col min="22" max="22" width="21.28515625" customWidth="1"/>
    <col min="23" max="24" width="4.85546875" customWidth="1"/>
    <col min="25" max="29" width="6" customWidth="1"/>
    <col min="30" max="30" width="35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178</v>
      </c>
      <c r="S3" s="3" t="s">
        <v>179</v>
      </c>
      <c r="T3" s="3" t="s">
        <v>179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181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181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21163.387000000006</v>
      </c>
      <c r="F5" s="4">
        <f>SUM(F6:F500)</f>
        <v>18971.439000000002</v>
      </c>
      <c r="G5" s="6"/>
      <c r="H5" s="1"/>
      <c r="I5" s="1"/>
      <c r="J5" s="4">
        <f t="shared" ref="J5:U5" si="0">SUM(J6:J500)</f>
        <v>22271.269</v>
      </c>
      <c r="K5" s="4">
        <f t="shared" si="0"/>
        <v>-1107.8820000000003</v>
      </c>
      <c r="L5" s="4">
        <f t="shared" si="0"/>
        <v>16856.483</v>
      </c>
      <c r="M5" s="4">
        <f t="shared" si="0"/>
        <v>4306.9040000000005</v>
      </c>
      <c r="N5" s="4">
        <f t="shared" si="0"/>
        <v>13172</v>
      </c>
      <c r="O5" s="4">
        <f t="shared" si="0"/>
        <v>8100</v>
      </c>
      <c r="P5" s="4">
        <f t="shared" si="0"/>
        <v>3371.2965999999992</v>
      </c>
      <c r="Q5" s="4">
        <f t="shared" si="0"/>
        <v>11321.021799999997</v>
      </c>
      <c r="R5" s="4">
        <f t="shared" si="0"/>
        <v>17064</v>
      </c>
      <c r="S5" s="4">
        <f t="shared" si="0"/>
        <v>8488</v>
      </c>
      <c r="T5" s="4">
        <f t="shared" si="0"/>
        <v>8576</v>
      </c>
      <c r="U5" s="4">
        <f t="shared" si="0"/>
        <v>24530</v>
      </c>
      <c r="V5" s="1"/>
      <c r="W5" s="1"/>
      <c r="X5" s="1"/>
      <c r="Y5" s="4">
        <f>SUM(Y6:Y500)</f>
        <v>3715.2884000000004</v>
      </c>
      <c r="Z5" s="4">
        <f>SUM(Z6:Z500)</f>
        <v>3541.9919999999988</v>
      </c>
      <c r="AA5" s="4">
        <f>SUM(AA6:AA500)</f>
        <v>3149.5566000000008</v>
      </c>
      <c r="AB5" s="4">
        <f>SUM(AB6:AB500)</f>
        <v>2951.8773999999994</v>
      </c>
      <c r="AC5" s="4">
        <f>SUM(AC6:AC500)</f>
        <v>2926.7548000000002</v>
      </c>
      <c r="AD5" s="1"/>
      <c r="AE5" s="4">
        <f>SUM(AE6:AE500)</f>
        <v>5006.6799999999994</v>
      </c>
      <c r="AF5" s="4">
        <f>SUM(AF6:AF500)</f>
        <v>5018.0499999999993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212</v>
      </c>
      <c r="D6" s="1">
        <v>337</v>
      </c>
      <c r="E6" s="1">
        <v>229</v>
      </c>
      <c r="F6" s="1">
        <v>199</v>
      </c>
      <c r="G6" s="6">
        <v>0.4</v>
      </c>
      <c r="H6" s="1">
        <v>60</v>
      </c>
      <c r="I6" s="1" t="s">
        <v>33</v>
      </c>
      <c r="J6" s="1">
        <v>264</v>
      </c>
      <c r="K6" s="1">
        <f t="shared" ref="K6:K37" si="1">E6-J6</f>
        <v>-35</v>
      </c>
      <c r="L6" s="1">
        <f>E6-M6</f>
        <v>181</v>
      </c>
      <c r="M6" s="1">
        <v>48</v>
      </c>
      <c r="N6" s="1">
        <v>350</v>
      </c>
      <c r="O6" s="1"/>
      <c r="P6" s="1">
        <f>L6/5</f>
        <v>36.200000000000003</v>
      </c>
      <c r="Q6" s="5"/>
      <c r="R6" s="5">
        <v>150</v>
      </c>
      <c r="S6" s="5">
        <f>ROUND(R6-T6,0)</f>
        <v>70</v>
      </c>
      <c r="T6" s="5">
        <v>80</v>
      </c>
      <c r="U6" s="5">
        <v>400</v>
      </c>
      <c r="V6" s="1"/>
      <c r="W6" s="1">
        <f>(F6+N6+O6+R6)/P6</f>
        <v>19.30939226519337</v>
      </c>
      <c r="X6" s="1">
        <f>(F6+N6+O6)/P6</f>
        <v>15.16574585635359</v>
      </c>
      <c r="Y6" s="1">
        <v>59.4</v>
      </c>
      <c r="Z6" s="1">
        <v>57.4</v>
      </c>
      <c r="AA6" s="1">
        <v>28.2</v>
      </c>
      <c r="AB6" s="1">
        <v>44.6</v>
      </c>
      <c r="AC6" s="1">
        <v>25.6</v>
      </c>
      <c r="AD6" s="1"/>
      <c r="AE6" s="1">
        <f>S6*G6</f>
        <v>28</v>
      </c>
      <c r="AF6" s="1">
        <f>T6*G6</f>
        <v>32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39</v>
      </c>
      <c r="D7" s="1">
        <v>51.98</v>
      </c>
      <c r="E7" s="1">
        <v>44.28</v>
      </c>
      <c r="F7" s="1">
        <v>38.695999999999998</v>
      </c>
      <c r="G7" s="6">
        <v>1</v>
      </c>
      <c r="H7" s="1">
        <v>120</v>
      </c>
      <c r="I7" s="1" t="s">
        <v>33</v>
      </c>
      <c r="J7" s="1">
        <v>45</v>
      </c>
      <c r="K7" s="1">
        <f t="shared" si="1"/>
        <v>-0.71999999999999886</v>
      </c>
      <c r="L7" s="1">
        <f t="shared" ref="L7:L72" si="2">E7-M7</f>
        <v>44.28</v>
      </c>
      <c r="M7" s="1"/>
      <c r="N7" s="1">
        <v>70</v>
      </c>
      <c r="O7" s="1"/>
      <c r="P7" s="1">
        <f t="shared" ref="P7:P72" si="3">L7/5</f>
        <v>8.8559999999999999</v>
      </c>
      <c r="Q7" s="5">
        <v>20</v>
      </c>
      <c r="R7" s="5">
        <v>60</v>
      </c>
      <c r="S7" s="5">
        <f t="shared" ref="S7:S14" si="4">ROUND(R7-T7,0)</f>
        <v>30</v>
      </c>
      <c r="T7" s="5">
        <f t="shared" ref="T7:T14" si="5">ROUND(R7/2,0)</f>
        <v>30</v>
      </c>
      <c r="U7" s="5">
        <v>80</v>
      </c>
      <c r="V7" s="1"/>
      <c r="W7" s="1">
        <f t="shared" ref="W7:W14" si="6">(F7+N7+O7+R7)/P7</f>
        <v>19.048780487804876</v>
      </c>
      <c r="X7" s="1">
        <f t="shared" ref="X7:X72" si="7">(F7+N7+O7)/P7</f>
        <v>12.27371273712737</v>
      </c>
      <c r="Y7" s="1">
        <v>9.8948</v>
      </c>
      <c r="Z7" s="1">
        <v>9.4787999999999997</v>
      </c>
      <c r="AA7" s="1">
        <v>8.2563999999999993</v>
      </c>
      <c r="AB7" s="1">
        <v>6.7859999999999996</v>
      </c>
      <c r="AC7" s="1">
        <v>6.0720000000000001</v>
      </c>
      <c r="AD7" s="1"/>
      <c r="AE7" s="1">
        <f t="shared" ref="AE7:AE70" si="8">S7*G7</f>
        <v>30</v>
      </c>
      <c r="AF7" s="1">
        <f t="shared" ref="AF7:AF70" si="9">T7*G7</f>
        <v>30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369.286</v>
      </c>
      <c r="D8" s="1">
        <v>311.73</v>
      </c>
      <c r="E8" s="1">
        <v>400.524</v>
      </c>
      <c r="F8" s="1">
        <v>199.01599999999999</v>
      </c>
      <c r="G8" s="6">
        <v>1</v>
      </c>
      <c r="H8" s="1">
        <v>45</v>
      </c>
      <c r="I8" s="1" t="s">
        <v>37</v>
      </c>
      <c r="J8" s="1">
        <v>396</v>
      </c>
      <c r="K8" s="1">
        <f t="shared" si="1"/>
        <v>4.5240000000000009</v>
      </c>
      <c r="L8" s="1">
        <f t="shared" si="2"/>
        <v>400.524</v>
      </c>
      <c r="M8" s="1"/>
      <c r="N8" s="1">
        <v>282</v>
      </c>
      <c r="O8" s="1">
        <v>250</v>
      </c>
      <c r="P8" s="1">
        <f t="shared" si="3"/>
        <v>80.104799999999997</v>
      </c>
      <c r="Q8" s="5">
        <f t="shared" ref="Q8:Q12" si="10">13*P8-O8-N8-F8</f>
        <v>310.34640000000002</v>
      </c>
      <c r="R8" s="5">
        <f t="shared" ref="R8:R12" si="11">ROUND(Q8,0)</f>
        <v>310</v>
      </c>
      <c r="S8" s="5">
        <f t="shared" si="4"/>
        <v>150</v>
      </c>
      <c r="T8" s="5">
        <v>160</v>
      </c>
      <c r="U8" s="5"/>
      <c r="V8" s="1"/>
      <c r="W8" s="1">
        <f t="shared" si="6"/>
        <v>12.995675664879009</v>
      </c>
      <c r="X8" s="1">
        <f t="shared" si="7"/>
        <v>9.1257452736914644</v>
      </c>
      <c r="Y8" s="1">
        <v>74.856799999999993</v>
      </c>
      <c r="Z8" s="1">
        <v>66.429999999999993</v>
      </c>
      <c r="AA8" s="1">
        <v>44.785400000000003</v>
      </c>
      <c r="AB8" s="1">
        <v>67.911199999999994</v>
      </c>
      <c r="AC8" s="1">
        <v>68.897000000000006</v>
      </c>
      <c r="AD8" s="1" t="s">
        <v>38</v>
      </c>
      <c r="AE8" s="1">
        <f t="shared" si="8"/>
        <v>150</v>
      </c>
      <c r="AF8" s="1">
        <f t="shared" si="9"/>
        <v>160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578.78300000000002</v>
      </c>
      <c r="D9" s="1">
        <v>1055.277</v>
      </c>
      <c r="E9" s="1">
        <v>707.60500000000002</v>
      </c>
      <c r="F9" s="1">
        <v>830.90499999999997</v>
      </c>
      <c r="G9" s="6">
        <v>1</v>
      </c>
      <c r="H9" s="1">
        <v>45</v>
      </c>
      <c r="I9" s="1" t="s">
        <v>37</v>
      </c>
      <c r="J9" s="1">
        <v>683.43100000000004</v>
      </c>
      <c r="K9" s="1">
        <f t="shared" si="1"/>
        <v>24.173999999999978</v>
      </c>
      <c r="L9" s="1">
        <f t="shared" si="2"/>
        <v>508.17399999999998</v>
      </c>
      <c r="M9" s="1">
        <v>199.43100000000001</v>
      </c>
      <c r="N9" s="1">
        <v>200</v>
      </c>
      <c r="O9" s="1">
        <v>150</v>
      </c>
      <c r="P9" s="1">
        <f t="shared" si="3"/>
        <v>101.6348</v>
      </c>
      <c r="Q9" s="5">
        <f>15*P9-O9-N9-F9</f>
        <v>343.61699999999996</v>
      </c>
      <c r="R9" s="5">
        <v>500</v>
      </c>
      <c r="S9" s="5">
        <f t="shared" si="4"/>
        <v>250</v>
      </c>
      <c r="T9" s="5">
        <f t="shared" si="5"/>
        <v>250</v>
      </c>
      <c r="U9" s="5">
        <v>800</v>
      </c>
      <c r="V9" s="1"/>
      <c r="W9" s="1">
        <f t="shared" si="6"/>
        <v>16.538675729179374</v>
      </c>
      <c r="X9" s="1">
        <f t="shared" si="7"/>
        <v>11.619100937867739</v>
      </c>
      <c r="Y9" s="1">
        <v>99.697599999999994</v>
      </c>
      <c r="Z9" s="1">
        <v>114.0582</v>
      </c>
      <c r="AA9" s="1">
        <v>98.168999999999983</v>
      </c>
      <c r="AB9" s="1">
        <v>77.913199999999989</v>
      </c>
      <c r="AC9" s="1">
        <v>101.34699999999999</v>
      </c>
      <c r="AD9" s="1"/>
      <c r="AE9" s="1">
        <f t="shared" si="8"/>
        <v>250</v>
      </c>
      <c r="AF9" s="1">
        <f t="shared" si="9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904.71600000000001</v>
      </c>
      <c r="D10" s="1">
        <v>780.82600000000002</v>
      </c>
      <c r="E10" s="1">
        <v>762.79300000000001</v>
      </c>
      <c r="F10" s="1">
        <v>838.49900000000002</v>
      </c>
      <c r="G10" s="6">
        <v>1</v>
      </c>
      <c r="H10" s="1">
        <v>60</v>
      </c>
      <c r="I10" s="1" t="s">
        <v>41</v>
      </c>
      <c r="J10" s="1">
        <v>753.75599999999997</v>
      </c>
      <c r="K10" s="1">
        <f t="shared" si="1"/>
        <v>9.0370000000000346</v>
      </c>
      <c r="L10" s="1">
        <f t="shared" si="2"/>
        <v>527.42899999999997</v>
      </c>
      <c r="M10" s="1">
        <v>235.364</v>
      </c>
      <c r="N10" s="1">
        <v>100</v>
      </c>
      <c r="O10" s="1">
        <v>100</v>
      </c>
      <c r="P10" s="1">
        <f t="shared" si="3"/>
        <v>105.4858</v>
      </c>
      <c r="Q10" s="5">
        <f>16*P10-O10-N10-F10</f>
        <v>649.27379999999994</v>
      </c>
      <c r="R10" s="5">
        <v>700</v>
      </c>
      <c r="S10" s="5">
        <f t="shared" si="4"/>
        <v>350</v>
      </c>
      <c r="T10" s="5">
        <f t="shared" si="5"/>
        <v>350</v>
      </c>
      <c r="U10" s="5">
        <v>900</v>
      </c>
      <c r="V10" s="1"/>
      <c r="W10" s="1">
        <f t="shared" si="6"/>
        <v>16.480881786932461</v>
      </c>
      <c r="X10" s="1">
        <f t="shared" si="7"/>
        <v>9.8449175149641004</v>
      </c>
      <c r="Y10" s="1">
        <v>97.061999999999983</v>
      </c>
      <c r="Z10" s="1">
        <v>121.5</v>
      </c>
      <c r="AA10" s="1">
        <v>112.83280000000001</v>
      </c>
      <c r="AB10" s="1">
        <v>97.524199999999993</v>
      </c>
      <c r="AC10" s="1">
        <v>106.7914</v>
      </c>
      <c r="AD10" s="1"/>
      <c r="AE10" s="1">
        <f t="shared" si="8"/>
        <v>350</v>
      </c>
      <c r="AF10" s="1">
        <f t="shared" si="9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146</v>
      </c>
      <c r="D11" s="1"/>
      <c r="E11" s="1">
        <v>84.1</v>
      </c>
      <c r="F11" s="1">
        <v>52.728000000000002</v>
      </c>
      <c r="G11" s="6">
        <v>1</v>
      </c>
      <c r="H11" s="1">
        <v>120</v>
      </c>
      <c r="I11" s="1" t="s">
        <v>33</v>
      </c>
      <c r="J11" s="1">
        <v>81.5</v>
      </c>
      <c r="K11" s="1">
        <f t="shared" si="1"/>
        <v>2.5999999999999943</v>
      </c>
      <c r="L11" s="1">
        <f t="shared" si="2"/>
        <v>84.1</v>
      </c>
      <c r="M11" s="1"/>
      <c r="N11" s="1">
        <v>0</v>
      </c>
      <c r="O11" s="1"/>
      <c r="P11" s="1">
        <f t="shared" si="3"/>
        <v>16.82</v>
      </c>
      <c r="Q11" s="5">
        <f t="shared" si="10"/>
        <v>165.93199999999999</v>
      </c>
      <c r="R11" s="5">
        <f t="shared" si="11"/>
        <v>166</v>
      </c>
      <c r="S11" s="5">
        <f t="shared" si="4"/>
        <v>83</v>
      </c>
      <c r="T11" s="5">
        <f t="shared" si="5"/>
        <v>83</v>
      </c>
      <c r="U11" s="5"/>
      <c r="V11" s="1"/>
      <c r="W11" s="1">
        <f t="shared" si="6"/>
        <v>13.004042806183115</v>
      </c>
      <c r="X11" s="1">
        <f t="shared" si="7"/>
        <v>3.1348394768133176</v>
      </c>
      <c r="Y11" s="1">
        <v>6.6760000000000002</v>
      </c>
      <c r="Z11" s="1">
        <v>8.2176000000000009</v>
      </c>
      <c r="AA11" s="1">
        <v>5.2492000000000001</v>
      </c>
      <c r="AB11" s="1">
        <v>16.7958</v>
      </c>
      <c r="AC11" s="1">
        <v>5.7317999999999998</v>
      </c>
      <c r="AD11" s="1"/>
      <c r="AE11" s="1">
        <f t="shared" si="8"/>
        <v>83</v>
      </c>
      <c r="AF11" s="1">
        <f t="shared" si="9"/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74</v>
      </c>
      <c r="D12" s="1">
        <v>105.41800000000001</v>
      </c>
      <c r="E12" s="1">
        <v>76.582999999999998</v>
      </c>
      <c r="F12" s="1">
        <v>82.619</v>
      </c>
      <c r="G12" s="6">
        <v>1</v>
      </c>
      <c r="H12" s="1">
        <v>60</v>
      </c>
      <c r="I12" s="1" t="s">
        <v>41</v>
      </c>
      <c r="J12" s="1">
        <v>75</v>
      </c>
      <c r="K12" s="1">
        <f t="shared" si="1"/>
        <v>1.5829999999999984</v>
      </c>
      <c r="L12" s="1">
        <f t="shared" si="2"/>
        <v>76.582999999999998</v>
      </c>
      <c r="M12" s="1"/>
      <c r="N12" s="1">
        <v>52</v>
      </c>
      <c r="O12" s="1"/>
      <c r="P12" s="1">
        <f t="shared" si="3"/>
        <v>15.316599999999999</v>
      </c>
      <c r="Q12" s="5">
        <f t="shared" si="10"/>
        <v>64.496799999999979</v>
      </c>
      <c r="R12" s="5">
        <f t="shared" si="11"/>
        <v>64</v>
      </c>
      <c r="S12" s="5">
        <f t="shared" si="4"/>
        <v>32</v>
      </c>
      <c r="T12" s="5">
        <f t="shared" si="5"/>
        <v>32</v>
      </c>
      <c r="U12" s="5"/>
      <c r="V12" s="1"/>
      <c r="W12" s="1">
        <f t="shared" si="6"/>
        <v>12.967564603110352</v>
      </c>
      <c r="X12" s="1">
        <f t="shared" si="7"/>
        <v>8.7890915738479816</v>
      </c>
      <c r="Y12" s="1">
        <v>15.046200000000001</v>
      </c>
      <c r="Z12" s="1">
        <v>16.655999999999999</v>
      </c>
      <c r="AA12" s="1">
        <v>8.6808000000000014</v>
      </c>
      <c r="AB12" s="1">
        <v>9.9475999999999996</v>
      </c>
      <c r="AC12" s="1">
        <v>18.2942</v>
      </c>
      <c r="AD12" s="1"/>
      <c r="AE12" s="1">
        <f t="shared" si="8"/>
        <v>32</v>
      </c>
      <c r="AF12" s="1">
        <f t="shared" si="9"/>
        <v>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711.47900000000004</v>
      </c>
      <c r="D13" s="1">
        <v>341.81400000000002</v>
      </c>
      <c r="E13" s="1">
        <v>685.71</v>
      </c>
      <c r="F13" s="1">
        <v>305.27699999999999</v>
      </c>
      <c r="G13" s="6">
        <v>1</v>
      </c>
      <c r="H13" s="1">
        <v>60</v>
      </c>
      <c r="I13" s="1" t="s">
        <v>41</v>
      </c>
      <c r="J13" s="1">
        <v>670.37300000000005</v>
      </c>
      <c r="K13" s="1">
        <f t="shared" si="1"/>
        <v>15.336999999999989</v>
      </c>
      <c r="L13" s="1">
        <f t="shared" si="2"/>
        <v>470.54200000000003</v>
      </c>
      <c r="M13" s="1">
        <v>215.16800000000001</v>
      </c>
      <c r="N13" s="1">
        <v>198</v>
      </c>
      <c r="O13" s="1">
        <v>200</v>
      </c>
      <c r="P13" s="1">
        <f t="shared" si="3"/>
        <v>94.108400000000003</v>
      </c>
      <c r="Q13" s="5">
        <f>16*P13-O13-N13-F13</f>
        <v>802.45740000000001</v>
      </c>
      <c r="R13" s="5">
        <v>800</v>
      </c>
      <c r="S13" s="5">
        <f t="shared" si="4"/>
        <v>350</v>
      </c>
      <c r="T13" s="5">
        <v>450</v>
      </c>
      <c r="U13" s="5">
        <v>800</v>
      </c>
      <c r="V13" s="1"/>
      <c r="W13" s="1">
        <f t="shared" si="6"/>
        <v>15.973887559452717</v>
      </c>
      <c r="X13" s="1">
        <f t="shared" si="7"/>
        <v>7.4730523523936228</v>
      </c>
      <c r="Y13" s="1">
        <v>84.207599999999999</v>
      </c>
      <c r="Z13" s="1">
        <v>74.990200000000002</v>
      </c>
      <c r="AA13" s="1">
        <v>81.857600000000005</v>
      </c>
      <c r="AB13" s="1">
        <v>84.222200000000001</v>
      </c>
      <c r="AC13" s="1">
        <v>72.496200000000002</v>
      </c>
      <c r="AD13" s="1"/>
      <c r="AE13" s="1">
        <f t="shared" si="8"/>
        <v>350</v>
      </c>
      <c r="AF13" s="1">
        <f t="shared" si="9"/>
        <v>450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225</v>
      </c>
      <c r="D14" s="1">
        <v>736</v>
      </c>
      <c r="E14" s="1">
        <v>384</v>
      </c>
      <c r="F14" s="1">
        <v>456</v>
      </c>
      <c r="G14" s="6">
        <v>0.25</v>
      </c>
      <c r="H14" s="1">
        <v>120</v>
      </c>
      <c r="I14" s="1" t="s">
        <v>33</v>
      </c>
      <c r="J14" s="1">
        <v>461</v>
      </c>
      <c r="K14" s="1">
        <f t="shared" si="1"/>
        <v>-77</v>
      </c>
      <c r="L14" s="1">
        <f t="shared" si="2"/>
        <v>256</v>
      </c>
      <c r="M14" s="1">
        <v>128</v>
      </c>
      <c r="N14" s="1">
        <v>300</v>
      </c>
      <c r="O14" s="1">
        <v>300</v>
      </c>
      <c r="P14" s="1">
        <f t="shared" si="3"/>
        <v>51.2</v>
      </c>
      <c r="Q14" s="5"/>
      <c r="R14" s="5">
        <v>150</v>
      </c>
      <c r="S14" s="5">
        <f t="shared" si="4"/>
        <v>75</v>
      </c>
      <c r="T14" s="5">
        <f t="shared" si="5"/>
        <v>75</v>
      </c>
      <c r="U14" s="5">
        <v>400</v>
      </c>
      <c r="V14" s="1"/>
      <c r="W14" s="1">
        <f t="shared" si="6"/>
        <v>23.5546875</v>
      </c>
      <c r="X14" s="1">
        <f t="shared" si="7"/>
        <v>20.625</v>
      </c>
      <c r="Y14" s="1">
        <v>81.2</v>
      </c>
      <c r="Z14" s="1">
        <v>69.8</v>
      </c>
      <c r="AA14" s="1">
        <v>61.6</v>
      </c>
      <c r="AB14" s="1">
        <v>58.6</v>
      </c>
      <c r="AC14" s="1">
        <v>59</v>
      </c>
      <c r="AD14" s="1"/>
      <c r="AE14" s="1">
        <f t="shared" si="8"/>
        <v>18.75</v>
      </c>
      <c r="AF14" s="1">
        <f t="shared" si="9"/>
        <v>18.75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47</v>
      </c>
      <c r="B15" s="22" t="s">
        <v>32</v>
      </c>
      <c r="C15" s="22"/>
      <c r="D15" s="22">
        <v>80</v>
      </c>
      <c r="E15" s="22">
        <v>80</v>
      </c>
      <c r="F15" s="22"/>
      <c r="G15" s="23">
        <v>0</v>
      </c>
      <c r="H15" s="22"/>
      <c r="I15" s="22" t="s">
        <v>49</v>
      </c>
      <c r="J15" s="22">
        <v>80</v>
      </c>
      <c r="K15" s="22">
        <f t="shared" si="1"/>
        <v>0</v>
      </c>
      <c r="L15" s="22">
        <f t="shared" si="2"/>
        <v>0</v>
      </c>
      <c r="M15" s="22">
        <v>80</v>
      </c>
      <c r="N15" s="22"/>
      <c r="O15" s="22"/>
      <c r="P15" s="22">
        <f t="shared" si="3"/>
        <v>0</v>
      </c>
      <c r="Q15" s="24"/>
      <c r="R15" s="24"/>
      <c r="S15" s="24"/>
      <c r="T15" s="24"/>
      <c r="U15" s="24">
        <v>500</v>
      </c>
      <c r="V15" s="22" t="s">
        <v>173</v>
      </c>
      <c r="W15" s="22" t="e">
        <f t="shared" ref="W15:W68" si="12">(F15+N15+O15+Q15)/P15</f>
        <v>#DIV/0!</v>
      </c>
      <c r="X15" s="22" t="e">
        <f t="shared" si="7"/>
        <v>#DIV/0!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/>
      <c r="AE15" s="22">
        <f t="shared" si="8"/>
        <v>0</v>
      </c>
      <c r="AF15" s="22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48</v>
      </c>
      <c r="B16" s="11" t="s">
        <v>35</v>
      </c>
      <c r="C16" s="11">
        <v>30</v>
      </c>
      <c r="D16" s="11"/>
      <c r="E16" s="11">
        <v>23.459</v>
      </c>
      <c r="F16" s="11"/>
      <c r="G16" s="12">
        <v>0</v>
      </c>
      <c r="H16" s="11">
        <v>120</v>
      </c>
      <c r="I16" s="11" t="s">
        <v>49</v>
      </c>
      <c r="J16" s="11">
        <v>28.1</v>
      </c>
      <c r="K16" s="11">
        <f t="shared" si="1"/>
        <v>-4.6410000000000018</v>
      </c>
      <c r="L16" s="11">
        <f t="shared" si="2"/>
        <v>23.459</v>
      </c>
      <c r="M16" s="11"/>
      <c r="N16" s="11"/>
      <c r="O16" s="11"/>
      <c r="P16" s="11">
        <f t="shared" si="3"/>
        <v>4.6917999999999997</v>
      </c>
      <c r="Q16" s="14"/>
      <c r="R16" s="14"/>
      <c r="S16" s="14"/>
      <c r="T16" s="14"/>
      <c r="U16" s="14"/>
      <c r="V16" s="11"/>
      <c r="W16" s="11">
        <f t="shared" si="12"/>
        <v>0</v>
      </c>
      <c r="X16" s="11">
        <f t="shared" si="7"/>
        <v>0</v>
      </c>
      <c r="Y16" s="11">
        <v>2.5514000000000001</v>
      </c>
      <c r="Z16" s="11">
        <v>3.9373999999999998</v>
      </c>
      <c r="AA16" s="11">
        <v>2.4649999999999999</v>
      </c>
      <c r="AB16" s="11">
        <v>4.1571999999999996</v>
      </c>
      <c r="AC16" s="11">
        <v>2.5754000000000001</v>
      </c>
      <c r="AD16" s="11" t="s">
        <v>50</v>
      </c>
      <c r="AE16" s="11">
        <f t="shared" si="8"/>
        <v>0</v>
      </c>
      <c r="AF16" s="1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51</v>
      </c>
      <c r="B17" s="11" t="s">
        <v>35</v>
      </c>
      <c r="C17" s="11">
        <v>46.3</v>
      </c>
      <c r="D17" s="11">
        <v>22.532</v>
      </c>
      <c r="E17" s="11">
        <v>45.234000000000002</v>
      </c>
      <c r="F17" s="11"/>
      <c r="G17" s="12">
        <v>0</v>
      </c>
      <c r="H17" s="11">
        <v>60</v>
      </c>
      <c r="I17" s="11" t="s">
        <v>49</v>
      </c>
      <c r="J17" s="11">
        <v>64</v>
      </c>
      <c r="K17" s="11">
        <f t="shared" si="1"/>
        <v>-18.765999999999998</v>
      </c>
      <c r="L17" s="11">
        <f t="shared" si="2"/>
        <v>45.234000000000002</v>
      </c>
      <c r="M17" s="11"/>
      <c r="N17" s="11"/>
      <c r="O17" s="11"/>
      <c r="P17" s="11">
        <f t="shared" si="3"/>
        <v>9.0468000000000011</v>
      </c>
      <c r="Q17" s="14"/>
      <c r="R17" s="14"/>
      <c r="S17" s="14"/>
      <c r="T17" s="14"/>
      <c r="U17" s="14"/>
      <c r="V17" s="11"/>
      <c r="W17" s="11">
        <f t="shared" si="12"/>
        <v>0</v>
      </c>
      <c r="X17" s="11">
        <f t="shared" si="7"/>
        <v>0</v>
      </c>
      <c r="Y17" s="11">
        <v>25.643599999999999</v>
      </c>
      <c r="Z17" s="11">
        <v>3.5960000000000001</v>
      </c>
      <c r="AA17" s="11">
        <v>4.4850000000000003</v>
      </c>
      <c r="AB17" s="11">
        <v>0</v>
      </c>
      <c r="AC17" s="11">
        <v>0</v>
      </c>
      <c r="AD17" s="11"/>
      <c r="AE17" s="11">
        <f t="shared" si="8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52</v>
      </c>
      <c r="B18" s="11" t="s">
        <v>35</v>
      </c>
      <c r="C18" s="11">
        <v>54.238999999999997</v>
      </c>
      <c r="D18" s="11"/>
      <c r="E18" s="11">
        <v>35.384</v>
      </c>
      <c r="F18" s="11"/>
      <c r="G18" s="12">
        <v>0</v>
      </c>
      <c r="H18" s="11">
        <v>60</v>
      </c>
      <c r="I18" s="11" t="s">
        <v>49</v>
      </c>
      <c r="J18" s="11">
        <v>63.8</v>
      </c>
      <c r="K18" s="11">
        <f t="shared" si="1"/>
        <v>-28.415999999999997</v>
      </c>
      <c r="L18" s="11">
        <f t="shared" si="2"/>
        <v>35.384</v>
      </c>
      <c r="M18" s="11"/>
      <c r="N18" s="15">
        <v>100</v>
      </c>
      <c r="O18" s="11"/>
      <c r="P18" s="11">
        <f t="shared" si="3"/>
        <v>7.0768000000000004</v>
      </c>
      <c r="Q18" s="14"/>
      <c r="R18" s="14"/>
      <c r="S18" s="14"/>
      <c r="T18" s="14"/>
      <c r="U18" s="14"/>
      <c r="V18" s="11"/>
      <c r="W18" s="11">
        <f t="shared" si="12"/>
        <v>14.130680533574496</v>
      </c>
      <c r="X18" s="11">
        <f t="shared" si="7"/>
        <v>14.130680533574496</v>
      </c>
      <c r="Y18" s="11">
        <v>16.356200000000001</v>
      </c>
      <c r="Z18" s="11">
        <v>13.5252</v>
      </c>
      <c r="AA18" s="11">
        <v>15.0284</v>
      </c>
      <c r="AB18" s="11">
        <v>12.897</v>
      </c>
      <c r="AC18" s="11">
        <v>0.40239999999999998</v>
      </c>
      <c r="AD18" s="11" t="s">
        <v>53</v>
      </c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80.271000000000001</v>
      </c>
      <c r="D19" s="1">
        <v>19.905000000000001</v>
      </c>
      <c r="E19" s="1">
        <v>47.002000000000002</v>
      </c>
      <c r="F19" s="1">
        <v>44.676000000000002</v>
      </c>
      <c r="G19" s="6">
        <v>1</v>
      </c>
      <c r="H19" s="1">
        <v>60</v>
      </c>
      <c r="I19" s="1" t="s">
        <v>33</v>
      </c>
      <c r="J19" s="1">
        <v>47</v>
      </c>
      <c r="K19" s="1">
        <f t="shared" si="1"/>
        <v>2.0000000000024443E-3</v>
      </c>
      <c r="L19" s="1">
        <f t="shared" si="2"/>
        <v>47.002000000000002</v>
      </c>
      <c r="M19" s="1"/>
      <c r="N19" s="1">
        <v>40</v>
      </c>
      <c r="O19" s="1"/>
      <c r="P19" s="1">
        <f t="shared" si="3"/>
        <v>9.4004000000000012</v>
      </c>
      <c r="Q19" s="5">
        <f t="shared" ref="Q19:Q33" si="13">13*P19-O19-N19-F19</f>
        <v>37.529200000000017</v>
      </c>
      <c r="R19" s="5">
        <v>60</v>
      </c>
      <c r="S19" s="5">
        <f t="shared" ref="S19:S34" si="14">ROUND(R19-T19,0)</f>
        <v>30</v>
      </c>
      <c r="T19" s="5">
        <f t="shared" ref="T19:T34" si="15">ROUND(R19/2,0)</f>
        <v>30</v>
      </c>
      <c r="U19" s="25">
        <v>100</v>
      </c>
      <c r="V19" s="26"/>
      <c r="W19" s="1">
        <f t="shared" ref="W19:W36" si="16">(F19+N19+O19+R19)/P19</f>
        <v>15.390408918769412</v>
      </c>
      <c r="X19" s="26">
        <f t="shared" si="7"/>
        <v>9.0077017999234066</v>
      </c>
      <c r="Y19" s="26">
        <v>9.4163999999999994</v>
      </c>
      <c r="Z19" s="26">
        <v>10.6374</v>
      </c>
      <c r="AA19" s="26">
        <v>5.5423999999999998</v>
      </c>
      <c r="AB19" s="26">
        <v>0</v>
      </c>
      <c r="AC19" s="26">
        <v>4.6874000000000002</v>
      </c>
      <c r="AD19" s="26" t="s">
        <v>55</v>
      </c>
      <c r="AE19" s="1">
        <f t="shared" si="8"/>
        <v>30</v>
      </c>
      <c r="AF19" s="1">
        <f t="shared" si="9"/>
        <v>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188.1</v>
      </c>
      <c r="D20" s="1">
        <v>831.67499999999995</v>
      </c>
      <c r="E20" s="1">
        <v>545.25199999999995</v>
      </c>
      <c r="F20" s="1">
        <v>414.28800000000001</v>
      </c>
      <c r="G20" s="6">
        <v>1</v>
      </c>
      <c r="H20" s="1">
        <v>45</v>
      </c>
      <c r="I20" s="1" t="s">
        <v>37</v>
      </c>
      <c r="J20" s="1">
        <v>587.63</v>
      </c>
      <c r="K20" s="1">
        <f t="shared" si="1"/>
        <v>-42.378000000000043</v>
      </c>
      <c r="L20" s="1">
        <f t="shared" si="2"/>
        <v>258.88699999999994</v>
      </c>
      <c r="M20" s="1">
        <v>286.36500000000001</v>
      </c>
      <c r="N20" s="1">
        <v>250</v>
      </c>
      <c r="O20" s="1">
        <v>200</v>
      </c>
      <c r="P20" s="1">
        <f t="shared" si="3"/>
        <v>51.777399999999986</v>
      </c>
      <c r="Q20" s="5"/>
      <c r="R20" s="5">
        <v>200</v>
      </c>
      <c r="S20" s="5">
        <f t="shared" si="14"/>
        <v>120</v>
      </c>
      <c r="T20" s="5">
        <v>80</v>
      </c>
      <c r="U20" s="5">
        <v>600</v>
      </c>
      <c r="V20" s="1"/>
      <c r="W20" s="1">
        <f t="shared" si="16"/>
        <v>20.55506842753789</v>
      </c>
      <c r="X20" s="1">
        <f t="shared" si="7"/>
        <v>16.692379300621511</v>
      </c>
      <c r="Y20" s="1">
        <v>73.232399999999998</v>
      </c>
      <c r="Z20" s="1">
        <v>86.334199999999981</v>
      </c>
      <c r="AA20" s="1">
        <v>71.793000000000006</v>
      </c>
      <c r="AB20" s="1">
        <v>69.651800000000009</v>
      </c>
      <c r="AC20" s="1">
        <v>79.287199999999999</v>
      </c>
      <c r="AD20" s="1"/>
      <c r="AE20" s="1">
        <f t="shared" si="8"/>
        <v>120</v>
      </c>
      <c r="AF20" s="1">
        <f t="shared" si="9"/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>
        <v>228.48</v>
      </c>
      <c r="D21" s="1">
        <v>20.65</v>
      </c>
      <c r="E21" s="1">
        <v>175.285</v>
      </c>
      <c r="F21" s="1">
        <v>12.497</v>
      </c>
      <c r="G21" s="6">
        <v>1</v>
      </c>
      <c r="H21" s="1">
        <v>60</v>
      </c>
      <c r="I21" s="1" t="s">
        <v>33</v>
      </c>
      <c r="J21" s="1">
        <v>189</v>
      </c>
      <c r="K21" s="1">
        <f t="shared" si="1"/>
        <v>-13.715000000000003</v>
      </c>
      <c r="L21" s="1">
        <f t="shared" si="2"/>
        <v>175.285</v>
      </c>
      <c r="M21" s="1"/>
      <c r="N21" s="1">
        <v>216</v>
      </c>
      <c r="O21" s="1">
        <v>150</v>
      </c>
      <c r="P21" s="1">
        <f t="shared" si="3"/>
        <v>35.057000000000002</v>
      </c>
      <c r="Q21" s="5">
        <f t="shared" si="13"/>
        <v>77.244000000000042</v>
      </c>
      <c r="R21" s="5">
        <v>150</v>
      </c>
      <c r="S21" s="5">
        <f t="shared" si="14"/>
        <v>70</v>
      </c>
      <c r="T21" s="5">
        <v>80</v>
      </c>
      <c r="U21" s="5">
        <v>300</v>
      </c>
      <c r="V21" s="1"/>
      <c r="W21" s="1">
        <f t="shared" si="16"/>
        <v>15.075362980289244</v>
      </c>
      <c r="X21" s="1">
        <f t="shared" si="7"/>
        <v>10.796616938129333</v>
      </c>
      <c r="Y21" s="1">
        <v>42.551200000000001</v>
      </c>
      <c r="Z21" s="1">
        <v>22.668600000000001</v>
      </c>
      <c r="AA21" s="1">
        <v>33.648800000000001</v>
      </c>
      <c r="AB21" s="1">
        <v>33.456200000000003</v>
      </c>
      <c r="AC21" s="1">
        <v>32.606200000000001</v>
      </c>
      <c r="AD21" s="1"/>
      <c r="AE21" s="1">
        <f t="shared" si="8"/>
        <v>70</v>
      </c>
      <c r="AF21" s="1">
        <f t="shared" si="9"/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32</v>
      </c>
      <c r="C22" s="1">
        <v>152</v>
      </c>
      <c r="D22" s="1">
        <v>704</v>
      </c>
      <c r="E22" s="1">
        <v>322</v>
      </c>
      <c r="F22" s="1">
        <v>506</v>
      </c>
      <c r="G22" s="6">
        <v>0.25</v>
      </c>
      <c r="H22" s="1">
        <v>120</v>
      </c>
      <c r="I22" s="1" t="s">
        <v>33</v>
      </c>
      <c r="J22" s="1">
        <v>385</v>
      </c>
      <c r="K22" s="1">
        <f t="shared" si="1"/>
        <v>-63</v>
      </c>
      <c r="L22" s="1">
        <f t="shared" si="2"/>
        <v>322</v>
      </c>
      <c r="M22" s="1"/>
      <c r="N22" s="1">
        <v>0</v>
      </c>
      <c r="O22" s="1"/>
      <c r="P22" s="1">
        <f t="shared" si="3"/>
        <v>64.400000000000006</v>
      </c>
      <c r="Q22" s="5">
        <f t="shared" si="13"/>
        <v>331.20000000000005</v>
      </c>
      <c r="R22" s="5">
        <v>500</v>
      </c>
      <c r="S22" s="5">
        <f t="shared" si="14"/>
        <v>250</v>
      </c>
      <c r="T22" s="5">
        <f t="shared" si="15"/>
        <v>250</v>
      </c>
      <c r="U22" s="5">
        <v>550</v>
      </c>
      <c r="V22" s="1"/>
      <c r="W22" s="1">
        <f t="shared" si="16"/>
        <v>15.621118012422359</v>
      </c>
      <c r="X22" s="1">
        <f t="shared" si="7"/>
        <v>7.8571428571428568</v>
      </c>
      <c r="Y22" s="1">
        <v>44.8</v>
      </c>
      <c r="Z22" s="1">
        <v>84.6</v>
      </c>
      <c r="AA22" s="1">
        <v>63.8</v>
      </c>
      <c r="AB22" s="1">
        <v>57.2</v>
      </c>
      <c r="AC22" s="1">
        <v>46.6</v>
      </c>
      <c r="AD22" s="1"/>
      <c r="AE22" s="1">
        <f t="shared" si="8"/>
        <v>62.5</v>
      </c>
      <c r="AF22" s="1">
        <f t="shared" si="9"/>
        <v>62.5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/>
      <c r="D23" s="1">
        <v>324</v>
      </c>
      <c r="E23" s="1">
        <v>27</v>
      </c>
      <c r="F23" s="1">
        <v>297</v>
      </c>
      <c r="G23" s="6">
        <v>0.4</v>
      </c>
      <c r="H23" s="1"/>
      <c r="I23" s="1" t="s">
        <v>33</v>
      </c>
      <c r="J23" s="1">
        <v>27</v>
      </c>
      <c r="K23" s="1">
        <f t="shared" si="1"/>
        <v>0</v>
      </c>
      <c r="L23" s="1">
        <f t="shared" si="2"/>
        <v>27</v>
      </c>
      <c r="M23" s="1"/>
      <c r="N23" s="15">
        <f>N78</f>
        <v>100</v>
      </c>
      <c r="O23" s="1"/>
      <c r="P23" s="1">
        <f t="shared" si="3"/>
        <v>5.4</v>
      </c>
      <c r="Q23" s="5"/>
      <c r="R23" s="5">
        <f t="shared" ref="R23:R35" si="17">ROUND(Q23,0)</f>
        <v>0</v>
      </c>
      <c r="S23" s="5">
        <f t="shared" si="14"/>
        <v>0</v>
      </c>
      <c r="T23" s="5">
        <f t="shared" si="15"/>
        <v>0</v>
      </c>
      <c r="U23" s="5">
        <v>100</v>
      </c>
      <c r="V23" s="1"/>
      <c r="W23" s="1">
        <f t="shared" si="16"/>
        <v>73.518518518518519</v>
      </c>
      <c r="X23" s="1">
        <f t="shared" si="7"/>
        <v>73.518518518518519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962.15800000000002</v>
      </c>
      <c r="D24" s="1">
        <v>338.21199999999999</v>
      </c>
      <c r="E24" s="1">
        <v>763.66899999999998</v>
      </c>
      <c r="F24" s="1">
        <v>462.29700000000003</v>
      </c>
      <c r="G24" s="6">
        <v>1</v>
      </c>
      <c r="H24" s="1">
        <v>45</v>
      </c>
      <c r="I24" s="1" t="s">
        <v>37</v>
      </c>
      <c r="J24" s="1">
        <v>696.24099999999999</v>
      </c>
      <c r="K24" s="1">
        <f t="shared" si="1"/>
        <v>67.427999999999997</v>
      </c>
      <c r="L24" s="1">
        <f t="shared" si="2"/>
        <v>452.00200000000001</v>
      </c>
      <c r="M24" s="1">
        <v>311.66699999999997</v>
      </c>
      <c r="N24" s="1">
        <v>500</v>
      </c>
      <c r="O24" s="1">
        <v>500</v>
      </c>
      <c r="P24" s="1">
        <f t="shared" si="3"/>
        <v>90.400400000000005</v>
      </c>
      <c r="Q24" s="5"/>
      <c r="R24" s="5">
        <v>150</v>
      </c>
      <c r="S24" s="5">
        <f t="shared" si="14"/>
        <v>70</v>
      </c>
      <c r="T24" s="5">
        <v>80</v>
      </c>
      <c r="U24" s="5">
        <v>600</v>
      </c>
      <c r="V24" s="1"/>
      <c r="W24" s="1">
        <f t="shared" si="16"/>
        <v>17.83506488909341</v>
      </c>
      <c r="X24" s="1">
        <f t="shared" si="7"/>
        <v>16.175780195662849</v>
      </c>
      <c r="Y24" s="1">
        <v>96.738399999999999</v>
      </c>
      <c r="Z24" s="1">
        <v>57.1736</v>
      </c>
      <c r="AA24" s="1">
        <v>109.6216</v>
      </c>
      <c r="AB24" s="1">
        <v>81.875</v>
      </c>
      <c r="AC24" s="1">
        <v>73.573800000000006</v>
      </c>
      <c r="AD24" s="1"/>
      <c r="AE24" s="1">
        <f t="shared" si="8"/>
        <v>70</v>
      </c>
      <c r="AF24" s="1">
        <f t="shared" si="9"/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514</v>
      </c>
      <c r="D25" s="1">
        <v>200</v>
      </c>
      <c r="E25" s="1">
        <v>472</v>
      </c>
      <c r="F25" s="1">
        <v>9</v>
      </c>
      <c r="G25" s="6">
        <v>0.12</v>
      </c>
      <c r="H25" s="1">
        <v>60</v>
      </c>
      <c r="I25" s="1" t="s">
        <v>33</v>
      </c>
      <c r="J25" s="1">
        <v>485</v>
      </c>
      <c r="K25" s="1">
        <f t="shared" si="1"/>
        <v>-13</v>
      </c>
      <c r="L25" s="1">
        <f t="shared" si="2"/>
        <v>472</v>
      </c>
      <c r="M25" s="1"/>
      <c r="N25" s="1">
        <v>558</v>
      </c>
      <c r="O25" s="1">
        <v>500</v>
      </c>
      <c r="P25" s="1">
        <f t="shared" si="3"/>
        <v>94.4</v>
      </c>
      <c r="Q25" s="5">
        <f t="shared" si="13"/>
        <v>160.20000000000005</v>
      </c>
      <c r="R25" s="5">
        <v>400</v>
      </c>
      <c r="S25" s="5">
        <f t="shared" si="14"/>
        <v>200</v>
      </c>
      <c r="T25" s="5">
        <f t="shared" si="15"/>
        <v>200</v>
      </c>
      <c r="U25" s="5">
        <v>750</v>
      </c>
      <c r="V25" s="1"/>
      <c r="W25" s="1">
        <f t="shared" si="16"/>
        <v>15.540254237288135</v>
      </c>
      <c r="X25" s="1">
        <f t="shared" si="7"/>
        <v>11.302966101694915</v>
      </c>
      <c r="Y25" s="1">
        <v>118.4</v>
      </c>
      <c r="Z25" s="1">
        <v>56.6</v>
      </c>
      <c r="AA25" s="1">
        <v>90</v>
      </c>
      <c r="AB25" s="1">
        <v>73</v>
      </c>
      <c r="AC25" s="1">
        <v>78.2</v>
      </c>
      <c r="AD25" s="1"/>
      <c r="AE25" s="1">
        <f t="shared" si="8"/>
        <v>24</v>
      </c>
      <c r="AF25" s="1">
        <f t="shared" si="9"/>
        <v>24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610</v>
      </c>
      <c r="D26" s="1">
        <v>368</v>
      </c>
      <c r="E26" s="1">
        <v>576</v>
      </c>
      <c r="F26" s="1">
        <v>271</v>
      </c>
      <c r="G26" s="6">
        <v>0.25</v>
      </c>
      <c r="H26" s="1">
        <v>120</v>
      </c>
      <c r="I26" s="1" t="s">
        <v>33</v>
      </c>
      <c r="J26" s="1">
        <v>585</v>
      </c>
      <c r="K26" s="1">
        <f t="shared" si="1"/>
        <v>-9</v>
      </c>
      <c r="L26" s="1">
        <f t="shared" si="2"/>
        <v>408</v>
      </c>
      <c r="M26" s="1">
        <v>168</v>
      </c>
      <c r="N26" s="1">
        <v>200</v>
      </c>
      <c r="O26" s="1">
        <v>200</v>
      </c>
      <c r="P26" s="1">
        <f t="shared" si="3"/>
        <v>81.599999999999994</v>
      </c>
      <c r="Q26" s="5">
        <f t="shared" si="13"/>
        <v>389.79999999999995</v>
      </c>
      <c r="R26" s="5">
        <v>500</v>
      </c>
      <c r="S26" s="5">
        <f t="shared" si="14"/>
        <v>250</v>
      </c>
      <c r="T26" s="5">
        <f t="shared" si="15"/>
        <v>250</v>
      </c>
      <c r="U26" s="5">
        <v>700</v>
      </c>
      <c r="V26" s="1"/>
      <c r="W26" s="1">
        <f t="shared" si="16"/>
        <v>14.350490196078432</v>
      </c>
      <c r="X26" s="1">
        <f t="shared" si="7"/>
        <v>8.2230392156862759</v>
      </c>
      <c r="Y26" s="1">
        <v>71</v>
      </c>
      <c r="Z26" s="1">
        <v>66.400000000000006</v>
      </c>
      <c r="AA26" s="1">
        <v>62</v>
      </c>
      <c r="AB26" s="1">
        <v>53</v>
      </c>
      <c r="AC26" s="1">
        <v>74.599999999999994</v>
      </c>
      <c r="AD26" s="1"/>
      <c r="AE26" s="1">
        <f t="shared" si="8"/>
        <v>62.5</v>
      </c>
      <c r="AF26" s="1">
        <f t="shared" si="9"/>
        <v>62.5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68.5</v>
      </c>
      <c r="D27" s="1"/>
      <c r="E27" s="1">
        <v>34.329000000000001</v>
      </c>
      <c r="F27" s="1">
        <v>26.434999999999999</v>
      </c>
      <c r="G27" s="6">
        <v>1</v>
      </c>
      <c r="H27" s="1">
        <v>120</v>
      </c>
      <c r="I27" s="1" t="s">
        <v>33</v>
      </c>
      <c r="J27" s="1">
        <v>34.4</v>
      </c>
      <c r="K27" s="1">
        <f t="shared" si="1"/>
        <v>-7.0999999999997954E-2</v>
      </c>
      <c r="L27" s="1">
        <f t="shared" si="2"/>
        <v>34.329000000000001</v>
      </c>
      <c r="M27" s="1"/>
      <c r="N27" s="1">
        <v>0</v>
      </c>
      <c r="O27" s="1"/>
      <c r="P27" s="1">
        <f t="shared" si="3"/>
        <v>6.8658000000000001</v>
      </c>
      <c r="Q27" s="5">
        <f t="shared" si="13"/>
        <v>62.820400000000006</v>
      </c>
      <c r="R27" s="30">
        <v>80</v>
      </c>
      <c r="S27" s="5">
        <f t="shared" si="14"/>
        <v>40</v>
      </c>
      <c r="T27" s="5">
        <f t="shared" si="15"/>
        <v>40</v>
      </c>
      <c r="U27" s="5">
        <v>100</v>
      </c>
      <c r="V27" s="1"/>
      <c r="W27" s="1">
        <f t="shared" si="16"/>
        <v>15.502199306708613</v>
      </c>
      <c r="X27" s="1">
        <f t="shared" si="7"/>
        <v>3.8502432345830053</v>
      </c>
      <c r="Y27" s="1">
        <v>3.3628</v>
      </c>
      <c r="Z27" s="1">
        <v>4.6928000000000001</v>
      </c>
      <c r="AA27" s="1">
        <v>4.9509999999999996</v>
      </c>
      <c r="AB27" s="1">
        <v>6.3757999999999999</v>
      </c>
      <c r="AC27" s="1">
        <v>5.8220000000000001</v>
      </c>
      <c r="AD27" s="1"/>
      <c r="AE27" s="1">
        <f t="shared" si="8"/>
        <v>40</v>
      </c>
      <c r="AF27" s="1">
        <f t="shared" si="9"/>
        <v>40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32</v>
      </c>
      <c r="C28" s="1">
        <v>169</v>
      </c>
      <c r="D28" s="1">
        <v>32</v>
      </c>
      <c r="E28" s="1">
        <v>120</v>
      </c>
      <c r="F28" s="1">
        <v>8</v>
      </c>
      <c r="G28" s="6">
        <v>0.4</v>
      </c>
      <c r="H28" s="1">
        <v>45</v>
      </c>
      <c r="I28" s="1" t="s">
        <v>33</v>
      </c>
      <c r="J28" s="1">
        <v>144</v>
      </c>
      <c r="K28" s="1">
        <f t="shared" si="1"/>
        <v>-24</v>
      </c>
      <c r="L28" s="1">
        <f t="shared" si="2"/>
        <v>120</v>
      </c>
      <c r="M28" s="1"/>
      <c r="N28" s="1">
        <v>250</v>
      </c>
      <c r="O28" s="1">
        <v>300</v>
      </c>
      <c r="P28" s="1">
        <f t="shared" si="3"/>
        <v>24</v>
      </c>
      <c r="Q28" s="5"/>
      <c r="R28" s="5">
        <v>120</v>
      </c>
      <c r="S28" s="5">
        <f t="shared" si="14"/>
        <v>60</v>
      </c>
      <c r="T28" s="5">
        <f t="shared" si="15"/>
        <v>60</v>
      </c>
      <c r="U28" s="5">
        <v>550</v>
      </c>
      <c r="V28" s="1"/>
      <c r="W28" s="1">
        <f t="shared" si="16"/>
        <v>28.25</v>
      </c>
      <c r="X28" s="1">
        <f t="shared" si="7"/>
        <v>23.25</v>
      </c>
      <c r="Y28" s="1">
        <v>40.4</v>
      </c>
      <c r="Z28" s="1">
        <v>9.1999999999999993</v>
      </c>
      <c r="AA28" s="1">
        <v>24</v>
      </c>
      <c r="AB28" s="1">
        <v>0</v>
      </c>
      <c r="AC28" s="1">
        <v>0</v>
      </c>
      <c r="AD28" s="1"/>
      <c r="AE28" s="1">
        <f t="shared" si="8"/>
        <v>24</v>
      </c>
      <c r="AF28" s="1">
        <f t="shared" si="9"/>
        <v>24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558.31200000000001</v>
      </c>
      <c r="D29" s="1">
        <v>103.431</v>
      </c>
      <c r="E29" s="1">
        <v>341.05900000000003</v>
      </c>
      <c r="F29" s="1">
        <v>217.76599999999999</v>
      </c>
      <c r="G29" s="6">
        <v>1</v>
      </c>
      <c r="H29" s="1">
        <v>45</v>
      </c>
      <c r="I29" s="1" t="s">
        <v>33</v>
      </c>
      <c r="J29" s="1">
        <v>323</v>
      </c>
      <c r="K29" s="1">
        <f t="shared" si="1"/>
        <v>18.059000000000026</v>
      </c>
      <c r="L29" s="1">
        <f t="shared" si="2"/>
        <v>341.05900000000003</v>
      </c>
      <c r="M29" s="1"/>
      <c r="N29" s="1">
        <v>192</v>
      </c>
      <c r="O29" s="1">
        <v>200</v>
      </c>
      <c r="P29" s="1">
        <f t="shared" si="3"/>
        <v>68.211800000000011</v>
      </c>
      <c r="Q29" s="5">
        <f t="shared" si="13"/>
        <v>276.98740000000021</v>
      </c>
      <c r="R29" s="5">
        <f t="shared" si="17"/>
        <v>277</v>
      </c>
      <c r="S29" s="5">
        <f t="shared" si="14"/>
        <v>157</v>
      </c>
      <c r="T29" s="5">
        <v>120</v>
      </c>
      <c r="U29" s="5"/>
      <c r="V29" s="1"/>
      <c r="W29" s="1">
        <f t="shared" si="16"/>
        <v>13.000184718772996</v>
      </c>
      <c r="X29" s="1">
        <f t="shared" si="7"/>
        <v>8.9393037568279947</v>
      </c>
      <c r="Y29" s="1">
        <v>72.875</v>
      </c>
      <c r="Z29" s="1">
        <v>60.480600000000003</v>
      </c>
      <c r="AA29" s="1">
        <v>85.500399999999999</v>
      </c>
      <c r="AB29" s="1">
        <v>70.189400000000006</v>
      </c>
      <c r="AC29" s="1">
        <v>72.666399999999996</v>
      </c>
      <c r="AD29" s="1"/>
      <c r="AE29" s="1">
        <f t="shared" si="8"/>
        <v>157</v>
      </c>
      <c r="AF29" s="1">
        <f t="shared" si="9"/>
        <v>120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555.58299999999997</v>
      </c>
      <c r="D30" s="1">
        <v>196.50299999999999</v>
      </c>
      <c r="E30" s="1">
        <v>482.755</v>
      </c>
      <c r="F30" s="1">
        <v>209.7</v>
      </c>
      <c r="G30" s="6">
        <v>1</v>
      </c>
      <c r="H30" s="1">
        <v>60</v>
      </c>
      <c r="I30" s="1" t="s">
        <v>41</v>
      </c>
      <c r="J30" s="1">
        <v>474.57600000000002</v>
      </c>
      <c r="K30" s="1">
        <f t="shared" si="1"/>
        <v>8.1789999999999736</v>
      </c>
      <c r="L30" s="1">
        <f t="shared" si="2"/>
        <v>327.57900000000001</v>
      </c>
      <c r="M30" s="1">
        <v>155.17599999999999</v>
      </c>
      <c r="N30" s="1">
        <v>200</v>
      </c>
      <c r="O30" s="1">
        <v>200</v>
      </c>
      <c r="P30" s="1">
        <f t="shared" si="3"/>
        <v>65.515799999999999</v>
      </c>
      <c r="Q30" s="5">
        <f t="shared" si="13"/>
        <v>242.00539999999995</v>
      </c>
      <c r="R30" s="5">
        <v>400</v>
      </c>
      <c r="S30" s="5">
        <f t="shared" si="14"/>
        <v>200</v>
      </c>
      <c r="T30" s="5">
        <f t="shared" si="15"/>
        <v>200</v>
      </c>
      <c r="U30" s="5">
        <v>600</v>
      </c>
      <c r="V30" s="1"/>
      <c r="W30" s="1">
        <f t="shared" si="16"/>
        <v>15.411549580406559</v>
      </c>
      <c r="X30" s="1">
        <f t="shared" si="7"/>
        <v>9.3061521037673369</v>
      </c>
      <c r="Y30" s="1">
        <v>59.364199999999997</v>
      </c>
      <c r="Z30" s="1">
        <v>49.595599999999997</v>
      </c>
      <c r="AA30" s="1">
        <v>65.342399999999998</v>
      </c>
      <c r="AB30" s="1">
        <v>51.680999999999997</v>
      </c>
      <c r="AC30" s="1">
        <v>52.134400000000007</v>
      </c>
      <c r="AD30" s="1"/>
      <c r="AE30" s="1">
        <f t="shared" si="8"/>
        <v>200</v>
      </c>
      <c r="AF30" s="1">
        <f t="shared" si="9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121</v>
      </c>
      <c r="D31" s="1"/>
      <c r="E31" s="1">
        <v>93</v>
      </c>
      <c r="F31" s="1"/>
      <c r="G31" s="6">
        <v>0.22</v>
      </c>
      <c r="H31" s="1">
        <v>120</v>
      </c>
      <c r="I31" s="1" t="s">
        <v>33</v>
      </c>
      <c r="J31" s="1">
        <v>101</v>
      </c>
      <c r="K31" s="1">
        <f t="shared" si="1"/>
        <v>-8</v>
      </c>
      <c r="L31" s="1">
        <f t="shared" si="2"/>
        <v>93</v>
      </c>
      <c r="M31" s="1"/>
      <c r="N31" s="1">
        <v>150</v>
      </c>
      <c r="O31" s="1">
        <v>100</v>
      </c>
      <c r="P31" s="1">
        <f t="shared" si="3"/>
        <v>18.600000000000001</v>
      </c>
      <c r="Q31" s="5">
        <v>50</v>
      </c>
      <c r="R31" s="5">
        <v>70</v>
      </c>
      <c r="S31" s="5">
        <f t="shared" si="14"/>
        <v>30</v>
      </c>
      <c r="T31" s="5">
        <v>40</v>
      </c>
      <c r="U31" s="5">
        <v>500</v>
      </c>
      <c r="V31" s="1"/>
      <c r="W31" s="1">
        <f t="shared" si="16"/>
        <v>17.204301075268816</v>
      </c>
      <c r="X31" s="1">
        <f t="shared" si="7"/>
        <v>13.440860215053762</v>
      </c>
      <c r="Y31" s="1">
        <v>20</v>
      </c>
      <c r="Z31" s="1">
        <v>12.8</v>
      </c>
      <c r="AA31" s="1">
        <v>24</v>
      </c>
      <c r="AB31" s="1">
        <v>15.4</v>
      </c>
      <c r="AC31" s="1">
        <v>17</v>
      </c>
      <c r="AD31" s="1"/>
      <c r="AE31" s="1">
        <f t="shared" si="8"/>
        <v>6.6</v>
      </c>
      <c r="AF31" s="1">
        <f t="shared" si="9"/>
        <v>8.8000000000000007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127.13500000000001</v>
      </c>
      <c r="D32" s="1">
        <v>176.50200000000001</v>
      </c>
      <c r="E32" s="1">
        <v>224.08699999999999</v>
      </c>
      <c r="F32" s="1">
        <v>54.524999999999999</v>
      </c>
      <c r="G32" s="6">
        <v>1</v>
      </c>
      <c r="H32" s="1">
        <v>45</v>
      </c>
      <c r="I32" s="1" t="s">
        <v>33</v>
      </c>
      <c r="J32" s="1">
        <v>207.5</v>
      </c>
      <c r="K32" s="1">
        <f t="shared" si="1"/>
        <v>16.586999999999989</v>
      </c>
      <c r="L32" s="1">
        <f t="shared" si="2"/>
        <v>224.08699999999999</v>
      </c>
      <c r="M32" s="1"/>
      <c r="N32" s="1">
        <v>150</v>
      </c>
      <c r="O32" s="1">
        <v>100</v>
      </c>
      <c r="P32" s="1">
        <f t="shared" si="3"/>
        <v>44.817399999999999</v>
      </c>
      <c r="Q32" s="25">
        <f t="shared" si="13"/>
        <v>278.10120000000006</v>
      </c>
      <c r="R32" s="5">
        <v>300</v>
      </c>
      <c r="S32" s="5">
        <f t="shared" si="14"/>
        <v>140</v>
      </c>
      <c r="T32" s="5">
        <v>160</v>
      </c>
      <c r="U32" s="25">
        <v>350</v>
      </c>
      <c r="V32" s="26"/>
      <c r="W32" s="1">
        <f t="shared" si="16"/>
        <v>13.488622722424772</v>
      </c>
      <c r="X32" s="26">
        <f t="shared" si="7"/>
        <v>6.7947939862642635</v>
      </c>
      <c r="Y32" s="26">
        <v>36.278399999999998</v>
      </c>
      <c r="Z32" s="26">
        <v>35.227200000000003</v>
      </c>
      <c r="AA32" s="26">
        <v>17.2164</v>
      </c>
      <c r="AB32" s="26">
        <v>33.712400000000002</v>
      </c>
      <c r="AC32" s="26">
        <v>47.775199999999998</v>
      </c>
      <c r="AD32" s="26" t="s">
        <v>69</v>
      </c>
      <c r="AE32" s="1">
        <f t="shared" si="8"/>
        <v>140</v>
      </c>
      <c r="AF32" s="1">
        <f t="shared" si="9"/>
        <v>160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180</v>
      </c>
      <c r="D33" s="1"/>
      <c r="E33" s="1">
        <v>81</v>
      </c>
      <c r="F33" s="1">
        <v>76</v>
      </c>
      <c r="G33" s="6">
        <v>0.4</v>
      </c>
      <c r="H33" s="1">
        <v>60</v>
      </c>
      <c r="I33" s="1" t="s">
        <v>33</v>
      </c>
      <c r="J33" s="1">
        <v>77</v>
      </c>
      <c r="K33" s="1">
        <f t="shared" si="1"/>
        <v>4</v>
      </c>
      <c r="L33" s="1">
        <f t="shared" si="2"/>
        <v>81</v>
      </c>
      <c r="M33" s="1"/>
      <c r="N33" s="1">
        <v>100</v>
      </c>
      <c r="O33" s="1"/>
      <c r="P33" s="1">
        <f t="shared" si="3"/>
        <v>16.2</v>
      </c>
      <c r="Q33" s="5">
        <f t="shared" si="13"/>
        <v>34.599999999999994</v>
      </c>
      <c r="R33" s="5">
        <v>70</v>
      </c>
      <c r="S33" s="5">
        <f t="shared" si="14"/>
        <v>30</v>
      </c>
      <c r="T33" s="5">
        <v>40</v>
      </c>
      <c r="U33" s="5">
        <v>100</v>
      </c>
      <c r="V33" s="1"/>
      <c r="W33" s="1">
        <f t="shared" si="16"/>
        <v>15.185185185185185</v>
      </c>
      <c r="X33" s="1">
        <f t="shared" si="7"/>
        <v>10.864197530864198</v>
      </c>
      <c r="Y33" s="1">
        <v>17.2</v>
      </c>
      <c r="Z33" s="1">
        <v>14.2</v>
      </c>
      <c r="AA33" s="1">
        <v>7.8</v>
      </c>
      <c r="AB33" s="1">
        <v>19.2</v>
      </c>
      <c r="AC33" s="1">
        <v>18.8</v>
      </c>
      <c r="AD33" s="1" t="s">
        <v>177</v>
      </c>
      <c r="AE33" s="1">
        <f t="shared" si="8"/>
        <v>12</v>
      </c>
      <c r="AF33" s="1">
        <f t="shared" si="9"/>
        <v>16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219.81800000000001</v>
      </c>
      <c r="D34" s="1">
        <v>5.4189999999999996</v>
      </c>
      <c r="E34" s="1">
        <v>75.081000000000003</v>
      </c>
      <c r="F34" s="1">
        <v>130.001</v>
      </c>
      <c r="G34" s="6">
        <v>1</v>
      </c>
      <c r="H34" s="1">
        <v>60</v>
      </c>
      <c r="I34" s="1" t="s">
        <v>41</v>
      </c>
      <c r="J34" s="1">
        <v>59.6</v>
      </c>
      <c r="K34" s="1">
        <f t="shared" si="1"/>
        <v>15.481000000000002</v>
      </c>
      <c r="L34" s="1">
        <f t="shared" si="2"/>
        <v>75.081000000000003</v>
      </c>
      <c r="M34" s="1"/>
      <c r="N34" s="1">
        <v>115</v>
      </c>
      <c r="O34" s="1"/>
      <c r="P34" s="1">
        <f t="shared" si="3"/>
        <v>15.016200000000001</v>
      </c>
      <c r="Q34" s="5"/>
      <c r="R34" s="5">
        <f t="shared" si="17"/>
        <v>0</v>
      </c>
      <c r="S34" s="5">
        <f t="shared" si="14"/>
        <v>0</v>
      </c>
      <c r="T34" s="5">
        <f t="shared" si="15"/>
        <v>0</v>
      </c>
      <c r="U34" s="5"/>
      <c r="V34" s="1"/>
      <c r="W34" s="1">
        <f t="shared" si="16"/>
        <v>16.315778958724575</v>
      </c>
      <c r="X34" s="1">
        <f t="shared" si="7"/>
        <v>16.315778958724575</v>
      </c>
      <c r="Y34" s="1">
        <v>16.351600000000001</v>
      </c>
      <c r="Z34" s="1">
        <v>17.4574</v>
      </c>
      <c r="AA34" s="1">
        <v>23.148800000000001</v>
      </c>
      <c r="AB34" s="1">
        <v>16.1218</v>
      </c>
      <c r="AC34" s="1">
        <v>13.748200000000001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48</v>
      </c>
      <c r="D35" s="1">
        <v>1</v>
      </c>
      <c r="E35" s="1">
        <v>30</v>
      </c>
      <c r="F35" s="1"/>
      <c r="G35" s="6">
        <v>0</v>
      </c>
      <c r="H35" s="1">
        <v>60</v>
      </c>
      <c r="I35" s="1" t="s">
        <v>49</v>
      </c>
      <c r="J35" s="1">
        <v>50</v>
      </c>
      <c r="K35" s="1">
        <f t="shared" si="1"/>
        <v>-20</v>
      </c>
      <c r="L35" s="1">
        <f t="shared" si="2"/>
        <v>30</v>
      </c>
      <c r="M35" s="1"/>
      <c r="N35" s="1">
        <v>150</v>
      </c>
      <c r="O35" s="1"/>
      <c r="P35" s="1">
        <f t="shared" si="3"/>
        <v>6</v>
      </c>
      <c r="Q35" s="27"/>
      <c r="R35" s="5">
        <f t="shared" si="17"/>
        <v>0</v>
      </c>
      <c r="S35" s="5"/>
      <c r="T35" s="5"/>
      <c r="U35" s="27"/>
      <c r="V35" s="28" t="s">
        <v>130</v>
      </c>
      <c r="W35" s="1">
        <f t="shared" si="16"/>
        <v>25</v>
      </c>
      <c r="X35" s="1">
        <f t="shared" si="7"/>
        <v>25</v>
      </c>
      <c r="Y35" s="1">
        <v>9.4</v>
      </c>
      <c r="Z35" s="1">
        <v>4</v>
      </c>
      <c r="AA35" s="1">
        <v>9.6</v>
      </c>
      <c r="AB35" s="1">
        <v>0</v>
      </c>
      <c r="AC35" s="1">
        <v>0</v>
      </c>
      <c r="AD35" s="1" t="s">
        <v>176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253.22200000000001</v>
      </c>
      <c r="D36" s="1"/>
      <c r="E36" s="15">
        <f>101.102+E114</f>
        <v>184.29599999999999</v>
      </c>
      <c r="F36" s="1"/>
      <c r="G36" s="6">
        <v>1</v>
      </c>
      <c r="H36" s="1">
        <v>45</v>
      </c>
      <c r="I36" s="1" t="s">
        <v>37</v>
      </c>
      <c r="J36" s="1">
        <v>115</v>
      </c>
      <c r="K36" s="1">
        <f t="shared" si="1"/>
        <v>69.295999999999992</v>
      </c>
      <c r="L36" s="1">
        <f t="shared" si="2"/>
        <v>184.29599999999999</v>
      </c>
      <c r="M36" s="1"/>
      <c r="N36" s="1">
        <v>450</v>
      </c>
      <c r="O36" s="1">
        <v>400</v>
      </c>
      <c r="P36" s="1">
        <f t="shared" si="3"/>
        <v>36.859200000000001</v>
      </c>
      <c r="Q36" s="5"/>
      <c r="R36" s="5">
        <v>350</v>
      </c>
      <c r="S36" s="5">
        <f>ROUND(R36-T36,0)</f>
        <v>175</v>
      </c>
      <c r="T36" s="5">
        <f>ROUND(R36/2,0)</f>
        <v>175</v>
      </c>
      <c r="U36" s="5">
        <v>1200</v>
      </c>
      <c r="V36" s="1"/>
      <c r="W36" s="1">
        <f t="shared" si="16"/>
        <v>32.556322437817421</v>
      </c>
      <c r="X36" s="1">
        <f t="shared" si="7"/>
        <v>23.060728393454006</v>
      </c>
      <c r="Y36" s="1">
        <v>67.113599999999991</v>
      </c>
      <c r="Z36" s="1">
        <v>44.270200000000003</v>
      </c>
      <c r="AA36" s="1">
        <v>74.252399999999994</v>
      </c>
      <c r="AB36" s="1">
        <v>79.175600000000003</v>
      </c>
      <c r="AC36" s="1">
        <v>57.663600000000002</v>
      </c>
      <c r="AD36" s="1"/>
      <c r="AE36" s="1">
        <f t="shared" si="8"/>
        <v>175</v>
      </c>
      <c r="AF36" s="1">
        <f t="shared" si="9"/>
        <v>175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74</v>
      </c>
      <c r="B37" s="16" t="s">
        <v>32</v>
      </c>
      <c r="C37" s="16"/>
      <c r="D37" s="16"/>
      <c r="E37" s="16">
        <v>-1</v>
      </c>
      <c r="F37" s="16"/>
      <c r="G37" s="17">
        <v>0</v>
      </c>
      <c r="H37" s="16">
        <v>45</v>
      </c>
      <c r="I37" s="19" t="s">
        <v>170</v>
      </c>
      <c r="J37" s="16"/>
      <c r="K37" s="16">
        <f t="shared" si="1"/>
        <v>-1</v>
      </c>
      <c r="L37" s="16">
        <f t="shared" si="2"/>
        <v>-1</v>
      </c>
      <c r="M37" s="16"/>
      <c r="N37" s="16"/>
      <c r="O37" s="16"/>
      <c r="P37" s="16">
        <f t="shared" si="3"/>
        <v>-0.2</v>
      </c>
      <c r="Q37" s="18"/>
      <c r="R37" s="18"/>
      <c r="S37" s="18"/>
      <c r="T37" s="18"/>
      <c r="U37" s="18"/>
      <c r="V37" s="16"/>
      <c r="W37" s="16">
        <f t="shared" si="12"/>
        <v>0</v>
      </c>
      <c r="X37" s="16">
        <f t="shared" si="7"/>
        <v>0</v>
      </c>
      <c r="Y37" s="16">
        <v>9.8000000000000007</v>
      </c>
      <c r="Z37" s="16">
        <v>14.6</v>
      </c>
      <c r="AA37" s="16">
        <v>19</v>
      </c>
      <c r="AB37" s="16">
        <v>-0.2</v>
      </c>
      <c r="AC37" s="16">
        <v>0.2</v>
      </c>
      <c r="AD37" s="19" t="s">
        <v>75</v>
      </c>
      <c r="AE37" s="16">
        <f t="shared" si="8"/>
        <v>0</v>
      </c>
      <c r="AF37" s="16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167</v>
      </c>
      <c r="B38" s="19" t="s">
        <v>35</v>
      </c>
      <c r="C38" s="16"/>
      <c r="D38" s="16"/>
      <c r="E38" s="16"/>
      <c r="F38" s="16"/>
      <c r="G38" s="17">
        <v>1</v>
      </c>
      <c r="H38" s="16"/>
      <c r="I38" s="19" t="s">
        <v>168</v>
      </c>
      <c r="J38" s="16"/>
      <c r="K38" s="16"/>
      <c r="L38" s="16"/>
      <c r="M38" s="16"/>
      <c r="N38" s="16"/>
      <c r="O38" s="16"/>
      <c r="P38" s="16">
        <f t="shared" si="3"/>
        <v>0</v>
      </c>
      <c r="Q38" s="18">
        <v>30</v>
      </c>
      <c r="R38" s="5">
        <v>40</v>
      </c>
      <c r="S38" s="5">
        <f t="shared" ref="S38:S39" si="18">ROUND(R38-T38,0)</f>
        <v>40</v>
      </c>
      <c r="T38" s="5">
        <v>0</v>
      </c>
      <c r="U38" s="18">
        <v>50</v>
      </c>
      <c r="V38" s="16"/>
      <c r="W38" s="1" t="e">
        <f t="shared" ref="W38:W39" si="19">(F38+N38+O38+R38)/P38</f>
        <v>#DIV/0!</v>
      </c>
      <c r="X38" s="16" t="e">
        <f t="shared" ref="X38" si="20">(F38+N38+O38)/P38</f>
        <v>#DIV/0!</v>
      </c>
      <c r="Y38" s="16">
        <v>0.2</v>
      </c>
      <c r="Z38" s="16">
        <v>0.2</v>
      </c>
      <c r="AA38" s="16">
        <v>0.2</v>
      </c>
      <c r="AB38" s="16">
        <v>0.2</v>
      </c>
      <c r="AC38" s="16">
        <v>0.2</v>
      </c>
      <c r="AD38" s="16"/>
      <c r="AE38" s="1">
        <f t="shared" si="8"/>
        <v>40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459</v>
      </c>
      <c r="D39" s="1"/>
      <c r="E39" s="1">
        <v>228</v>
      </c>
      <c r="F39" s="1">
        <v>218</v>
      </c>
      <c r="G39" s="6">
        <v>0.3</v>
      </c>
      <c r="H39" s="1">
        <v>45</v>
      </c>
      <c r="I39" s="1" t="s">
        <v>33</v>
      </c>
      <c r="J39" s="1">
        <v>244</v>
      </c>
      <c r="K39" s="1">
        <f t="shared" ref="K39:K71" si="21">E39-J39</f>
        <v>-16</v>
      </c>
      <c r="L39" s="1">
        <f t="shared" si="2"/>
        <v>228</v>
      </c>
      <c r="M39" s="1"/>
      <c r="N39" s="1">
        <v>0</v>
      </c>
      <c r="O39" s="1"/>
      <c r="P39" s="1">
        <f t="shared" si="3"/>
        <v>45.6</v>
      </c>
      <c r="Q39" s="5">
        <f t="shared" ref="Q39" si="22">13*P39-O39-N39-F39</f>
        <v>374.80000000000007</v>
      </c>
      <c r="R39" s="5">
        <f t="shared" ref="R39" si="23">ROUND(Q39,0)</f>
        <v>375</v>
      </c>
      <c r="S39" s="5">
        <f t="shared" si="18"/>
        <v>187</v>
      </c>
      <c r="T39" s="5">
        <f t="shared" ref="T38:T39" si="24">ROUND(R39/2,0)</f>
        <v>188</v>
      </c>
      <c r="U39" s="5"/>
      <c r="V39" s="1"/>
      <c r="W39" s="1">
        <f t="shared" si="19"/>
        <v>13.004385964912281</v>
      </c>
      <c r="X39" s="1">
        <f t="shared" si="7"/>
        <v>4.7807017543859649</v>
      </c>
      <c r="Y39" s="1">
        <v>18.2</v>
      </c>
      <c r="Z39" s="1">
        <v>40</v>
      </c>
      <c r="AA39" s="1">
        <v>0</v>
      </c>
      <c r="AB39" s="1">
        <v>0</v>
      </c>
      <c r="AC39" s="1">
        <v>0</v>
      </c>
      <c r="AD39" s="1" t="s">
        <v>172</v>
      </c>
      <c r="AE39" s="1">
        <f t="shared" si="8"/>
        <v>56.1</v>
      </c>
      <c r="AF39" s="1">
        <f t="shared" si="9"/>
        <v>56.4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35</v>
      </c>
      <c r="C40" s="11">
        <v>121.1</v>
      </c>
      <c r="D40" s="11">
        <v>109.76</v>
      </c>
      <c r="E40" s="11">
        <v>198.22200000000001</v>
      </c>
      <c r="F40" s="11"/>
      <c r="G40" s="12">
        <v>0</v>
      </c>
      <c r="H40" s="11">
        <v>60</v>
      </c>
      <c r="I40" s="11" t="s">
        <v>49</v>
      </c>
      <c r="J40" s="11">
        <v>204.9</v>
      </c>
      <c r="K40" s="11">
        <f t="shared" si="21"/>
        <v>-6.6779999999999973</v>
      </c>
      <c r="L40" s="11">
        <f t="shared" si="2"/>
        <v>198.22200000000001</v>
      </c>
      <c r="M40" s="11"/>
      <c r="N40" s="11"/>
      <c r="O40" s="11"/>
      <c r="P40" s="11">
        <f t="shared" si="3"/>
        <v>39.644400000000005</v>
      </c>
      <c r="Q40" s="14"/>
      <c r="R40" s="14"/>
      <c r="S40" s="14"/>
      <c r="T40" s="14"/>
      <c r="U40" s="14"/>
      <c r="V40" s="11"/>
      <c r="W40" s="11">
        <f t="shared" si="12"/>
        <v>0</v>
      </c>
      <c r="X40" s="11">
        <f t="shared" si="7"/>
        <v>0</v>
      </c>
      <c r="Y40" s="11">
        <v>43.092599999999997</v>
      </c>
      <c r="Z40" s="11">
        <v>36.606999999999999</v>
      </c>
      <c r="AA40" s="11">
        <v>31.006599999999999</v>
      </c>
      <c r="AB40" s="11">
        <v>32.052399999999999</v>
      </c>
      <c r="AC40" s="11">
        <v>37.472000000000001</v>
      </c>
      <c r="AD40" s="11" t="s">
        <v>78</v>
      </c>
      <c r="AE40" s="11">
        <f t="shared" si="8"/>
        <v>0</v>
      </c>
      <c r="AF40" s="1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9</v>
      </c>
      <c r="D41" s="1">
        <v>100</v>
      </c>
      <c r="E41" s="1">
        <v>22</v>
      </c>
      <c r="F41" s="1">
        <v>71</v>
      </c>
      <c r="G41" s="6">
        <v>0.09</v>
      </c>
      <c r="H41" s="1">
        <v>45</v>
      </c>
      <c r="I41" s="1" t="s">
        <v>33</v>
      </c>
      <c r="J41" s="1">
        <v>46</v>
      </c>
      <c r="K41" s="1">
        <f t="shared" si="21"/>
        <v>-24</v>
      </c>
      <c r="L41" s="1">
        <f t="shared" si="2"/>
        <v>22</v>
      </c>
      <c r="M41" s="1"/>
      <c r="N41" s="1">
        <v>165</v>
      </c>
      <c r="O41" s="1"/>
      <c r="P41" s="1">
        <f t="shared" si="3"/>
        <v>4.4000000000000004</v>
      </c>
      <c r="Q41" s="5"/>
      <c r="R41" s="5">
        <v>100</v>
      </c>
      <c r="S41" s="5">
        <f>ROUND(R41-T41,0)</f>
        <v>50</v>
      </c>
      <c r="T41" s="5">
        <f>ROUND(R41/2,0)</f>
        <v>50</v>
      </c>
      <c r="U41" s="5">
        <v>350</v>
      </c>
      <c r="V41" s="1"/>
      <c r="W41" s="1">
        <f>(F41+N41+O41+R41)/P41</f>
        <v>76.36363636363636</v>
      </c>
      <c r="X41" s="1">
        <f t="shared" si="7"/>
        <v>53.636363636363633</v>
      </c>
      <c r="Y41" s="1">
        <v>20.399999999999999</v>
      </c>
      <c r="Z41" s="1">
        <v>18</v>
      </c>
      <c r="AA41" s="1">
        <v>5.4</v>
      </c>
      <c r="AB41" s="1">
        <v>0</v>
      </c>
      <c r="AC41" s="1">
        <v>0</v>
      </c>
      <c r="AD41" s="1"/>
      <c r="AE41" s="1">
        <f t="shared" si="8"/>
        <v>4.5</v>
      </c>
      <c r="AF41" s="1">
        <f t="shared" si="9"/>
        <v>4.5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80</v>
      </c>
      <c r="B42" s="11" t="s">
        <v>32</v>
      </c>
      <c r="C42" s="11">
        <v>44</v>
      </c>
      <c r="D42" s="11">
        <v>2</v>
      </c>
      <c r="E42" s="11">
        <v>-11</v>
      </c>
      <c r="F42" s="11"/>
      <c r="G42" s="12">
        <v>0</v>
      </c>
      <c r="H42" s="11">
        <v>45</v>
      </c>
      <c r="I42" s="11" t="s">
        <v>49</v>
      </c>
      <c r="J42" s="11">
        <v>33</v>
      </c>
      <c r="K42" s="11">
        <f t="shared" si="21"/>
        <v>-44</v>
      </c>
      <c r="L42" s="11">
        <f t="shared" si="2"/>
        <v>-11</v>
      </c>
      <c r="M42" s="11"/>
      <c r="N42" s="11"/>
      <c r="O42" s="11"/>
      <c r="P42" s="11">
        <f t="shared" si="3"/>
        <v>-2.2000000000000002</v>
      </c>
      <c r="Q42" s="14"/>
      <c r="R42" s="14"/>
      <c r="S42" s="14"/>
      <c r="T42" s="14"/>
      <c r="U42" s="14"/>
      <c r="V42" s="11"/>
      <c r="W42" s="11">
        <f t="shared" si="12"/>
        <v>0</v>
      </c>
      <c r="X42" s="11">
        <f t="shared" si="7"/>
        <v>0</v>
      </c>
      <c r="Y42" s="11">
        <v>80.8</v>
      </c>
      <c r="Z42" s="11">
        <v>23.4</v>
      </c>
      <c r="AA42" s="11">
        <v>-1.6</v>
      </c>
      <c r="AB42" s="11">
        <v>95</v>
      </c>
      <c r="AC42" s="11">
        <v>95.6</v>
      </c>
      <c r="AD42" s="11" t="s">
        <v>81</v>
      </c>
      <c r="AE42" s="11">
        <f t="shared" si="8"/>
        <v>0</v>
      </c>
      <c r="AF42" s="1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133</v>
      </c>
      <c r="D43" s="1">
        <v>648</v>
      </c>
      <c r="E43" s="1">
        <v>158</v>
      </c>
      <c r="F43" s="1">
        <v>513</v>
      </c>
      <c r="G43" s="6">
        <v>0.27</v>
      </c>
      <c r="H43" s="1">
        <v>45</v>
      </c>
      <c r="I43" s="1" t="s">
        <v>33</v>
      </c>
      <c r="J43" s="1">
        <v>224</v>
      </c>
      <c r="K43" s="1">
        <f t="shared" si="21"/>
        <v>-66</v>
      </c>
      <c r="L43" s="1">
        <f t="shared" si="2"/>
        <v>158</v>
      </c>
      <c r="M43" s="1"/>
      <c r="N43" s="1">
        <v>200</v>
      </c>
      <c r="O43" s="1">
        <v>100</v>
      </c>
      <c r="P43" s="1">
        <f t="shared" si="3"/>
        <v>31.6</v>
      </c>
      <c r="Q43" s="5"/>
      <c r="R43" s="5">
        <v>150</v>
      </c>
      <c r="S43" s="5">
        <f t="shared" ref="S43:S44" si="25">ROUND(R43-T43,0)</f>
        <v>75</v>
      </c>
      <c r="T43" s="5">
        <f t="shared" ref="T43:T44" si="26">ROUND(R43/2,0)</f>
        <v>75</v>
      </c>
      <c r="U43" s="5">
        <v>500</v>
      </c>
      <c r="V43" s="1"/>
      <c r="W43" s="1">
        <f t="shared" ref="W43:W44" si="27">(F43+N43+O43+R43)/P43</f>
        <v>30.474683544303797</v>
      </c>
      <c r="X43" s="1">
        <f t="shared" si="7"/>
        <v>25.72784810126582</v>
      </c>
      <c r="Y43" s="1">
        <v>37.799999999999997</v>
      </c>
      <c r="Z43" s="1">
        <v>72.599999999999994</v>
      </c>
      <c r="AA43" s="1">
        <v>20.2</v>
      </c>
      <c r="AB43" s="1">
        <v>26.8</v>
      </c>
      <c r="AC43" s="1">
        <v>64.2</v>
      </c>
      <c r="AD43" s="1"/>
      <c r="AE43" s="1">
        <f t="shared" si="8"/>
        <v>20.25</v>
      </c>
      <c r="AF43" s="1">
        <f t="shared" si="9"/>
        <v>20.25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765.92600000000004</v>
      </c>
      <c r="D44" s="1">
        <v>267.38099999999997</v>
      </c>
      <c r="E44" s="1">
        <v>530.48599999999999</v>
      </c>
      <c r="F44" s="1">
        <v>403.02100000000002</v>
      </c>
      <c r="G44" s="6">
        <v>1</v>
      </c>
      <c r="H44" s="1">
        <v>45</v>
      </c>
      <c r="I44" s="1" t="s">
        <v>37</v>
      </c>
      <c r="J44" s="1">
        <v>504.82299999999998</v>
      </c>
      <c r="K44" s="1">
        <f t="shared" si="21"/>
        <v>25.663000000000011</v>
      </c>
      <c r="L44" s="1">
        <f t="shared" si="2"/>
        <v>430.66300000000001</v>
      </c>
      <c r="M44" s="1">
        <v>99.822999999999993</v>
      </c>
      <c r="N44" s="1">
        <v>360</v>
      </c>
      <c r="O44" s="1">
        <v>300</v>
      </c>
      <c r="P44" s="1">
        <f t="shared" si="3"/>
        <v>86.132599999999996</v>
      </c>
      <c r="Q44" s="5">
        <f t="shared" ref="Q44" si="28">13*P44-O44-N44-F44</f>
        <v>56.702799999999968</v>
      </c>
      <c r="R44" s="5">
        <v>250</v>
      </c>
      <c r="S44" s="5">
        <f t="shared" si="25"/>
        <v>110</v>
      </c>
      <c r="T44" s="5">
        <v>140</v>
      </c>
      <c r="U44" s="5">
        <v>600</v>
      </c>
      <c r="V44" s="1"/>
      <c r="W44" s="1">
        <f t="shared" si="27"/>
        <v>15.244181645509366</v>
      </c>
      <c r="X44" s="1">
        <f t="shared" si="7"/>
        <v>12.341680153623599</v>
      </c>
      <c r="Y44" s="1">
        <v>89.408999999999992</v>
      </c>
      <c r="Z44" s="1">
        <v>79.176999999999992</v>
      </c>
      <c r="AA44" s="1">
        <v>63.089200000000012</v>
      </c>
      <c r="AB44" s="1">
        <v>45.077199999999998</v>
      </c>
      <c r="AC44" s="1">
        <v>40.011399999999988</v>
      </c>
      <c r="AD44" s="1"/>
      <c r="AE44" s="1">
        <f t="shared" si="8"/>
        <v>110</v>
      </c>
      <c r="AF44" s="1">
        <f t="shared" si="9"/>
        <v>140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84</v>
      </c>
      <c r="B45" s="11" t="s">
        <v>32</v>
      </c>
      <c r="C45" s="11">
        <v>587</v>
      </c>
      <c r="D45" s="11"/>
      <c r="E45" s="11">
        <v>188</v>
      </c>
      <c r="F45" s="11">
        <v>348</v>
      </c>
      <c r="G45" s="12">
        <v>0</v>
      </c>
      <c r="H45" s="11">
        <v>60</v>
      </c>
      <c r="I45" s="11" t="s">
        <v>49</v>
      </c>
      <c r="J45" s="11">
        <v>188</v>
      </c>
      <c r="K45" s="11">
        <f t="shared" si="21"/>
        <v>0</v>
      </c>
      <c r="L45" s="11">
        <f t="shared" si="2"/>
        <v>188</v>
      </c>
      <c r="M45" s="11"/>
      <c r="N45" s="11"/>
      <c r="O45" s="11"/>
      <c r="P45" s="11">
        <f t="shared" si="3"/>
        <v>37.6</v>
      </c>
      <c r="Q45" s="14"/>
      <c r="R45" s="14"/>
      <c r="S45" s="14"/>
      <c r="T45" s="14"/>
      <c r="U45" s="14"/>
      <c r="V45" s="11" t="s">
        <v>174</v>
      </c>
      <c r="W45" s="11">
        <f t="shared" si="12"/>
        <v>9.2553191489361701</v>
      </c>
      <c r="X45" s="11">
        <f t="shared" si="7"/>
        <v>9.2553191489361701</v>
      </c>
      <c r="Y45" s="11">
        <v>41.202399999999997</v>
      </c>
      <c r="Z45" s="11">
        <v>32.6</v>
      </c>
      <c r="AA45" s="11">
        <v>10.6</v>
      </c>
      <c r="AB45" s="11">
        <v>7.2</v>
      </c>
      <c r="AC45" s="11">
        <v>0</v>
      </c>
      <c r="AD45" s="20" t="s">
        <v>43</v>
      </c>
      <c r="AE45" s="11">
        <f t="shared" si="8"/>
        <v>0</v>
      </c>
      <c r="AF45" s="1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32</v>
      </c>
      <c r="C46" s="1">
        <v>541</v>
      </c>
      <c r="D46" s="1">
        <v>400</v>
      </c>
      <c r="E46" s="1">
        <v>451</v>
      </c>
      <c r="F46" s="1">
        <v>403</v>
      </c>
      <c r="G46" s="6">
        <v>0.4</v>
      </c>
      <c r="H46" s="1">
        <v>60</v>
      </c>
      <c r="I46" s="1" t="s">
        <v>41</v>
      </c>
      <c r="J46" s="1">
        <v>434</v>
      </c>
      <c r="K46" s="1">
        <f t="shared" si="21"/>
        <v>17</v>
      </c>
      <c r="L46" s="1">
        <f t="shared" si="2"/>
        <v>267</v>
      </c>
      <c r="M46" s="1">
        <v>184</v>
      </c>
      <c r="N46" s="1">
        <v>0</v>
      </c>
      <c r="O46" s="1"/>
      <c r="P46" s="1">
        <f t="shared" si="3"/>
        <v>53.4</v>
      </c>
      <c r="Q46" s="5">
        <f>13*P46-O46-N46-F46</f>
        <v>291.19999999999993</v>
      </c>
      <c r="R46" s="5">
        <v>400</v>
      </c>
      <c r="S46" s="5">
        <f>ROUND(R46-T46,0)</f>
        <v>200</v>
      </c>
      <c r="T46" s="5">
        <f>ROUND(R46/2,0)</f>
        <v>200</v>
      </c>
      <c r="U46" s="5">
        <v>600</v>
      </c>
      <c r="V46" s="1"/>
      <c r="W46" s="1">
        <f>(F46+N46+O46+R46)/P46</f>
        <v>15.037453183520599</v>
      </c>
      <c r="X46" s="1">
        <f t="shared" si="7"/>
        <v>7.5468164794007491</v>
      </c>
      <c r="Y46" s="1">
        <v>53.8</v>
      </c>
      <c r="Z46" s="1">
        <v>75</v>
      </c>
      <c r="AA46" s="1">
        <v>80.8</v>
      </c>
      <c r="AB46" s="1">
        <v>65</v>
      </c>
      <c r="AC46" s="1">
        <v>76</v>
      </c>
      <c r="AD46" s="1" t="s">
        <v>86</v>
      </c>
      <c r="AE46" s="1">
        <f t="shared" si="8"/>
        <v>80</v>
      </c>
      <c r="AF46" s="1">
        <f t="shared" si="9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87</v>
      </c>
      <c r="B47" s="11" t="s">
        <v>32</v>
      </c>
      <c r="C47" s="11">
        <v>616</v>
      </c>
      <c r="D47" s="11"/>
      <c r="E47" s="11">
        <v>171</v>
      </c>
      <c r="F47" s="11">
        <v>404</v>
      </c>
      <c r="G47" s="12">
        <v>0</v>
      </c>
      <c r="H47" s="11">
        <v>60</v>
      </c>
      <c r="I47" s="11" t="s">
        <v>49</v>
      </c>
      <c r="J47" s="11">
        <v>173</v>
      </c>
      <c r="K47" s="11">
        <f t="shared" si="21"/>
        <v>-2</v>
      </c>
      <c r="L47" s="11">
        <f t="shared" si="2"/>
        <v>171</v>
      </c>
      <c r="M47" s="11"/>
      <c r="N47" s="11"/>
      <c r="O47" s="11"/>
      <c r="P47" s="11">
        <f t="shared" si="3"/>
        <v>34.200000000000003</v>
      </c>
      <c r="Q47" s="14"/>
      <c r="R47" s="14"/>
      <c r="S47" s="14"/>
      <c r="T47" s="14"/>
      <c r="U47" s="14"/>
      <c r="V47" s="11" t="s">
        <v>174</v>
      </c>
      <c r="W47" s="11">
        <f t="shared" si="12"/>
        <v>11.812865497076022</v>
      </c>
      <c r="X47" s="11">
        <f t="shared" si="7"/>
        <v>11.812865497076022</v>
      </c>
      <c r="Y47" s="11">
        <v>39.200800000000001</v>
      </c>
      <c r="Z47" s="11">
        <v>31.6</v>
      </c>
      <c r="AA47" s="11">
        <v>10.199999999999999</v>
      </c>
      <c r="AB47" s="11">
        <v>7.2</v>
      </c>
      <c r="AC47" s="11">
        <v>0</v>
      </c>
      <c r="AD47" s="20" t="s">
        <v>43</v>
      </c>
      <c r="AE47" s="11">
        <f t="shared" si="8"/>
        <v>0</v>
      </c>
      <c r="AF47" s="1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32</v>
      </c>
      <c r="C48" s="1">
        <v>486</v>
      </c>
      <c r="D48" s="1">
        <v>176</v>
      </c>
      <c r="E48" s="1">
        <v>373</v>
      </c>
      <c r="F48" s="1">
        <v>209</v>
      </c>
      <c r="G48" s="6">
        <v>0.4</v>
      </c>
      <c r="H48" s="1">
        <v>60</v>
      </c>
      <c r="I48" s="1" t="s">
        <v>41</v>
      </c>
      <c r="J48" s="1">
        <v>370</v>
      </c>
      <c r="K48" s="1">
        <f t="shared" si="21"/>
        <v>3</v>
      </c>
      <c r="L48" s="1">
        <f t="shared" si="2"/>
        <v>325</v>
      </c>
      <c r="M48" s="1">
        <v>48</v>
      </c>
      <c r="N48" s="1">
        <v>230</v>
      </c>
      <c r="O48" s="1">
        <v>200</v>
      </c>
      <c r="P48" s="1">
        <f t="shared" si="3"/>
        <v>65</v>
      </c>
      <c r="Q48" s="5">
        <f>13*P48-O48-N48-F48</f>
        <v>206</v>
      </c>
      <c r="R48" s="5">
        <v>350</v>
      </c>
      <c r="S48" s="5">
        <f>ROUND(R48-T48,0)</f>
        <v>175</v>
      </c>
      <c r="T48" s="5">
        <f>ROUND(R48/2,0)</f>
        <v>175</v>
      </c>
      <c r="U48" s="5">
        <v>400</v>
      </c>
      <c r="V48" s="1"/>
      <c r="W48" s="1">
        <f>(F48+N48+O48+R48)/P48</f>
        <v>15.215384615384615</v>
      </c>
      <c r="X48" s="1">
        <f t="shared" si="7"/>
        <v>9.8307692307692314</v>
      </c>
      <c r="Y48" s="1">
        <v>64.8</v>
      </c>
      <c r="Z48" s="1">
        <v>60.2</v>
      </c>
      <c r="AA48" s="1">
        <v>61</v>
      </c>
      <c r="AB48" s="1">
        <v>44.8</v>
      </c>
      <c r="AC48" s="1">
        <v>66.8</v>
      </c>
      <c r="AD48" s="1"/>
      <c r="AE48" s="1">
        <f t="shared" si="8"/>
        <v>70</v>
      </c>
      <c r="AF48" s="1">
        <f t="shared" si="9"/>
        <v>70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89</v>
      </c>
      <c r="B49" s="11" t="s">
        <v>32</v>
      </c>
      <c r="C49" s="11"/>
      <c r="D49" s="11">
        <v>35</v>
      </c>
      <c r="E49" s="15">
        <v>34</v>
      </c>
      <c r="F49" s="11"/>
      <c r="G49" s="12">
        <v>0</v>
      </c>
      <c r="H49" s="11"/>
      <c r="I49" s="11" t="s">
        <v>49</v>
      </c>
      <c r="J49" s="11">
        <v>35</v>
      </c>
      <c r="K49" s="11">
        <f t="shared" si="21"/>
        <v>-1</v>
      </c>
      <c r="L49" s="11">
        <f t="shared" si="2"/>
        <v>34</v>
      </c>
      <c r="M49" s="11"/>
      <c r="N49" s="11"/>
      <c r="O49" s="11"/>
      <c r="P49" s="11">
        <f t="shared" si="3"/>
        <v>6.8</v>
      </c>
      <c r="Q49" s="14"/>
      <c r="R49" s="14"/>
      <c r="S49" s="14"/>
      <c r="T49" s="14"/>
      <c r="U49" s="14"/>
      <c r="V49" s="11"/>
      <c r="W49" s="11">
        <f t="shared" si="12"/>
        <v>0</v>
      </c>
      <c r="X49" s="11">
        <f t="shared" si="7"/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/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90</v>
      </c>
      <c r="B50" s="11" t="s">
        <v>32</v>
      </c>
      <c r="C50" s="11"/>
      <c r="D50" s="11">
        <v>3</v>
      </c>
      <c r="E50" s="15">
        <v>3</v>
      </c>
      <c r="F50" s="11"/>
      <c r="G50" s="12">
        <v>0</v>
      </c>
      <c r="H50" s="11"/>
      <c r="I50" s="11" t="s">
        <v>49</v>
      </c>
      <c r="J50" s="11">
        <v>3</v>
      </c>
      <c r="K50" s="11">
        <f t="shared" si="21"/>
        <v>0</v>
      </c>
      <c r="L50" s="11">
        <f t="shared" si="2"/>
        <v>3</v>
      </c>
      <c r="M50" s="11"/>
      <c r="N50" s="11"/>
      <c r="O50" s="11"/>
      <c r="P50" s="11">
        <f t="shared" si="3"/>
        <v>0.6</v>
      </c>
      <c r="Q50" s="14"/>
      <c r="R50" s="14"/>
      <c r="S50" s="14"/>
      <c r="T50" s="14"/>
      <c r="U50" s="14"/>
      <c r="V50" s="11"/>
      <c r="W50" s="11">
        <f t="shared" si="12"/>
        <v>0</v>
      </c>
      <c r="X50" s="11">
        <f t="shared" si="7"/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/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32</v>
      </c>
      <c r="C51" s="11"/>
      <c r="D51" s="11">
        <v>33</v>
      </c>
      <c r="E51" s="15">
        <v>28</v>
      </c>
      <c r="F51" s="11"/>
      <c r="G51" s="12">
        <v>0</v>
      </c>
      <c r="H51" s="11"/>
      <c r="I51" s="11" t="s">
        <v>49</v>
      </c>
      <c r="J51" s="11">
        <v>31</v>
      </c>
      <c r="K51" s="11">
        <f t="shared" si="21"/>
        <v>-3</v>
      </c>
      <c r="L51" s="11">
        <f t="shared" si="2"/>
        <v>28</v>
      </c>
      <c r="M51" s="11"/>
      <c r="N51" s="11"/>
      <c r="O51" s="11"/>
      <c r="P51" s="11">
        <f t="shared" si="3"/>
        <v>5.6</v>
      </c>
      <c r="Q51" s="14"/>
      <c r="R51" s="14"/>
      <c r="S51" s="14"/>
      <c r="T51" s="14"/>
      <c r="U51" s="14"/>
      <c r="V51" s="11"/>
      <c r="W51" s="11">
        <f t="shared" si="12"/>
        <v>0</v>
      </c>
      <c r="X51" s="11">
        <f t="shared" si="7"/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/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32</v>
      </c>
      <c r="C52" s="1">
        <v>695</v>
      </c>
      <c r="D52" s="1">
        <v>136</v>
      </c>
      <c r="E52" s="1">
        <v>291</v>
      </c>
      <c r="F52" s="1">
        <v>490</v>
      </c>
      <c r="G52" s="6">
        <v>0.4</v>
      </c>
      <c r="H52" s="1">
        <v>60</v>
      </c>
      <c r="I52" s="1" t="s">
        <v>33</v>
      </c>
      <c r="J52" s="1">
        <v>292</v>
      </c>
      <c r="K52" s="1">
        <f t="shared" si="21"/>
        <v>-1</v>
      </c>
      <c r="L52" s="1">
        <f t="shared" si="2"/>
        <v>235</v>
      </c>
      <c r="M52" s="1">
        <v>56</v>
      </c>
      <c r="N52" s="1">
        <v>0</v>
      </c>
      <c r="O52" s="1"/>
      <c r="P52" s="1">
        <f t="shared" si="3"/>
        <v>47</v>
      </c>
      <c r="Q52" s="5">
        <f t="shared" ref="Q52:Q58" si="29">13*P52-O52-N52-F52</f>
        <v>121</v>
      </c>
      <c r="R52" s="5">
        <v>270</v>
      </c>
      <c r="S52" s="5">
        <f t="shared" ref="S52:S59" si="30">ROUND(R52-T52,0)</f>
        <v>135</v>
      </c>
      <c r="T52" s="5">
        <f t="shared" ref="T52:T59" si="31">ROUND(R52/2,0)</f>
        <v>135</v>
      </c>
      <c r="U52" s="5">
        <v>500</v>
      </c>
      <c r="V52" s="1"/>
      <c r="W52" s="1">
        <f t="shared" ref="W52:W59" si="32">(F52+N52+O52+R52)/P52</f>
        <v>16.170212765957448</v>
      </c>
      <c r="X52" s="1">
        <f t="shared" si="7"/>
        <v>10.425531914893616</v>
      </c>
      <c r="Y52" s="1">
        <v>51.2</v>
      </c>
      <c r="Z52" s="1">
        <v>46.8</v>
      </c>
      <c r="AA52" s="1">
        <v>87.2</v>
      </c>
      <c r="AB52" s="1">
        <v>54.6</v>
      </c>
      <c r="AC52" s="1">
        <v>57</v>
      </c>
      <c r="AD52" s="1"/>
      <c r="AE52" s="1">
        <f t="shared" si="8"/>
        <v>54</v>
      </c>
      <c r="AF52" s="1">
        <f t="shared" si="9"/>
        <v>54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32</v>
      </c>
      <c r="C53" s="1">
        <v>160</v>
      </c>
      <c r="D53" s="1">
        <v>101</v>
      </c>
      <c r="E53" s="1">
        <v>141</v>
      </c>
      <c r="F53" s="1">
        <v>5</v>
      </c>
      <c r="G53" s="6">
        <v>0.1</v>
      </c>
      <c r="H53" s="1">
        <v>45</v>
      </c>
      <c r="I53" s="1" t="s">
        <v>33</v>
      </c>
      <c r="J53" s="1">
        <v>286</v>
      </c>
      <c r="K53" s="1">
        <f t="shared" si="21"/>
        <v>-145</v>
      </c>
      <c r="L53" s="1">
        <f t="shared" si="2"/>
        <v>141</v>
      </c>
      <c r="M53" s="1"/>
      <c r="N53" s="1">
        <v>323</v>
      </c>
      <c r="O53" s="1">
        <v>250</v>
      </c>
      <c r="P53" s="1">
        <f t="shared" si="3"/>
        <v>28.2</v>
      </c>
      <c r="Q53" s="5">
        <v>50</v>
      </c>
      <c r="R53" s="5">
        <v>180</v>
      </c>
      <c r="S53" s="5">
        <f t="shared" si="30"/>
        <v>90</v>
      </c>
      <c r="T53" s="5">
        <f t="shared" si="31"/>
        <v>90</v>
      </c>
      <c r="U53" s="5">
        <v>600</v>
      </c>
      <c r="V53" s="1"/>
      <c r="W53" s="1">
        <f t="shared" si="32"/>
        <v>26.879432624113477</v>
      </c>
      <c r="X53" s="1">
        <f t="shared" si="7"/>
        <v>20.49645390070922</v>
      </c>
      <c r="Y53" s="1">
        <v>55.2</v>
      </c>
      <c r="Z53" s="1">
        <v>13</v>
      </c>
      <c r="AA53" s="1">
        <v>35.799999999999997</v>
      </c>
      <c r="AB53" s="1">
        <v>0</v>
      </c>
      <c r="AC53" s="1">
        <v>0.2</v>
      </c>
      <c r="AD53" s="1"/>
      <c r="AE53" s="1">
        <f t="shared" si="8"/>
        <v>9</v>
      </c>
      <c r="AF53" s="1">
        <f t="shared" si="9"/>
        <v>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32</v>
      </c>
      <c r="C54" s="1">
        <v>42</v>
      </c>
      <c r="D54" s="1">
        <v>70</v>
      </c>
      <c r="E54" s="1">
        <v>69</v>
      </c>
      <c r="F54" s="1">
        <v>35</v>
      </c>
      <c r="G54" s="6">
        <v>0.1</v>
      </c>
      <c r="H54" s="1">
        <v>60</v>
      </c>
      <c r="I54" s="1" t="s">
        <v>33</v>
      </c>
      <c r="J54" s="1">
        <v>70</v>
      </c>
      <c r="K54" s="1">
        <f t="shared" si="21"/>
        <v>-1</v>
      </c>
      <c r="L54" s="1">
        <f t="shared" si="2"/>
        <v>69</v>
      </c>
      <c r="M54" s="1"/>
      <c r="N54" s="1">
        <v>100</v>
      </c>
      <c r="O54" s="1"/>
      <c r="P54" s="1">
        <f t="shared" si="3"/>
        <v>13.8</v>
      </c>
      <c r="Q54" s="5">
        <f t="shared" si="29"/>
        <v>44.400000000000006</v>
      </c>
      <c r="R54" s="5">
        <v>90</v>
      </c>
      <c r="S54" s="5">
        <f t="shared" si="30"/>
        <v>40</v>
      </c>
      <c r="T54" s="5">
        <v>50</v>
      </c>
      <c r="U54" s="5">
        <v>500</v>
      </c>
      <c r="V54" s="1"/>
      <c r="W54" s="1">
        <f t="shared" si="32"/>
        <v>16.304347826086957</v>
      </c>
      <c r="X54" s="1">
        <f t="shared" si="7"/>
        <v>9.7826086956521738</v>
      </c>
      <c r="Y54" s="1">
        <v>1.6</v>
      </c>
      <c r="Z54" s="1">
        <v>6.4</v>
      </c>
      <c r="AA54" s="1">
        <v>15</v>
      </c>
      <c r="AB54" s="1">
        <v>12</v>
      </c>
      <c r="AC54" s="1">
        <v>12</v>
      </c>
      <c r="AD54" s="1"/>
      <c r="AE54" s="1">
        <f t="shared" si="8"/>
        <v>4</v>
      </c>
      <c r="AF54" s="1">
        <f t="shared" si="9"/>
        <v>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32</v>
      </c>
      <c r="C55" s="1"/>
      <c r="D55" s="1"/>
      <c r="E55" s="1"/>
      <c r="F55" s="1"/>
      <c r="G55" s="6">
        <v>0.1</v>
      </c>
      <c r="H55" s="1">
        <v>60</v>
      </c>
      <c r="I55" s="1" t="s">
        <v>33</v>
      </c>
      <c r="J55" s="1"/>
      <c r="K55" s="1">
        <f t="shared" si="21"/>
        <v>0</v>
      </c>
      <c r="L55" s="1">
        <f t="shared" si="2"/>
        <v>0</v>
      </c>
      <c r="M55" s="1"/>
      <c r="N55" s="1">
        <v>100</v>
      </c>
      <c r="O55" s="1"/>
      <c r="P55" s="1">
        <f t="shared" si="3"/>
        <v>0</v>
      </c>
      <c r="Q55" s="5">
        <v>30</v>
      </c>
      <c r="R55" s="5">
        <v>90</v>
      </c>
      <c r="S55" s="5">
        <f t="shared" si="30"/>
        <v>40</v>
      </c>
      <c r="T55" s="5">
        <v>50</v>
      </c>
      <c r="U55" s="5">
        <v>300</v>
      </c>
      <c r="V55" s="1"/>
      <c r="W55" s="1" t="e">
        <f t="shared" si="32"/>
        <v>#DIV/0!</v>
      </c>
      <c r="X55" s="1" t="e">
        <f t="shared" si="7"/>
        <v>#DIV/0!</v>
      </c>
      <c r="Y55" s="1">
        <v>7.4</v>
      </c>
      <c r="Z55" s="1">
        <v>4.5999999999999996</v>
      </c>
      <c r="AA55" s="1">
        <v>10</v>
      </c>
      <c r="AB55" s="1">
        <v>0</v>
      </c>
      <c r="AC55" s="1">
        <v>0</v>
      </c>
      <c r="AD55" s="1"/>
      <c r="AE55" s="1">
        <f t="shared" si="8"/>
        <v>4</v>
      </c>
      <c r="AF55" s="1">
        <f t="shared" si="9"/>
        <v>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32</v>
      </c>
      <c r="C56" s="1">
        <v>224</v>
      </c>
      <c r="D56" s="1"/>
      <c r="E56" s="1">
        <v>119</v>
      </c>
      <c r="F56" s="1"/>
      <c r="G56" s="6">
        <v>0.4</v>
      </c>
      <c r="H56" s="1">
        <v>45</v>
      </c>
      <c r="I56" s="1" t="s">
        <v>33</v>
      </c>
      <c r="J56" s="1">
        <v>183</v>
      </c>
      <c r="K56" s="1">
        <f t="shared" si="21"/>
        <v>-64</v>
      </c>
      <c r="L56" s="1">
        <f t="shared" si="2"/>
        <v>119</v>
      </c>
      <c r="M56" s="1"/>
      <c r="N56" s="1">
        <v>250</v>
      </c>
      <c r="O56" s="1">
        <v>250</v>
      </c>
      <c r="P56" s="1">
        <f t="shared" si="3"/>
        <v>23.8</v>
      </c>
      <c r="Q56" s="5"/>
      <c r="R56" s="5">
        <v>180</v>
      </c>
      <c r="S56" s="5">
        <f t="shared" si="30"/>
        <v>90</v>
      </c>
      <c r="T56" s="5">
        <f t="shared" si="31"/>
        <v>90</v>
      </c>
      <c r="U56" s="5">
        <v>400</v>
      </c>
      <c r="V56" s="1"/>
      <c r="W56" s="1">
        <f t="shared" si="32"/>
        <v>28.571428571428569</v>
      </c>
      <c r="X56" s="1">
        <f t="shared" si="7"/>
        <v>21.008403361344538</v>
      </c>
      <c r="Y56" s="1">
        <v>42.2</v>
      </c>
      <c r="Z56" s="1">
        <v>13.2</v>
      </c>
      <c r="AA56" s="1">
        <v>24.2</v>
      </c>
      <c r="AB56" s="1">
        <v>0</v>
      </c>
      <c r="AC56" s="1">
        <v>0</v>
      </c>
      <c r="AD56" s="1"/>
      <c r="AE56" s="1">
        <f t="shared" si="8"/>
        <v>36</v>
      </c>
      <c r="AF56" s="1">
        <f t="shared" si="9"/>
        <v>36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376.76100000000002</v>
      </c>
      <c r="D57" s="1">
        <v>241.85499999999999</v>
      </c>
      <c r="E57" s="1">
        <v>231.964</v>
      </c>
      <c r="F57" s="1">
        <v>323.45499999999998</v>
      </c>
      <c r="G57" s="6">
        <v>1</v>
      </c>
      <c r="H57" s="1">
        <v>60</v>
      </c>
      <c r="I57" s="1" t="s">
        <v>41</v>
      </c>
      <c r="J57" s="1">
        <v>216.8</v>
      </c>
      <c r="K57" s="1">
        <f t="shared" si="21"/>
        <v>15.163999999999987</v>
      </c>
      <c r="L57" s="1">
        <f t="shared" si="2"/>
        <v>231.964</v>
      </c>
      <c r="M57" s="1"/>
      <c r="N57" s="1">
        <v>99</v>
      </c>
      <c r="O57" s="1">
        <v>100</v>
      </c>
      <c r="P57" s="1">
        <f t="shared" si="3"/>
        <v>46.392800000000001</v>
      </c>
      <c r="Q57" s="5">
        <f t="shared" si="29"/>
        <v>80.651400000000024</v>
      </c>
      <c r="R57" s="5">
        <v>90</v>
      </c>
      <c r="S57" s="5">
        <f t="shared" si="30"/>
        <v>40</v>
      </c>
      <c r="T57" s="5">
        <v>50</v>
      </c>
      <c r="U57" s="5">
        <v>100</v>
      </c>
      <c r="V57" s="1"/>
      <c r="W57" s="1">
        <f t="shared" si="32"/>
        <v>13.201509717025054</v>
      </c>
      <c r="X57" s="1">
        <f t="shared" si="7"/>
        <v>11.261553516925039</v>
      </c>
      <c r="Y57" s="1">
        <v>47.048999999999999</v>
      </c>
      <c r="Z57" s="1">
        <v>48.906199999999998</v>
      </c>
      <c r="AA57" s="1">
        <v>49.109200000000001</v>
      </c>
      <c r="AB57" s="1">
        <v>45.093400000000003</v>
      </c>
      <c r="AC57" s="1">
        <v>41.5976</v>
      </c>
      <c r="AD57" s="1"/>
      <c r="AE57" s="1">
        <f t="shared" si="8"/>
        <v>40</v>
      </c>
      <c r="AF57" s="1">
        <f t="shared" si="9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35</v>
      </c>
      <c r="C58" s="1">
        <v>227.22900000000001</v>
      </c>
      <c r="D58" s="1">
        <v>300.24900000000002</v>
      </c>
      <c r="E58" s="1">
        <v>327.90600000000001</v>
      </c>
      <c r="F58" s="1">
        <v>145.18299999999999</v>
      </c>
      <c r="G58" s="6">
        <v>1</v>
      </c>
      <c r="H58" s="1">
        <v>45</v>
      </c>
      <c r="I58" s="1" t="s">
        <v>33</v>
      </c>
      <c r="J58" s="1">
        <v>327</v>
      </c>
      <c r="K58" s="1">
        <f t="shared" si="21"/>
        <v>0.90600000000000591</v>
      </c>
      <c r="L58" s="1">
        <f t="shared" si="2"/>
        <v>327.90600000000001</v>
      </c>
      <c r="M58" s="1"/>
      <c r="N58" s="1">
        <v>204</v>
      </c>
      <c r="O58" s="1">
        <v>100</v>
      </c>
      <c r="P58" s="1">
        <f t="shared" si="3"/>
        <v>65.581199999999995</v>
      </c>
      <c r="Q58" s="5">
        <f t="shared" si="29"/>
        <v>403.37259999999992</v>
      </c>
      <c r="R58" s="5">
        <v>430</v>
      </c>
      <c r="S58" s="5">
        <f t="shared" si="30"/>
        <v>230</v>
      </c>
      <c r="T58" s="5">
        <v>200</v>
      </c>
      <c r="U58" s="5">
        <v>450</v>
      </c>
      <c r="V58" s="1"/>
      <c r="W58" s="1">
        <f t="shared" si="32"/>
        <v>13.406021847724654</v>
      </c>
      <c r="X58" s="1">
        <f t="shared" si="7"/>
        <v>6.8492647283062835</v>
      </c>
      <c r="Y58" s="1">
        <v>59.896599999999999</v>
      </c>
      <c r="Z58" s="1">
        <v>53.343400000000003</v>
      </c>
      <c r="AA58" s="1">
        <v>51.941999999999993</v>
      </c>
      <c r="AB58" s="1">
        <v>52.468800000000002</v>
      </c>
      <c r="AC58" s="1">
        <v>46.619</v>
      </c>
      <c r="AD58" s="1"/>
      <c r="AE58" s="1">
        <f t="shared" si="8"/>
        <v>230</v>
      </c>
      <c r="AF58" s="1">
        <f t="shared" si="9"/>
        <v>200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-5.6000000000000001E-2</v>
      </c>
      <c r="D59" s="1">
        <v>265.84199999999998</v>
      </c>
      <c r="E59" s="1">
        <v>106.979</v>
      </c>
      <c r="F59" s="1">
        <v>158.80699999999999</v>
      </c>
      <c r="G59" s="6">
        <v>1</v>
      </c>
      <c r="H59" s="1">
        <v>45</v>
      </c>
      <c r="I59" s="1" t="s">
        <v>33</v>
      </c>
      <c r="J59" s="1">
        <v>106</v>
      </c>
      <c r="K59" s="1">
        <f t="shared" si="21"/>
        <v>0.9789999999999992</v>
      </c>
      <c r="L59" s="1">
        <f t="shared" si="2"/>
        <v>106.979</v>
      </c>
      <c r="M59" s="1"/>
      <c r="N59" s="1">
        <v>120</v>
      </c>
      <c r="O59" s="1"/>
      <c r="P59" s="1">
        <f t="shared" si="3"/>
        <v>21.395800000000001</v>
      </c>
      <c r="Q59" s="5">
        <v>60</v>
      </c>
      <c r="R59" s="5">
        <v>120</v>
      </c>
      <c r="S59" s="5">
        <f t="shared" si="30"/>
        <v>60</v>
      </c>
      <c r="T59" s="5">
        <f t="shared" si="31"/>
        <v>60</v>
      </c>
      <c r="U59" s="5">
        <v>350</v>
      </c>
      <c r="V59" s="1"/>
      <c r="W59" s="1">
        <f t="shared" si="32"/>
        <v>18.639499340992156</v>
      </c>
      <c r="X59" s="1">
        <f t="shared" si="7"/>
        <v>13.030921956645697</v>
      </c>
      <c r="Y59" s="1">
        <v>15.2026</v>
      </c>
      <c r="Z59" s="1">
        <v>28.056799999999999</v>
      </c>
      <c r="AA59" s="1">
        <v>13.416</v>
      </c>
      <c r="AB59" s="1">
        <v>0</v>
      </c>
      <c r="AC59" s="1">
        <v>0</v>
      </c>
      <c r="AD59" s="1"/>
      <c r="AE59" s="1">
        <f t="shared" si="8"/>
        <v>60</v>
      </c>
      <c r="AF59" s="1">
        <f t="shared" si="9"/>
        <v>60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100</v>
      </c>
      <c r="B60" s="16" t="s">
        <v>32</v>
      </c>
      <c r="C60" s="16">
        <v>49</v>
      </c>
      <c r="D60" s="16">
        <v>10</v>
      </c>
      <c r="E60" s="16">
        <v>39</v>
      </c>
      <c r="F60" s="16"/>
      <c r="G60" s="17">
        <v>0</v>
      </c>
      <c r="H60" s="16">
        <v>60</v>
      </c>
      <c r="I60" s="19" t="s">
        <v>170</v>
      </c>
      <c r="J60" s="16">
        <v>40</v>
      </c>
      <c r="K60" s="16">
        <f t="shared" si="21"/>
        <v>-1</v>
      </c>
      <c r="L60" s="16">
        <f t="shared" si="2"/>
        <v>39</v>
      </c>
      <c r="M60" s="16"/>
      <c r="N60" s="16">
        <v>150</v>
      </c>
      <c r="O60" s="16"/>
      <c r="P60" s="16">
        <f t="shared" si="3"/>
        <v>7.8</v>
      </c>
      <c r="Q60" s="18"/>
      <c r="R60" s="18"/>
      <c r="S60" s="18"/>
      <c r="T60" s="18"/>
      <c r="U60" s="18"/>
      <c r="V60" s="16"/>
      <c r="W60" s="16">
        <f t="shared" si="12"/>
        <v>19.23076923076923</v>
      </c>
      <c r="X60" s="16">
        <f t="shared" si="7"/>
        <v>19.23076923076923</v>
      </c>
      <c r="Y60" s="16">
        <v>11.6</v>
      </c>
      <c r="Z60" s="16">
        <v>12</v>
      </c>
      <c r="AA60" s="16">
        <v>8</v>
      </c>
      <c r="AB60" s="16">
        <v>7</v>
      </c>
      <c r="AC60" s="16">
        <v>11.6</v>
      </c>
      <c r="AD60" s="19" t="s">
        <v>101</v>
      </c>
      <c r="AE60" s="16">
        <f t="shared" si="8"/>
        <v>0</v>
      </c>
      <c r="AF60" s="16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169</v>
      </c>
      <c r="B61" s="16" t="s">
        <v>32</v>
      </c>
      <c r="C61" s="16"/>
      <c r="D61" s="16"/>
      <c r="E61" s="16"/>
      <c r="F61" s="16"/>
      <c r="G61" s="17">
        <v>0.1</v>
      </c>
      <c r="H61" s="16"/>
      <c r="I61" s="19" t="s">
        <v>168</v>
      </c>
      <c r="J61" s="16"/>
      <c r="K61" s="16"/>
      <c r="L61" s="16"/>
      <c r="M61" s="16"/>
      <c r="N61" s="16"/>
      <c r="O61" s="16"/>
      <c r="P61" s="16">
        <f t="shared" si="3"/>
        <v>0</v>
      </c>
      <c r="Q61" s="18">
        <v>50</v>
      </c>
      <c r="R61" s="5">
        <v>70</v>
      </c>
      <c r="S61" s="5">
        <f t="shared" ref="S61:S67" si="33">ROUND(R61-T61,0)</f>
        <v>30</v>
      </c>
      <c r="T61" s="5">
        <v>40</v>
      </c>
      <c r="U61" s="18">
        <v>150</v>
      </c>
      <c r="V61" s="16"/>
      <c r="W61" s="1" t="e">
        <f t="shared" ref="W61:W67" si="34">(F61+N61+O61+R61)/P61</f>
        <v>#DIV/0!</v>
      </c>
      <c r="X61" s="16" t="e">
        <f t="shared" ref="X61" si="35">(F61+N61+O61)/P61</f>
        <v>#DIV/0!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/>
      <c r="AE61" s="1">
        <f t="shared" si="8"/>
        <v>3</v>
      </c>
      <c r="AF61" s="1">
        <f t="shared" si="9"/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/>
      <c r="D62" s="1">
        <v>240</v>
      </c>
      <c r="E62" s="1">
        <v>69</v>
      </c>
      <c r="F62" s="1">
        <v>161</v>
      </c>
      <c r="G62" s="6">
        <v>0.35</v>
      </c>
      <c r="H62" s="1">
        <v>45</v>
      </c>
      <c r="I62" s="1" t="s">
        <v>33</v>
      </c>
      <c r="J62" s="1">
        <v>79</v>
      </c>
      <c r="K62" s="1">
        <f t="shared" si="21"/>
        <v>-10</v>
      </c>
      <c r="L62" s="1">
        <f t="shared" si="2"/>
        <v>69</v>
      </c>
      <c r="M62" s="1"/>
      <c r="N62" s="1">
        <v>150</v>
      </c>
      <c r="O62" s="1"/>
      <c r="P62" s="1">
        <f t="shared" si="3"/>
        <v>13.8</v>
      </c>
      <c r="Q62" s="5">
        <v>40</v>
      </c>
      <c r="R62" s="5">
        <v>90</v>
      </c>
      <c r="S62" s="5">
        <f t="shared" si="33"/>
        <v>40</v>
      </c>
      <c r="T62" s="5">
        <v>50</v>
      </c>
      <c r="U62" s="5">
        <v>150</v>
      </c>
      <c r="V62" s="1"/>
      <c r="W62" s="1">
        <f t="shared" si="34"/>
        <v>29.057971014492754</v>
      </c>
      <c r="X62" s="1">
        <f t="shared" si="7"/>
        <v>22.536231884057969</v>
      </c>
      <c r="Y62" s="1">
        <v>22.8</v>
      </c>
      <c r="Z62" s="1">
        <v>33.200000000000003</v>
      </c>
      <c r="AA62" s="1">
        <v>23.6</v>
      </c>
      <c r="AB62" s="1">
        <v>-0.4</v>
      </c>
      <c r="AC62" s="1">
        <v>0</v>
      </c>
      <c r="AD62" s="1"/>
      <c r="AE62" s="1">
        <f t="shared" si="8"/>
        <v>14</v>
      </c>
      <c r="AF62" s="1">
        <f t="shared" si="9"/>
        <v>17.5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0.97599999999999998</v>
      </c>
      <c r="D63" s="1">
        <v>269.28100000000001</v>
      </c>
      <c r="E63" s="1">
        <v>104.59699999999999</v>
      </c>
      <c r="F63" s="1">
        <v>158.64400000000001</v>
      </c>
      <c r="G63" s="6">
        <v>1</v>
      </c>
      <c r="H63" s="1">
        <v>45</v>
      </c>
      <c r="I63" s="1" t="s">
        <v>33</v>
      </c>
      <c r="J63" s="1">
        <v>109</v>
      </c>
      <c r="K63" s="1">
        <f t="shared" si="21"/>
        <v>-4.4030000000000058</v>
      </c>
      <c r="L63" s="1">
        <f t="shared" si="2"/>
        <v>104.59699999999999</v>
      </c>
      <c r="M63" s="1"/>
      <c r="N63" s="1">
        <v>150</v>
      </c>
      <c r="O63" s="1"/>
      <c r="P63" s="1">
        <f t="shared" si="3"/>
        <v>20.9194</v>
      </c>
      <c r="Q63" s="5">
        <v>50</v>
      </c>
      <c r="R63" s="5">
        <v>170</v>
      </c>
      <c r="S63" s="5">
        <f t="shared" si="33"/>
        <v>85</v>
      </c>
      <c r="T63" s="5">
        <f t="shared" ref="T61:T67" si="36">ROUND(R63/2,0)</f>
        <v>85</v>
      </c>
      <c r="U63" s="5">
        <v>300</v>
      </c>
      <c r="V63" s="1"/>
      <c r="W63" s="1">
        <f t="shared" si="34"/>
        <v>22.880388538868228</v>
      </c>
      <c r="X63" s="1">
        <f t="shared" si="7"/>
        <v>14.753960438635907</v>
      </c>
      <c r="Y63" s="1">
        <v>20.189800000000002</v>
      </c>
      <c r="Z63" s="1">
        <v>30.451000000000001</v>
      </c>
      <c r="AA63" s="1">
        <v>14.486599999999999</v>
      </c>
      <c r="AB63" s="1">
        <v>0</v>
      </c>
      <c r="AC63" s="1">
        <v>10.0098</v>
      </c>
      <c r="AD63" s="1"/>
      <c r="AE63" s="1">
        <f t="shared" si="8"/>
        <v>85</v>
      </c>
      <c r="AF63" s="1">
        <f t="shared" si="9"/>
        <v>85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35</v>
      </c>
      <c r="C64" s="1">
        <v>7.734</v>
      </c>
      <c r="D64" s="1">
        <v>610.779</v>
      </c>
      <c r="E64" s="1">
        <v>163.33600000000001</v>
      </c>
      <c r="F64" s="1">
        <v>445.93099999999998</v>
      </c>
      <c r="G64" s="6">
        <v>1</v>
      </c>
      <c r="H64" s="1">
        <v>45</v>
      </c>
      <c r="I64" s="1" t="s">
        <v>33</v>
      </c>
      <c r="J64" s="1">
        <v>181.34700000000001</v>
      </c>
      <c r="K64" s="1">
        <f t="shared" si="21"/>
        <v>-18.010999999999996</v>
      </c>
      <c r="L64" s="1">
        <f t="shared" si="2"/>
        <v>95.489000000000019</v>
      </c>
      <c r="M64" s="1">
        <v>67.846999999999994</v>
      </c>
      <c r="N64" s="1">
        <v>150</v>
      </c>
      <c r="O64" s="1"/>
      <c r="P64" s="1">
        <f t="shared" si="3"/>
        <v>19.097800000000003</v>
      </c>
      <c r="Q64" s="5"/>
      <c r="R64" s="5">
        <v>90</v>
      </c>
      <c r="S64" s="5">
        <f t="shared" si="33"/>
        <v>40</v>
      </c>
      <c r="T64" s="5">
        <v>50</v>
      </c>
      <c r="U64" s="5">
        <v>200</v>
      </c>
      <c r="V64" s="1"/>
      <c r="W64" s="1">
        <f t="shared" si="34"/>
        <v>35.916754809454488</v>
      </c>
      <c r="X64" s="1">
        <f t="shared" si="7"/>
        <v>31.204170113835097</v>
      </c>
      <c r="Y64" s="1">
        <v>33.5304</v>
      </c>
      <c r="Z64" s="1">
        <v>47.666600000000003</v>
      </c>
      <c r="AA64" s="1">
        <v>22.742999999999999</v>
      </c>
      <c r="AB64" s="1">
        <v>31.139800000000001</v>
      </c>
      <c r="AC64" s="1">
        <v>40.155799999999999</v>
      </c>
      <c r="AD64" s="1"/>
      <c r="AE64" s="1">
        <f t="shared" si="8"/>
        <v>40</v>
      </c>
      <c r="AF64" s="1">
        <f t="shared" si="9"/>
        <v>50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32</v>
      </c>
      <c r="C65" s="1">
        <v>760</v>
      </c>
      <c r="D65" s="1">
        <v>416</v>
      </c>
      <c r="E65" s="1">
        <v>957</v>
      </c>
      <c r="F65" s="1">
        <v>11</v>
      </c>
      <c r="G65" s="6">
        <v>0.28000000000000003</v>
      </c>
      <c r="H65" s="1">
        <v>45</v>
      </c>
      <c r="I65" s="1" t="s">
        <v>33</v>
      </c>
      <c r="J65" s="1">
        <v>978</v>
      </c>
      <c r="K65" s="1">
        <f t="shared" si="21"/>
        <v>-21</v>
      </c>
      <c r="L65" s="1">
        <f t="shared" si="2"/>
        <v>557</v>
      </c>
      <c r="M65" s="1">
        <v>400</v>
      </c>
      <c r="N65" s="1">
        <v>600</v>
      </c>
      <c r="O65" s="1">
        <v>600</v>
      </c>
      <c r="P65" s="1">
        <f t="shared" si="3"/>
        <v>111.4</v>
      </c>
      <c r="Q65" s="5">
        <f t="shared" ref="Q65:Q66" si="37">13*P65-O65-N65-F65</f>
        <v>237.20000000000005</v>
      </c>
      <c r="R65" s="5">
        <v>600</v>
      </c>
      <c r="S65" s="5">
        <f t="shared" si="33"/>
        <v>300</v>
      </c>
      <c r="T65" s="5">
        <f t="shared" si="36"/>
        <v>300</v>
      </c>
      <c r="U65" s="5">
        <v>1400</v>
      </c>
      <c r="V65" s="1"/>
      <c r="W65" s="1">
        <f t="shared" si="34"/>
        <v>16.25673249551167</v>
      </c>
      <c r="X65" s="1">
        <f t="shared" si="7"/>
        <v>10.870736086175942</v>
      </c>
      <c r="Y65" s="1">
        <v>130.6</v>
      </c>
      <c r="Z65" s="1">
        <v>50</v>
      </c>
      <c r="AA65" s="1">
        <v>114.4</v>
      </c>
      <c r="AB65" s="1">
        <v>120</v>
      </c>
      <c r="AC65" s="1">
        <v>82.8</v>
      </c>
      <c r="AD65" s="1"/>
      <c r="AE65" s="1">
        <f t="shared" si="8"/>
        <v>84.000000000000014</v>
      </c>
      <c r="AF65" s="1">
        <f t="shared" si="9"/>
        <v>84.000000000000014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552</v>
      </c>
      <c r="D66" s="1">
        <v>856</v>
      </c>
      <c r="E66" s="1">
        <v>698</v>
      </c>
      <c r="F66" s="1">
        <v>521</v>
      </c>
      <c r="G66" s="6">
        <v>0.35</v>
      </c>
      <c r="H66" s="1">
        <v>45</v>
      </c>
      <c r="I66" s="1" t="s">
        <v>33</v>
      </c>
      <c r="J66" s="1">
        <v>698</v>
      </c>
      <c r="K66" s="1">
        <f t="shared" si="21"/>
        <v>0</v>
      </c>
      <c r="L66" s="1">
        <f t="shared" si="2"/>
        <v>642</v>
      </c>
      <c r="M66" s="1">
        <v>56</v>
      </c>
      <c r="N66" s="1">
        <v>142</v>
      </c>
      <c r="O66" s="1">
        <v>150</v>
      </c>
      <c r="P66" s="1">
        <f t="shared" si="3"/>
        <v>128.4</v>
      </c>
      <c r="Q66" s="5">
        <f t="shared" si="37"/>
        <v>856.2</v>
      </c>
      <c r="R66" s="5">
        <f t="shared" ref="R66" si="38">ROUND(Q66,0)</f>
        <v>856</v>
      </c>
      <c r="S66" s="5">
        <f t="shared" si="33"/>
        <v>428</v>
      </c>
      <c r="T66" s="5">
        <f t="shared" si="36"/>
        <v>428</v>
      </c>
      <c r="U66" s="5"/>
      <c r="V66" s="1"/>
      <c r="W66" s="1">
        <f t="shared" si="34"/>
        <v>12.998442367601246</v>
      </c>
      <c r="X66" s="1">
        <f t="shared" si="7"/>
        <v>6.3317757009345792</v>
      </c>
      <c r="Y66" s="1">
        <v>112</v>
      </c>
      <c r="Z66" s="1">
        <v>117.6</v>
      </c>
      <c r="AA66" s="1">
        <v>115.4</v>
      </c>
      <c r="AB66" s="1">
        <v>89.6</v>
      </c>
      <c r="AC66" s="1">
        <v>117.4</v>
      </c>
      <c r="AD66" s="1"/>
      <c r="AE66" s="1">
        <f t="shared" si="8"/>
        <v>149.79999999999998</v>
      </c>
      <c r="AF66" s="1">
        <f t="shared" si="9"/>
        <v>149.79999999999998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>
        <v>8</v>
      </c>
      <c r="D67" s="1">
        <v>1313</v>
      </c>
      <c r="E67" s="15">
        <f>540+E49</f>
        <v>574</v>
      </c>
      <c r="F67" s="1">
        <v>734</v>
      </c>
      <c r="G67" s="6">
        <v>0.28000000000000003</v>
      </c>
      <c r="H67" s="1">
        <v>45</v>
      </c>
      <c r="I67" s="1" t="s">
        <v>33</v>
      </c>
      <c r="J67" s="1">
        <v>562</v>
      </c>
      <c r="K67" s="1">
        <f t="shared" si="21"/>
        <v>12</v>
      </c>
      <c r="L67" s="1">
        <f t="shared" si="2"/>
        <v>286</v>
      </c>
      <c r="M67" s="1">
        <v>288</v>
      </c>
      <c r="N67" s="1">
        <v>150</v>
      </c>
      <c r="O67" s="1">
        <v>150</v>
      </c>
      <c r="P67" s="1">
        <f t="shared" si="3"/>
        <v>57.2</v>
      </c>
      <c r="Q67" s="5">
        <v>300</v>
      </c>
      <c r="R67" s="5">
        <v>350</v>
      </c>
      <c r="S67" s="5">
        <f t="shared" si="33"/>
        <v>175</v>
      </c>
      <c r="T67" s="5">
        <f t="shared" si="36"/>
        <v>175</v>
      </c>
      <c r="U67" s="5">
        <v>400</v>
      </c>
      <c r="V67" s="1"/>
      <c r="W67" s="1">
        <f t="shared" si="34"/>
        <v>24.195804195804193</v>
      </c>
      <c r="X67" s="1">
        <f t="shared" si="7"/>
        <v>18.076923076923077</v>
      </c>
      <c r="Y67" s="1">
        <v>37.6</v>
      </c>
      <c r="Z67" s="1">
        <v>125</v>
      </c>
      <c r="AA67" s="1">
        <v>93.8</v>
      </c>
      <c r="AB67" s="1">
        <v>87.4</v>
      </c>
      <c r="AC67" s="1">
        <v>107.8</v>
      </c>
      <c r="AD67" s="1"/>
      <c r="AE67" s="1">
        <f t="shared" si="8"/>
        <v>49.000000000000007</v>
      </c>
      <c r="AF67" s="1">
        <f t="shared" si="9"/>
        <v>49.000000000000007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108</v>
      </c>
      <c r="B68" s="11" t="s">
        <v>32</v>
      </c>
      <c r="C68" s="11"/>
      <c r="D68" s="11">
        <v>24</v>
      </c>
      <c r="E68" s="11">
        <v>24</v>
      </c>
      <c r="F68" s="11"/>
      <c r="G68" s="12">
        <v>0</v>
      </c>
      <c r="H68" s="11"/>
      <c r="I68" s="13" t="s">
        <v>49</v>
      </c>
      <c r="J68" s="11">
        <v>24</v>
      </c>
      <c r="K68" s="11">
        <f t="shared" si="21"/>
        <v>0</v>
      </c>
      <c r="L68" s="11">
        <f t="shared" si="2"/>
        <v>0</v>
      </c>
      <c r="M68" s="11">
        <v>24</v>
      </c>
      <c r="N68" s="11"/>
      <c r="O68" s="11"/>
      <c r="P68" s="11">
        <f t="shared" si="3"/>
        <v>0</v>
      </c>
      <c r="Q68" s="14"/>
      <c r="R68" s="14"/>
      <c r="S68" s="14"/>
      <c r="T68" s="14"/>
      <c r="U68" s="14"/>
      <c r="V68" s="11"/>
      <c r="W68" s="11" t="e">
        <f t="shared" si="12"/>
        <v>#DIV/0!</v>
      </c>
      <c r="X68" s="11" t="e">
        <f t="shared" si="7"/>
        <v>#DIV/0!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/>
      <c r="AE68" s="11">
        <f t="shared" si="8"/>
        <v>0</v>
      </c>
      <c r="AF68" s="1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808</v>
      </c>
      <c r="D69" s="1">
        <v>963</v>
      </c>
      <c r="E69" s="1">
        <v>764</v>
      </c>
      <c r="F69" s="1">
        <v>776</v>
      </c>
      <c r="G69" s="6">
        <v>0.35</v>
      </c>
      <c r="H69" s="1">
        <v>45</v>
      </c>
      <c r="I69" s="1" t="s">
        <v>37</v>
      </c>
      <c r="J69" s="1">
        <v>762</v>
      </c>
      <c r="K69" s="1">
        <f t="shared" si="21"/>
        <v>2</v>
      </c>
      <c r="L69" s="1">
        <f t="shared" si="2"/>
        <v>684</v>
      </c>
      <c r="M69" s="1">
        <v>80</v>
      </c>
      <c r="N69" s="1">
        <v>308</v>
      </c>
      <c r="O69" s="1">
        <v>250</v>
      </c>
      <c r="P69" s="1">
        <f t="shared" si="3"/>
        <v>136.80000000000001</v>
      </c>
      <c r="Q69" s="5">
        <f t="shared" ref="Q69:Q75" si="39">13*P69-O69-N69-F69</f>
        <v>444.40000000000009</v>
      </c>
      <c r="R69" s="5">
        <v>700</v>
      </c>
      <c r="S69" s="5">
        <f t="shared" ref="S69:S77" si="40">ROUND(R69-T69,0)</f>
        <v>350</v>
      </c>
      <c r="T69" s="5">
        <f t="shared" ref="T69:T77" si="41">ROUND(R69/2,0)</f>
        <v>350</v>
      </c>
      <c r="U69" s="5">
        <v>800</v>
      </c>
      <c r="V69" s="1"/>
      <c r="W69" s="1">
        <f t="shared" ref="W69:W77" si="42">(F69+N69+O69+R69)/P69</f>
        <v>14.868421052631577</v>
      </c>
      <c r="X69" s="1">
        <f t="shared" si="7"/>
        <v>9.7514619883040936</v>
      </c>
      <c r="Y69" s="1">
        <v>132.80000000000001</v>
      </c>
      <c r="Z69" s="1">
        <v>135.80000000000001</v>
      </c>
      <c r="AA69" s="1">
        <v>129.80000000000001</v>
      </c>
      <c r="AB69" s="1">
        <v>116.6</v>
      </c>
      <c r="AC69" s="1">
        <v>132.19999999999999</v>
      </c>
      <c r="AD69" s="1"/>
      <c r="AE69" s="1">
        <f t="shared" si="8"/>
        <v>122.49999999999999</v>
      </c>
      <c r="AF69" s="1">
        <f t="shared" si="9"/>
        <v>122.49999999999999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32</v>
      </c>
      <c r="C70" s="1">
        <v>4</v>
      </c>
      <c r="D70" s="1">
        <v>880</v>
      </c>
      <c r="E70" s="15">
        <f>175+E50</f>
        <v>178</v>
      </c>
      <c r="F70" s="1">
        <v>694</v>
      </c>
      <c r="G70" s="6">
        <v>0.28000000000000003</v>
      </c>
      <c r="H70" s="1">
        <v>45</v>
      </c>
      <c r="I70" s="1" t="s">
        <v>33</v>
      </c>
      <c r="J70" s="1">
        <v>264</v>
      </c>
      <c r="K70" s="1">
        <f t="shared" si="21"/>
        <v>-86</v>
      </c>
      <c r="L70" s="1">
        <f t="shared" si="2"/>
        <v>154</v>
      </c>
      <c r="M70" s="1">
        <v>24</v>
      </c>
      <c r="N70" s="1">
        <v>50</v>
      </c>
      <c r="O70" s="1"/>
      <c r="P70" s="1">
        <f t="shared" si="3"/>
        <v>30.8</v>
      </c>
      <c r="Q70" s="5"/>
      <c r="R70" s="5">
        <v>150</v>
      </c>
      <c r="S70" s="5">
        <f t="shared" si="40"/>
        <v>75</v>
      </c>
      <c r="T70" s="5">
        <f t="shared" si="41"/>
        <v>75</v>
      </c>
      <c r="U70" s="5">
        <v>500</v>
      </c>
      <c r="V70" s="1"/>
      <c r="W70" s="1">
        <f t="shared" si="42"/>
        <v>29.025974025974026</v>
      </c>
      <c r="X70" s="1">
        <f t="shared" si="7"/>
        <v>24.155844155844154</v>
      </c>
      <c r="Y70" s="1">
        <v>26</v>
      </c>
      <c r="Z70" s="1">
        <v>68.599999999999994</v>
      </c>
      <c r="AA70" s="1">
        <v>25.4</v>
      </c>
      <c r="AB70" s="1">
        <v>-0.2</v>
      </c>
      <c r="AC70" s="1">
        <v>40.799999999999997</v>
      </c>
      <c r="AD70" s="1"/>
      <c r="AE70" s="1">
        <f t="shared" si="8"/>
        <v>21.000000000000004</v>
      </c>
      <c r="AF70" s="1">
        <f t="shared" si="9"/>
        <v>21.000000000000004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>
        <v>180</v>
      </c>
      <c r="D71" s="1">
        <v>1992</v>
      </c>
      <c r="E71" s="15">
        <f>575+E51</f>
        <v>603</v>
      </c>
      <c r="F71" s="1">
        <v>1449</v>
      </c>
      <c r="G71" s="6">
        <v>0.35</v>
      </c>
      <c r="H71" s="1">
        <v>45</v>
      </c>
      <c r="I71" s="1" t="s">
        <v>37</v>
      </c>
      <c r="J71" s="1">
        <v>951</v>
      </c>
      <c r="K71" s="1">
        <f t="shared" si="21"/>
        <v>-348</v>
      </c>
      <c r="L71" s="1">
        <f t="shared" si="2"/>
        <v>363</v>
      </c>
      <c r="M71" s="1">
        <v>240</v>
      </c>
      <c r="N71" s="1">
        <v>200</v>
      </c>
      <c r="O71" s="1"/>
      <c r="P71" s="1">
        <f t="shared" si="3"/>
        <v>72.599999999999994</v>
      </c>
      <c r="Q71" s="5">
        <v>200</v>
      </c>
      <c r="R71" s="5">
        <f t="shared" ref="R71:R77" si="43">ROUND(Q71,0)</f>
        <v>200</v>
      </c>
      <c r="S71" s="5">
        <f t="shared" si="40"/>
        <v>100</v>
      </c>
      <c r="T71" s="5">
        <f t="shared" si="41"/>
        <v>100</v>
      </c>
      <c r="U71" s="5">
        <v>300</v>
      </c>
      <c r="V71" s="1"/>
      <c r="W71" s="1">
        <f t="shared" si="42"/>
        <v>25.468319559228654</v>
      </c>
      <c r="X71" s="1">
        <f t="shared" si="7"/>
        <v>22.713498622589533</v>
      </c>
      <c r="Y71" s="1">
        <v>114</v>
      </c>
      <c r="Z71" s="1">
        <v>155.80000000000001</v>
      </c>
      <c r="AA71" s="1">
        <v>87.6</v>
      </c>
      <c r="AB71" s="1">
        <v>117</v>
      </c>
      <c r="AC71" s="1">
        <v>134.19999999999999</v>
      </c>
      <c r="AD71" s="1"/>
      <c r="AE71" s="1">
        <f t="shared" ref="AE71:AE114" si="44">S71*G71</f>
        <v>35</v>
      </c>
      <c r="AF71" s="1">
        <f t="shared" ref="AF71:AF114" si="45">T71*G71</f>
        <v>35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32</v>
      </c>
      <c r="C72" s="1">
        <v>100</v>
      </c>
      <c r="D72" s="1">
        <v>368</v>
      </c>
      <c r="E72" s="1">
        <v>166</v>
      </c>
      <c r="F72" s="1">
        <v>223</v>
      </c>
      <c r="G72" s="6">
        <v>0.28000000000000003</v>
      </c>
      <c r="H72" s="1">
        <v>45</v>
      </c>
      <c r="I72" s="1" t="s">
        <v>33</v>
      </c>
      <c r="J72" s="1">
        <v>277</v>
      </c>
      <c r="K72" s="1">
        <f t="shared" ref="K72:K102" si="46">E72-J72</f>
        <v>-111</v>
      </c>
      <c r="L72" s="1">
        <f t="shared" si="2"/>
        <v>166</v>
      </c>
      <c r="M72" s="1"/>
      <c r="N72" s="1">
        <v>100</v>
      </c>
      <c r="O72" s="1"/>
      <c r="P72" s="1">
        <f t="shared" si="3"/>
        <v>33.200000000000003</v>
      </c>
      <c r="Q72" s="5">
        <f t="shared" si="39"/>
        <v>108.60000000000002</v>
      </c>
      <c r="R72" s="5">
        <v>150</v>
      </c>
      <c r="S72" s="5">
        <f t="shared" si="40"/>
        <v>75</v>
      </c>
      <c r="T72" s="5">
        <f t="shared" si="41"/>
        <v>75</v>
      </c>
      <c r="U72" s="5">
        <v>300</v>
      </c>
      <c r="V72" s="1"/>
      <c r="W72" s="1">
        <f t="shared" si="42"/>
        <v>14.246987951807228</v>
      </c>
      <c r="X72" s="1">
        <f t="shared" si="7"/>
        <v>9.7289156626506017</v>
      </c>
      <c r="Y72" s="1">
        <v>34.799999999999997</v>
      </c>
      <c r="Z72" s="1">
        <v>45.6</v>
      </c>
      <c r="AA72" s="1">
        <v>13.2</v>
      </c>
      <c r="AB72" s="1">
        <v>-0.4</v>
      </c>
      <c r="AC72" s="1">
        <v>11.8</v>
      </c>
      <c r="AD72" s="1"/>
      <c r="AE72" s="1">
        <f t="shared" si="44"/>
        <v>21.000000000000004</v>
      </c>
      <c r="AF72" s="1">
        <f t="shared" si="45"/>
        <v>21.000000000000004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181</v>
      </c>
      <c r="D73" s="1">
        <v>122</v>
      </c>
      <c r="E73" s="1">
        <v>154</v>
      </c>
      <c r="F73" s="1"/>
      <c r="G73" s="6">
        <v>0.41</v>
      </c>
      <c r="H73" s="1">
        <v>45</v>
      </c>
      <c r="I73" s="1" t="s">
        <v>33</v>
      </c>
      <c r="J73" s="1">
        <v>217</v>
      </c>
      <c r="K73" s="1">
        <f t="shared" si="46"/>
        <v>-63</v>
      </c>
      <c r="L73" s="1">
        <f t="shared" ref="L73:L114" si="47">E73-M73</f>
        <v>154</v>
      </c>
      <c r="M73" s="1"/>
      <c r="N73" s="1">
        <v>225</v>
      </c>
      <c r="O73" s="1">
        <v>250</v>
      </c>
      <c r="P73" s="1">
        <f t="shared" ref="P73:P114" si="48">L73/5</f>
        <v>30.8</v>
      </c>
      <c r="Q73" s="5">
        <v>60</v>
      </c>
      <c r="R73" s="5">
        <v>250</v>
      </c>
      <c r="S73" s="5">
        <f t="shared" si="40"/>
        <v>125</v>
      </c>
      <c r="T73" s="5">
        <f t="shared" si="41"/>
        <v>125</v>
      </c>
      <c r="U73" s="5">
        <v>500</v>
      </c>
      <c r="V73" s="1"/>
      <c r="W73" s="1">
        <f t="shared" si="42"/>
        <v>23.538961038961038</v>
      </c>
      <c r="X73" s="1">
        <f t="shared" ref="X73:X114" si="49">(F73+N73+O73)/P73</f>
        <v>15.422077922077921</v>
      </c>
      <c r="Y73" s="1">
        <v>48.6</v>
      </c>
      <c r="Z73" s="1">
        <v>19.2</v>
      </c>
      <c r="AA73" s="1">
        <v>32</v>
      </c>
      <c r="AB73" s="1">
        <v>0</v>
      </c>
      <c r="AC73" s="1">
        <v>0</v>
      </c>
      <c r="AD73" s="1"/>
      <c r="AE73" s="1">
        <f t="shared" si="44"/>
        <v>51.25</v>
      </c>
      <c r="AF73" s="1">
        <f t="shared" si="45"/>
        <v>51.25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32</v>
      </c>
      <c r="C74" s="1">
        <v>20</v>
      </c>
      <c r="D74" s="1">
        <v>210</v>
      </c>
      <c r="E74" s="15">
        <f>7+E112</f>
        <v>8</v>
      </c>
      <c r="F74" s="1">
        <v>175</v>
      </c>
      <c r="G74" s="6">
        <v>0.5</v>
      </c>
      <c r="H74" s="1">
        <v>45</v>
      </c>
      <c r="I74" s="1" t="s">
        <v>33</v>
      </c>
      <c r="J74" s="1">
        <v>10</v>
      </c>
      <c r="K74" s="1">
        <f t="shared" si="46"/>
        <v>-2</v>
      </c>
      <c r="L74" s="1">
        <f t="shared" si="47"/>
        <v>8</v>
      </c>
      <c r="M74" s="1"/>
      <c r="N74" s="1">
        <v>100</v>
      </c>
      <c r="O74" s="1"/>
      <c r="P74" s="1">
        <f t="shared" si="48"/>
        <v>1.6</v>
      </c>
      <c r="Q74" s="5"/>
      <c r="R74" s="5">
        <v>70</v>
      </c>
      <c r="S74" s="5">
        <f t="shared" si="40"/>
        <v>30</v>
      </c>
      <c r="T74" s="5">
        <v>40</v>
      </c>
      <c r="U74" s="25">
        <v>100</v>
      </c>
      <c r="V74" s="26"/>
      <c r="W74" s="1">
        <f t="shared" si="42"/>
        <v>215.625</v>
      </c>
      <c r="X74" s="26">
        <f t="shared" si="49"/>
        <v>171.875</v>
      </c>
      <c r="Y74" s="26">
        <v>17.600000000000001</v>
      </c>
      <c r="Z74" s="26">
        <v>21.2</v>
      </c>
      <c r="AA74" s="26">
        <v>13.4</v>
      </c>
      <c r="AB74" s="26">
        <v>25.6</v>
      </c>
      <c r="AC74" s="26">
        <v>15</v>
      </c>
      <c r="AD74" s="26" t="s">
        <v>115</v>
      </c>
      <c r="AE74" s="1">
        <f t="shared" si="44"/>
        <v>15</v>
      </c>
      <c r="AF74" s="1">
        <f t="shared" si="45"/>
        <v>20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32</v>
      </c>
      <c r="C75" s="1">
        <v>785</v>
      </c>
      <c r="D75" s="1">
        <v>1501</v>
      </c>
      <c r="E75" s="15">
        <f>755+E110+E113</f>
        <v>888</v>
      </c>
      <c r="F75" s="15">
        <f>1141+F110</f>
        <v>1178</v>
      </c>
      <c r="G75" s="6">
        <v>0.41</v>
      </c>
      <c r="H75" s="1">
        <v>45</v>
      </c>
      <c r="I75" s="1" t="s">
        <v>37</v>
      </c>
      <c r="J75" s="1">
        <v>732</v>
      </c>
      <c r="K75" s="1">
        <f t="shared" si="46"/>
        <v>156</v>
      </c>
      <c r="L75" s="1">
        <f t="shared" si="47"/>
        <v>888</v>
      </c>
      <c r="M75" s="1"/>
      <c r="N75" s="1">
        <v>266</v>
      </c>
      <c r="O75" s="1">
        <v>300</v>
      </c>
      <c r="P75" s="1">
        <f t="shared" si="48"/>
        <v>177.6</v>
      </c>
      <c r="Q75" s="5">
        <f t="shared" si="39"/>
        <v>564.79999999999973</v>
      </c>
      <c r="R75" s="5">
        <f t="shared" si="43"/>
        <v>565</v>
      </c>
      <c r="S75" s="5">
        <f t="shared" si="40"/>
        <v>282</v>
      </c>
      <c r="T75" s="5">
        <f t="shared" si="41"/>
        <v>283</v>
      </c>
      <c r="U75" s="5"/>
      <c r="V75" s="1"/>
      <c r="W75" s="1">
        <f t="shared" si="42"/>
        <v>13.001126126126126</v>
      </c>
      <c r="X75" s="1">
        <f t="shared" si="49"/>
        <v>9.8198198198198199</v>
      </c>
      <c r="Y75" s="1">
        <v>180.2</v>
      </c>
      <c r="Z75" s="1">
        <v>192.2</v>
      </c>
      <c r="AA75" s="1">
        <v>85.2</v>
      </c>
      <c r="AB75" s="1">
        <v>189.8</v>
      </c>
      <c r="AC75" s="1">
        <v>171.8</v>
      </c>
      <c r="AD75" s="1" t="s">
        <v>117</v>
      </c>
      <c r="AE75" s="1">
        <f t="shared" si="44"/>
        <v>115.61999999999999</v>
      </c>
      <c r="AF75" s="1">
        <f t="shared" si="45"/>
        <v>116.02999999999999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200</v>
      </c>
      <c r="D76" s="1">
        <v>60</v>
      </c>
      <c r="E76" s="1">
        <v>123</v>
      </c>
      <c r="F76" s="1"/>
      <c r="G76" s="6">
        <v>0.41</v>
      </c>
      <c r="H76" s="1">
        <v>45</v>
      </c>
      <c r="I76" s="1" t="s">
        <v>33</v>
      </c>
      <c r="J76" s="1">
        <v>123</v>
      </c>
      <c r="K76" s="1">
        <f t="shared" si="46"/>
        <v>0</v>
      </c>
      <c r="L76" s="1">
        <f t="shared" si="47"/>
        <v>123</v>
      </c>
      <c r="M76" s="1"/>
      <c r="N76" s="1">
        <v>506</v>
      </c>
      <c r="O76" s="1">
        <v>500</v>
      </c>
      <c r="P76" s="1">
        <f t="shared" si="48"/>
        <v>24.6</v>
      </c>
      <c r="Q76" s="5"/>
      <c r="R76" s="5">
        <v>150</v>
      </c>
      <c r="S76" s="5">
        <f t="shared" si="40"/>
        <v>75</v>
      </c>
      <c r="T76" s="5">
        <f t="shared" si="41"/>
        <v>75</v>
      </c>
      <c r="U76" s="5">
        <v>500</v>
      </c>
      <c r="V76" s="1"/>
      <c r="W76" s="1">
        <f t="shared" si="42"/>
        <v>46.991869918699187</v>
      </c>
      <c r="X76" s="1">
        <f t="shared" si="49"/>
        <v>40.894308943089428</v>
      </c>
      <c r="Y76" s="1">
        <v>82.2</v>
      </c>
      <c r="Z76" s="1">
        <v>35.200000000000003</v>
      </c>
      <c r="AA76" s="1">
        <v>49.8</v>
      </c>
      <c r="AB76" s="1">
        <v>54.4</v>
      </c>
      <c r="AC76" s="1">
        <v>0.2</v>
      </c>
      <c r="AD76" s="1"/>
      <c r="AE76" s="1">
        <f t="shared" si="44"/>
        <v>30.749999999999996</v>
      </c>
      <c r="AF76" s="1">
        <f t="shared" si="45"/>
        <v>30.749999999999996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94</v>
      </c>
      <c r="D77" s="1">
        <v>96</v>
      </c>
      <c r="E77" s="1">
        <v>23</v>
      </c>
      <c r="F77" s="1">
        <v>138</v>
      </c>
      <c r="G77" s="6">
        <v>0.5</v>
      </c>
      <c r="H77" s="1">
        <v>45</v>
      </c>
      <c r="I77" s="1" t="s">
        <v>33</v>
      </c>
      <c r="J77" s="1">
        <v>31</v>
      </c>
      <c r="K77" s="1">
        <f t="shared" si="46"/>
        <v>-8</v>
      </c>
      <c r="L77" s="1">
        <f t="shared" si="47"/>
        <v>23</v>
      </c>
      <c r="M77" s="1"/>
      <c r="N77" s="1">
        <v>0</v>
      </c>
      <c r="O77" s="1"/>
      <c r="P77" s="1">
        <f t="shared" si="48"/>
        <v>4.5999999999999996</v>
      </c>
      <c r="Q77" s="5"/>
      <c r="R77" s="5">
        <f t="shared" si="43"/>
        <v>0</v>
      </c>
      <c r="S77" s="5">
        <f t="shared" si="40"/>
        <v>0</v>
      </c>
      <c r="T77" s="5">
        <f t="shared" si="41"/>
        <v>0</v>
      </c>
      <c r="U77" s="25">
        <v>100</v>
      </c>
      <c r="V77" s="26"/>
      <c r="W77" s="1">
        <f t="shared" si="42"/>
        <v>30.000000000000004</v>
      </c>
      <c r="X77" s="26">
        <f t="shared" si="49"/>
        <v>30.000000000000004</v>
      </c>
      <c r="Y77" s="26">
        <v>5.2</v>
      </c>
      <c r="Z77" s="26">
        <v>15.8</v>
      </c>
      <c r="AA77" s="26">
        <v>2</v>
      </c>
      <c r="AB77" s="26">
        <v>0</v>
      </c>
      <c r="AC77" s="26">
        <v>0</v>
      </c>
      <c r="AD77" s="26" t="s">
        <v>171</v>
      </c>
      <c r="AE77" s="1">
        <f t="shared" si="44"/>
        <v>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120</v>
      </c>
      <c r="B78" s="11" t="s">
        <v>32</v>
      </c>
      <c r="C78" s="11"/>
      <c r="D78" s="11"/>
      <c r="E78" s="11"/>
      <c r="F78" s="11"/>
      <c r="G78" s="12">
        <v>0</v>
      </c>
      <c r="H78" s="11">
        <v>60</v>
      </c>
      <c r="I78" s="13" t="s">
        <v>49</v>
      </c>
      <c r="J78" s="11"/>
      <c r="K78" s="11">
        <f t="shared" si="46"/>
        <v>0</v>
      </c>
      <c r="L78" s="11">
        <f t="shared" si="47"/>
        <v>0</v>
      </c>
      <c r="M78" s="11"/>
      <c r="N78" s="15">
        <v>100</v>
      </c>
      <c r="O78" s="11"/>
      <c r="P78" s="11">
        <f t="shared" si="48"/>
        <v>0</v>
      </c>
      <c r="Q78" s="14"/>
      <c r="R78" s="14"/>
      <c r="S78" s="14"/>
      <c r="T78" s="14"/>
      <c r="U78" s="14"/>
      <c r="V78" s="11"/>
      <c r="W78" s="11" t="e">
        <f t="shared" ref="W78:W114" si="50">(F78+N78+O78+Q78)/P78</f>
        <v>#DIV/0!</v>
      </c>
      <c r="X78" s="11" t="e">
        <f t="shared" si="49"/>
        <v>#DIV/0!</v>
      </c>
      <c r="Y78" s="11">
        <v>15.2</v>
      </c>
      <c r="Z78" s="11">
        <v>37.4</v>
      </c>
      <c r="AA78" s="11">
        <v>5.4</v>
      </c>
      <c r="AB78" s="11">
        <v>0</v>
      </c>
      <c r="AC78" s="11">
        <v>1.8</v>
      </c>
      <c r="AD78" s="11" t="s">
        <v>121</v>
      </c>
      <c r="AE78" s="11">
        <f t="shared" si="44"/>
        <v>0</v>
      </c>
      <c r="AF78" s="1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46"/>
        <v>0</v>
      </c>
      <c r="L79" s="1">
        <f t="shared" si="47"/>
        <v>0</v>
      </c>
      <c r="M79" s="1"/>
      <c r="N79" s="1">
        <v>100</v>
      </c>
      <c r="O79" s="1"/>
      <c r="P79" s="1">
        <f t="shared" si="48"/>
        <v>0</v>
      </c>
      <c r="Q79" s="5"/>
      <c r="R79" s="5">
        <v>40</v>
      </c>
      <c r="S79" s="5">
        <f t="shared" ref="S79:S85" si="51">ROUND(R79-T79,0)</f>
        <v>20</v>
      </c>
      <c r="T79" s="5">
        <f t="shared" ref="T79:T85" si="52">ROUND(R79/2,0)</f>
        <v>20</v>
      </c>
      <c r="U79" s="5">
        <v>50</v>
      </c>
      <c r="V79" s="1"/>
      <c r="W79" s="1" t="e">
        <f t="shared" ref="W79:W85" si="53">(F79+N79+O79+R79)/P79</f>
        <v>#DIV/0!</v>
      </c>
      <c r="X79" s="1" t="e">
        <f t="shared" si="4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4"/>
        <v>8</v>
      </c>
      <c r="AF79" s="1">
        <f t="shared" si="45"/>
        <v>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8.8000000000000007</v>
      </c>
      <c r="D80" s="1">
        <v>64.968999999999994</v>
      </c>
      <c r="E80" s="1">
        <v>24.9</v>
      </c>
      <c r="F80" s="1">
        <v>43.104999999999997</v>
      </c>
      <c r="G80" s="6">
        <v>1</v>
      </c>
      <c r="H80" s="1">
        <v>30</v>
      </c>
      <c r="I80" s="1" t="s">
        <v>33</v>
      </c>
      <c r="J80" s="1">
        <v>28</v>
      </c>
      <c r="K80" s="1">
        <f t="shared" si="46"/>
        <v>-3.1000000000000014</v>
      </c>
      <c r="L80" s="1">
        <f t="shared" si="47"/>
        <v>24.9</v>
      </c>
      <c r="M80" s="1"/>
      <c r="N80" s="1">
        <v>15</v>
      </c>
      <c r="O80" s="1"/>
      <c r="P80" s="1">
        <f t="shared" si="48"/>
        <v>4.9799999999999995</v>
      </c>
      <c r="Q80" s="5">
        <v>10</v>
      </c>
      <c r="R80" s="5">
        <f t="shared" ref="R80:R84" si="54">ROUND(Q80,0)</f>
        <v>10</v>
      </c>
      <c r="S80" s="5">
        <f t="shared" si="51"/>
        <v>10</v>
      </c>
      <c r="T80" s="5">
        <v>0</v>
      </c>
      <c r="U80" s="5"/>
      <c r="V80" s="1"/>
      <c r="W80" s="1">
        <f t="shared" si="53"/>
        <v>13.67570281124498</v>
      </c>
      <c r="X80" s="1">
        <f t="shared" si="49"/>
        <v>11.667670682730924</v>
      </c>
      <c r="Y80" s="1">
        <v>2.3948</v>
      </c>
      <c r="Z80" s="1">
        <v>7.0982000000000003</v>
      </c>
      <c r="AA80" s="1">
        <v>3.6956000000000002</v>
      </c>
      <c r="AB80" s="1">
        <v>0</v>
      </c>
      <c r="AC80" s="1">
        <v>0</v>
      </c>
      <c r="AD80" s="1"/>
      <c r="AE80" s="1">
        <f t="shared" si="44"/>
        <v>10</v>
      </c>
      <c r="AF80" s="1">
        <f t="shared" si="4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/>
      <c r="D81" s="1"/>
      <c r="E81" s="1"/>
      <c r="F81" s="1"/>
      <c r="G81" s="6">
        <v>0.41</v>
      </c>
      <c r="H81" s="1" t="e">
        <v>#N/A</v>
      </c>
      <c r="I81" s="1" t="s">
        <v>33</v>
      </c>
      <c r="J81" s="1"/>
      <c r="K81" s="1">
        <f t="shared" si="46"/>
        <v>0</v>
      </c>
      <c r="L81" s="1">
        <f t="shared" si="47"/>
        <v>0</v>
      </c>
      <c r="M81" s="1"/>
      <c r="N81" s="1">
        <v>100</v>
      </c>
      <c r="O81" s="1"/>
      <c r="P81" s="1">
        <f t="shared" si="48"/>
        <v>0</v>
      </c>
      <c r="Q81" s="5"/>
      <c r="R81" s="5">
        <v>40</v>
      </c>
      <c r="S81" s="5">
        <f t="shared" si="51"/>
        <v>20</v>
      </c>
      <c r="T81" s="5">
        <f t="shared" si="52"/>
        <v>20</v>
      </c>
      <c r="U81" s="5">
        <v>50</v>
      </c>
      <c r="V81" s="1"/>
      <c r="W81" s="1" t="e">
        <f t="shared" si="53"/>
        <v>#DIV/0!</v>
      </c>
      <c r="X81" s="1" t="e">
        <f t="shared" si="4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4"/>
        <v>8.1999999999999993</v>
      </c>
      <c r="AF81" s="1">
        <f t="shared" si="45"/>
        <v>8.1999999999999993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25.198</v>
      </c>
      <c r="D82" s="1">
        <v>30.521000000000001</v>
      </c>
      <c r="E82" s="1">
        <v>28.311</v>
      </c>
      <c r="F82" s="1">
        <v>21.023</v>
      </c>
      <c r="G82" s="6">
        <v>1</v>
      </c>
      <c r="H82" s="1">
        <v>45</v>
      </c>
      <c r="I82" s="1" t="s">
        <v>33</v>
      </c>
      <c r="J82" s="1">
        <v>29</v>
      </c>
      <c r="K82" s="1">
        <f t="shared" si="46"/>
        <v>-0.68900000000000006</v>
      </c>
      <c r="L82" s="1">
        <f t="shared" si="47"/>
        <v>28.311</v>
      </c>
      <c r="M82" s="1"/>
      <c r="N82" s="1">
        <v>20</v>
      </c>
      <c r="O82" s="1"/>
      <c r="P82" s="1">
        <f t="shared" si="48"/>
        <v>5.6622000000000003</v>
      </c>
      <c r="Q82" s="5">
        <f t="shared" ref="Q82" si="55">13*P82-O82-N82-F82</f>
        <v>32.585600000000014</v>
      </c>
      <c r="R82" s="5">
        <f t="shared" si="54"/>
        <v>33</v>
      </c>
      <c r="S82" s="5">
        <f t="shared" si="51"/>
        <v>33</v>
      </c>
      <c r="T82" s="5">
        <v>0</v>
      </c>
      <c r="U82" s="5"/>
      <c r="V82" s="1"/>
      <c r="W82" s="1">
        <f t="shared" si="53"/>
        <v>13.073187100420331</v>
      </c>
      <c r="X82" s="1">
        <f t="shared" si="49"/>
        <v>7.2450637561371893</v>
      </c>
      <c r="Y82" s="1">
        <v>4.4207999999999998</v>
      </c>
      <c r="Z82" s="1">
        <v>5.5644</v>
      </c>
      <c r="AA82" s="1">
        <v>3.7484000000000002</v>
      </c>
      <c r="AB82" s="1">
        <v>0</v>
      </c>
      <c r="AC82" s="1">
        <v>0</v>
      </c>
      <c r="AD82" s="1"/>
      <c r="AE82" s="1">
        <f t="shared" si="44"/>
        <v>33</v>
      </c>
      <c r="AF82" s="1">
        <f t="shared" si="4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/>
      <c r="D83" s="1"/>
      <c r="E83" s="1"/>
      <c r="F83" s="1"/>
      <c r="G83" s="6">
        <v>0.36</v>
      </c>
      <c r="H83" s="1" t="e">
        <v>#N/A</v>
      </c>
      <c r="I83" s="1" t="s">
        <v>33</v>
      </c>
      <c r="J83" s="1"/>
      <c r="K83" s="1">
        <f t="shared" si="46"/>
        <v>0</v>
      </c>
      <c r="L83" s="1">
        <f t="shared" si="47"/>
        <v>0</v>
      </c>
      <c r="M83" s="1"/>
      <c r="N83" s="1">
        <v>100</v>
      </c>
      <c r="O83" s="1"/>
      <c r="P83" s="1">
        <f t="shared" si="48"/>
        <v>0</v>
      </c>
      <c r="Q83" s="5"/>
      <c r="R83" s="5">
        <v>40</v>
      </c>
      <c r="S83" s="5">
        <f t="shared" si="51"/>
        <v>20</v>
      </c>
      <c r="T83" s="5">
        <f t="shared" si="52"/>
        <v>20</v>
      </c>
      <c r="U83" s="5">
        <v>50</v>
      </c>
      <c r="V83" s="1"/>
      <c r="W83" s="1" t="e">
        <f t="shared" si="53"/>
        <v>#DIV/0!</v>
      </c>
      <c r="X83" s="1" t="e">
        <f t="shared" si="4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4"/>
        <v>7.1999999999999993</v>
      </c>
      <c r="AF83" s="1">
        <f t="shared" si="45"/>
        <v>7.1999999999999993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/>
      <c r="D84" s="1">
        <v>81.540999999999997</v>
      </c>
      <c r="E84" s="1">
        <v>20.288</v>
      </c>
      <c r="F84" s="1">
        <v>59.241</v>
      </c>
      <c r="G84" s="6">
        <v>1</v>
      </c>
      <c r="H84" s="1">
        <v>45</v>
      </c>
      <c r="I84" s="1" t="s">
        <v>33</v>
      </c>
      <c r="J84" s="1">
        <v>21</v>
      </c>
      <c r="K84" s="1">
        <f t="shared" si="46"/>
        <v>-0.71199999999999974</v>
      </c>
      <c r="L84" s="1">
        <f t="shared" si="47"/>
        <v>20.288</v>
      </c>
      <c r="M84" s="1"/>
      <c r="N84" s="1">
        <v>30</v>
      </c>
      <c r="O84" s="1"/>
      <c r="P84" s="1">
        <f t="shared" si="48"/>
        <v>4.0575999999999999</v>
      </c>
      <c r="Q84" s="5">
        <v>20</v>
      </c>
      <c r="R84" s="5">
        <f t="shared" si="54"/>
        <v>20</v>
      </c>
      <c r="S84" s="5">
        <f t="shared" si="51"/>
        <v>20</v>
      </c>
      <c r="T84" s="5">
        <v>0</v>
      </c>
      <c r="U84" s="5"/>
      <c r="V84" s="1"/>
      <c r="W84" s="1">
        <f t="shared" si="53"/>
        <v>26.922565063091483</v>
      </c>
      <c r="X84" s="1">
        <f t="shared" si="49"/>
        <v>21.993542981072554</v>
      </c>
      <c r="Y84" s="1">
        <v>3.3220000000000001</v>
      </c>
      <c r="Z84" s="1">
        <v>9.2652000000000001</v>
      </c>
      <c r="AA84" s="1">
        <v>4.8869999999999996</v>
      </c>
      <c r="AB84" s="1">
        <v>0</v>
      </c>
      <c r="AC84" s="1">
        <v>0</v>
      </c>
      <c r="AD84" s="1"/>
      <c r="AE84" s="1">
        <f t="shared" si="44"/>
        <v>20</v>
      </c>
      <c r="AF84" s="1">
        <f t="shared" si="4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/>
      <c r="D85" s="1"/>
      <c r="E85" s="1"/>
      <c r="F85" s="1"/>
      <c r="G85" s="6">
        <v>0.41</v>
      </c>
      <c r="H85" s="1" t="e">
        <v>#N/A</v>
      </c>
      <c r="I85" s="1" t="s">
        <v>33</v>
      </c>
      <c r="J85" s="1"/>
      <c r="K85" s="1">
        <f t="shared" si="46"/>
        <v>0</v>
      </c>
      <c r="L85" s="1">
        <f t="shared" si="47"/>
        <v>0</v>
      </c>
      <c r="M85" s="1"/>
      <c r="N85" s="1">
        <v>100</v>
      </c>
      <c r="O85" s="1"/>
      <c r="P85" s="1">
        <f t="shared" si="48"/>
        <v>0</v>
      </c>
      <c r="Q85" s="5"/>
      <c r="R85" s="5">
        <v>40</v>
      </c>
      <c r="S85" s="5">
        <f t="shared" si="51"/>
        <v>20</v>
      </c>
      <c r="T85" s="5">
        <f t="shared" si="52"/>
        <v>20</v>
      </c>
      <c r="U85" s="5">
        <v>50</v>
      </c>
      <c r="V85" s="1"/>
      <c r="W85" s="1" t="e">
        <f t="shared" si="53"/>
        <v>#DIV/0!</v>
      </c>
      <c r="X85" s="1" t="e">
        <f t="shared" si="4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4"/>
        <v>8.1999999999999993</v>
      </c>
      <c r="AF85" s="1">
        <f t="shared" si="45"/>
        <v>8.1999999999999993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129</v>
      </c>
      <c r="B86" s="11" t="s">
        <v>35</v>
      </c>
      <c r="C86" s="11">
        <v>34.700000000000003</v>
      </c>
      <c r="D86" s="11">
        <v>86.656999999999996</v>
      </c>
      <c r="E86" s="11">
        <v>37.573</v>
      </c>
      <c r="F86" s="11">
        <v>78.44</v>
      </c>
      <c r="G86" s="12">
        <v>0</v>
      </c>
      <c r="H86" s="11">
        <v>60</v>
      </c>
      <c r="I86" s="13" t="s">
        <v>49</v>
      </c>
      <c r="J86" s="11">
        <v>33.9</v>
      </c>
      <c r="K86" s="11">
        <f t="shared" si="46"/>
        <v>3.6730000000000018</v>
      </c>
      <c r="L86" s="11">
        <f t="shared" si="47"/>
        <v>37.573</v>
      </c>
      <c r="M86" s="11"/>
      <c r="N86" s="11"/>
      <c r="O86" s="11"/>
      <c r="P86" s="11">
        <f t="shared" si="48"/>
        <v>7.5145999999999997</v>
      </c>
      <c r="Q86" s="14"/>
      <c r="R86" s="14"/>
      <c r="S86" s="14"/>
      <c r="T86" s="14"/>
      <c r="U86" s="14"/>
      <c r="V86" s="11"/>
      <c r="W86" s="11">
        <f t="shared" si="50"/>
        <v>10.438346685119633</v>
      </c>
      <c r="X86" s="11">
        <f t="shared" si="49"/>
        <v>10.438346685119633</v>
      </c>
      <c r="Y86" s="11">
        <v>8.5355999999999987</v>
      </c>
      <c r="Z86" s="11">
        <v>12.002000000000001</v>
      </c>
      <c r="AA86" s="11">
        <v>6.9644000000000004</v>
      </c>
      <c r="AB86" s="11">
        <v>12.4842</v>
      </c>
      <c r="AC86" s="11">
        <v>15.0786</v>
      </c>
      <c r="AD86" s="11" t="s">
        <v>130</v>
      </c>
      <c r="AE86" s="11">
        <f t="shared" si="44"/>
        <v>0</v>
      </c>
      <c r="AF86" s="1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/>
      <c r="D87" s="1"/>
      <c r="E87" s="1"/>
      <c r="F87" s="1"/>
      <c r="G87" s="6">
        <v>0.41</v>
      </c>
      <c r="H87" s="1" t="e">
        <v>#N/A</v>
      </c>
      <c r="I87" s="1" t="s">
        <v>33</v>
      </c>
      <c r="J87" s="1"/>
      <c r="K87" s="1">
        <f t="shared" si="46"/>
        <v>0</v>
      </c>
      <c r="L87" s="1">
        <f t="shared" si="47"/>
        <v>0</v>
      </c>
      <c r="M87" s="1"/>
      <c r="N87" s="1">
        <v>100</v>
      </c>
      <c r="O87" s="1"/>
      <c r="P87" s="1">
        <f t="shared" si="48"/>
        <v>0</v>
      </c>
      <c r="Q87" s="5"/>
      <c r="R87" s="5">
        <v>40</v>
      </c>
      <c r="S87" s="5">
        <f t="shared" ref="S87:S109" si="56">ROUND(R87-T87,0)</f>
        <v>20</v>
      </c>
      <c r="T87" s="5">
        <f t="shared" ref="T87:T109" si="57">ROUND(R87/2,0)</f>
        <v>20</v>
      </c>
      <c r="U87" s="5">
        <v>50</v>
      </c>
      <c r="V87" s="1"/>
      <c r="W87" s="1" t="e">
        <f t="shared" ref="W87:W109" si="58">(F87+N87+O87+R87)/P87</f>
        <v>#DIV/0!</v>
      </c>
      <c r="X87" s="1" t="e">
        <f t="shared" si="49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/>
      <c r="AE87" s="1">
        <f t="shared" si="44"/>
        <v>8.1999999999999993</v>
      </c>
      <c r="AF87" s="1">
        <f t="shared" si="45"/>
        <v>8.1999999999999993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32</v>
      </c>
      <c r="C88" s="1">
        <v>280</v>
      </c>
      <c r="D88" s="1">
        <v>120</v>
      </c>
      <c r="E88" s="1">
        <v>282</v>
      </c>
      <c r="F88" s="1">
        <v>75</v>
      </c>
      <c r="G88" s="6">
        <v>0.28000000000000003</v>
      </c>
      <c r="H88" s="1">
        <v>45</v>
      </c>
      <c r="I88" s="1" t="s">
        <v>33</v>
      </c>
      <c r="J88" s="1">
        <v>288</v>
      </c>
      <c r="K88" s="1">
        <f t="shared" si="46"/>
        <v>-6</v>
      </c>
      <c r="L88" s="1">
        <f t="shared" si="47"/>
        <v>202</v>
      </c>
      <c r="M88" s="1">
        <v>80</v>
      </c>
      <c r="N88" s="1">
        <v>152</v>
      </c>
      <c r="O88" s="1"/>
      <c r="P88" s="1">
        <f t="shared" si="48"/>
        <v>40.4</v>
      </c>
      <c r="Q88" s="5">
        <f t="shared" ref="Q88:Q107" si="59">13*P88-O88-N88-F88</f>
        <v>298.19999999999993</v>
      </c>
      <c r="R88" s="5">
        <f t="shared" ref="R88:R109" si="60">ROUND(Q88,0)</f>
        <v>298</v>
      </c>
      <c r="S88" s="5">
        <f t="shared" si="56"/>
        <v>149</v>
      </c>
      <c r="T88" s="5">
        <f t="shared" si="57"/>
        <v>149</v>
      </c>
      <c r="U88" s="5"/>
      <c r="V88" s="1"/>
      <c r="W88" s="1">
        <f t="shared" si="58"/>
        <v>12.995049504950495</v>
      </c>
      <c r="X88" s="1">
        <f t="shared" si="49"/>
        <v>5.6188118811881189</v>
      </c>
      <c r="Y88" s="1">
        <v>33</v>
      </c>
      <c r="Z88" s="1">
        <v>13</v>
      </c>
      <c r="AA88" s="1">
        <v>11.8</v>
      </c>
      <c r="AB88" s="1">
        <v>30.8</v>
      </c>
      <c r="AC88" s="1">
        <v>16.8</v>
      </c>
      <c r="AD88" s="1"/>
      <c r="AE88" s="1">
        <f t="shared" si="44"/>
        <v>41.720000000000006</v>
      </c>
      <c r="AF88" s="1">
        <f t="shared" si="45"/>
        <v>41.720000000000006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255</v>
      </c>
      <c r="D89" s="1">
        <v>56</v>
      </c>
      <c r="E89" s="1">
        <v>118</v>
      </c>
      <c r="F89" s="1">
        <v>179</v>
      </c>
      <c r="G89" s="6">
        <v>0.35</v>
      </c>
      <c r="H89" s="1">
        <v>45</v>
      </c>
      <c r="I89" s="1" t="s">
        <v>33</v>
      </c>
      <c r="J89" s="1">
        <v>111</v>
      </c>
      <c r="K89" s="1">
        <f t="shared" si="46"/>
        <v>7</v>
      </c>
      <c r="L89" s="1">
        <f t="shared" si="47"/>
        <v>118</v>
      </c>
      <c r="M89" s="1"/>
      <c r="N89" s="1">
        <v>0</v>
      </c>
      <c r="O89" s="1"/>
      <c r="P89" s="1">
        <f t="shared" si="48"/>
        <v>23.6</v>
      </c>
      <c r="Q89" s="5">
        <f t="shared" si="59"/>
        <v>127.80000000000001</v>
      </c>
      <c r="R89" s="5">
        <f t="shared" si="60"/>
        <v>128</v>
      </c>
      <c r="S89" s="5">
        <f t="shared" si="56"/>
        <v>64</v>
      </c>
      <c r="T89" s="5">
        <f t="shared" si="57"/>
        <v>64</v>
      </c>
      <c r="U89" s="5"/>
      <c r="V89" s="1"/>
      <c r="W89" s="1">
        <f t="shared" si="58"/>
        <v>13.008474576271185</v>
      </c>
      <c r="X89" s="1">
        <f t="shared" si="49"/>
        <v>7.5847457627118642</v>
      </c>
      <c r="Y89" s="1">
        <v>13.8</v>
      </c>
      <c r="Z89" s="1">
        <v>29.4</v>
      </c>
      <c r="AA89" s="1">
        <v>36.4</v>
      </c>
      <c r="AB89" s="1">
        <v>21.4</v>
      </c>
      <c r="AC89" s="1">
        <v>14.4</v>
      </c>
      <c r="AD89" s="1"/>
      <c r="AE89" s="1">
        <f t="shared" si="44"/>
        <v>22.4</v>
      </c>
      <c r="AF89" s="1">
        <f t="shared" si="45"/>
        <v>22.4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32</v>
      </c>
      <c r="C90" s="1">
        <v>539</v>
      </c>
      <c r="D90" s="1"/>
      <c r="E90" s="1">
        <v>445.86500000000001</v>
      </c>
      <c r="F90" s="1">
        <v>11</v>
      </c>
      <c r="G90" s="6">
        <v>0.4</v>
      </c>
      <c r="H90" s="1">
        <v>45</v>
      </c>
      <c r="I90" s="1" t="s">
        <v>33</v>
      </c>
      <c r="J90" s="1">
        <v>535</v>
      </c>
      <c r="K90" s="1">
        <f t="shared" si="46"/>
        <v>-89.134999999999991</v>
      </c>
      <c r="L90" s="1">
        <f t="shared" si="47"/>
        <v>445.86500000000001</v>
      </c>
      <c r="M90" s="1"/>
      <c r="N90" s="1">
        <v>318</v>
      </c>
      <c r="O90" s="1">
        <v>250</v>
      </c>
      <c r="P90" s="1">
        <f t="shared" si="48"/>
        <v>89.173000000000002</v>
      </c>
      <c r="Q90" s="5">
        <f t="shared" si="59"/>
        <v>580.24900000000002</v>
      </c>
      <c r="R90" s="5">
        <f t="shared" si="60"/>
        <v>580</v>
      </c>
      <c r="S90" s="5">
        <f t="shared" si="56"/>
        <v>290</v>
      </c>
      <c r="T90" s="5">
        <f t="shared" si="57"/>
        <v>290</v>
      </c>
      <c r="U90" s="5"/>
      <c r="V90" s="1"/>
      <c r="W90" s="1">
        <f t="shared" si="58"/>
        <v>12.99720767496888</v>
      </c>
      <c r="X90" s="1">
        <f t="shared" si="49"/>
        <v>6.4929967591086983</v>
      </c>
      <c r="Y90" s="1">
        <v>78.826999999999998</v>
      </c>
      <c r="Z90" s="1">
        <v>22.2</v>
      </c>
      <c r="AA90" s="1">
        <v>45.8</v>
      </c>
      <c r="AB90" s="1">
        <v>81.599999999999994</v>
      </c>
      <c r="AC90" s="1">
        <v>10</v>
      </c>
      <c r="AD90" s="1"/>
      <c r="AE90" s="1">
        <f t="shared" si="44"/>
        <v>116</v>
      </c>
      <c r="AF90" s="1">
        <f t="shared" si="45"/>
        <v>116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32</v>
      </c>
      <c r="C91" s="1"/>
      <c r="D91" s="1">
        <v>40</v>
      </c>
      <c r="E91" s="1"/>
      <c r="F91" s="1">
        <v>40</v>
      </c>
      <c r="G91" s="6">
        <v>0.5</v>
      </c>
      <c r="H91" s="1">
        <v>120</v>
      </c>
      <c r="I91" s="1" t="s">
        <v>33</v>
      </c>
      <c r="J91" s="1">
        <v>6</v>
      </c>
      <c r="K91" s="1">
        <f t="shared" si="46"/>
        <v>-6</v>
      </c>
      <c r="L91" s="1">
        <f t="shared" si="47"/>
        <v>0</v>
      </c>
      <c r="M91" s="1"/>
      <c r="N91" s="1">
        <v>40</v>
      </c>
      <c r="O91" s="1"/>
      <c r="P91" s="1">
        <f t="shared" si="48"/>
        <v>0</v>
      </c>
      <c r="Q91" s="5"/>
      <c r="R91" s="5">
        <f t="shared" si="60"/>
        <v>0</v>
      </c>
      <c r="S91" s="5">
        <f t="shared" si="56"/>
        <v>0</v>
      </c>
      <c r="T91" s="5">
        <f t="shared" si="57"/>
        <v>0</v>
      </c>
      <c r="U91" s="5"/>
      <c r="V91" s="1"/>
      <c r="W91" s="1" t="e">
        <f t="shared" si="58"/>
        <v>#DIV/0!</v>
      </c>
      <c r="X91" s="1" t="e">
        <f t="shared" si="49"/>
        <v>#DIV/0!</v>
      </c>
      <c r="Y91" s="1">
        <v>0</v>
      </c>
      <c r="Z91" s="1"/>
      <c r="AA91" s="1">
        <v>0</v>
      </c>
      <c r="AB91" s="1">
        <v>0</v>
      </c>
      <c r="AC91" s="1">
        <v>0</v>
      </c>
      <c r="AD91" s="1" t="s">
        <v>136</v>
      </c>
      <c r="AE91" s="1">
        <f t="shared" si="44"/>
        <v>0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35</v>
      </c>
      <c r="C92" s="1">
        <v>142.6</v>
      </c>
      <c r="D92" s="1"/>
      <c r="E92" s="1">
        <v>28.614999999999998</v>
      </c>
      <c r="F92" s="1">
        <v>109.98099999999999</v>
      </c>
      <c r="G92" s="6">
        <v>1</v>
      </c>
      <c r="H92" s="1">
        <v>45</v>
      </c>
      <c r="I92" s="1" t="s">
        <v>33</v>
      </c>
      <c r="J92" s="1">
        <v>26.6</v>
      </c>
      <c r="K92" s="1">
        <f t="shared" si="46"/>
        <v>2.014999999999997</v>
      </c>
      <c r="L92" s="1">
        <f t="shared" si="47"/>
        <v>28.614999999999998</v>
      </c>
      <c r="M92" s="1"/>
      <c r="N92" s="1">
        <v>0</v>
      </c>
      <c r="O92" s="1"/>
      <c r="P92" s="1">
        <f t="shared" si="48"/>
        <v>5.7229999999999999</v>
      </c>
      <c r="Q92" s="5"/>
      <c r="R92" s="5">
        <f t="shared" si="60"/>
        <v>0</v>
      </c>
      <c r="S92" s="5">
        <f t="shared" si="56"/>
        <v>0</v>
      </c>
      <c r="T92" s="5">
        <f t="shared" si="57"/>
        <v>0</v>
      </c>
      <c r="U92" s="5"/>
      <c r="V92" s="1"/>
      <c r="W92" s="1">
        <f t="shared" si="58"/>
        <v>19.217368513017647</v>
      </c>
      <c r="X92" s="1">
        <f t="shared" si="49"/>
        <v>19.217368513017647</v>
      </c>
      <c r="Y92" s="1">
        <v>1.2128000000000001</v>
      </c>
      <c r="Z92" s="1">
        <v>3.6364000000000001</v>
      </c>
      <c r="AA92" s="1">
        <v>3.3355999999999999</v>
      </c>
      <c r="AB92" s="1">
        <v>4.0815999999999999</v>
      </c>
      <c r="AC92" s="1">
        <v>9.5849999999999991</v>
      </c>
      <c r="AD92" s="21" t="s">
        <v>138</v>
      </c>
      <c r="AE92" s="1">
        <f t="shared" si="44"/>
        <v>0</v>
      </c>
      <c r="AF92" s="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32</v>
      </c>
      <c r="C93" s="1">
        <v>119</v>
      </c>
      <c r="D93" s="1"/>
      <c r="E93" s="1">
        <v>29</v>
      </c>
      <c r="F93" s="1">
        <v>78</v>
      </c>
      <c r="G93" s="6">
        <v>0.33</v>
      </c>
      <c r="H93" s="1">
        <v>45</v>
      </c>
      <c r="I93" s="1" t="s">
        <v>33</v>
      </c>
      <c r="J93" s="1">
        <v>40</v>
      </c>
      <c r="K93" s="1">
        <f t="shared" si="46"/>
        <v>-11</v>
      </c>
      <c r="L93" s="1">
        <f t="shared" si="47"/>
        <v>29</v>
      </c>
      <c r="M93" s="1"/>
      <c r="N93" s="1">
        <v>0</v>
      </c>
      <c r="O93" s="1"/>
      <c r="P93" s="1">
        <f t="shared" si="48"/>
        <v>5.8</v>
      </c>
      <c r="Q93" s="5"/>
      <c r="R93" s="5">
        <f t="shared" si="60"/>
        <v>0</v>
      </c>
      <c r="S93" s="5">
        <f t="shared" si="56"/>
        <v>0</v>
      </c>
      <c r="T93" s="5">
        <f t="shared" si="57"/>
        <v>0</v>
      </c>
      <c r="U93" s="5"/>
      <c r="V93" s="1"/>
      <c r="W93" s="1">
        <f t="shared" si="58"/>
        <v>13.448275862068966</v>
      </c>
      <c r="X93" s="1">
        <f t="shared" si="49"/>
        <v>13.448275862068966</v>
      </c>
      <c r="Y93" s="1">
        <v>1.8</v>
      </c>
      <c r="Z93" s="1">
        <v>8</v>
      </c>
      <c r="AA93" s="1">
        <v>12.6</v>
      </c>
      <c r="AB93" s="1">
        <v>13.6</v>
      </c>
      <c r="AC93" s="1">
        <v>16</v>
      </c>
      <c r="AD93" s="21" t="s">
        <v>138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35</v>
      </c>
      <c r="C94" s="1"/>
      <c r="D94" s="1"/>
      <c r="E94" s="1"/>
      <c r="F94" s="1"/>
      <c r="G94" s="6">
        <v>1</v>
      </c>
      <c r="H94" s="1">
        <v>45</v>
      </c>
      <c r="I94" s="1" t="s">
        <v>33</v>
      </c>
      <c r="J94" s="1"/>
      <c r="K94" s="1">
        <f t="shared" si="46"/>
        <v>0</v>
      </c>
      <c r="L94" s="1">
        <f t="shared" si="47"/>
        <v>0</v>
      </c>
      <c r="M94" s="1"/>
      <c r="N94" s="1">
        <v>50</v>
      </c>
      <c r="O94" s="1"/>
      <c r="P94" s="1">
        <f t="shared" si="48"/>
        <v>0</v>
      </c>
      <c r="Q94" s="5"/>
      <c r="R94" s="5">
        <f t="shared" si="60"/>
        <v>0</v>
      </c>
      <c r="S94" s="5">
        <f t="shared" si="56"/>
        <v>0</v>
      </c>
      <c r="T94" s="5">
        <f t="shared" si="57"/>
        <v>0</v>
      </c>
      <c r="U94" s="5"/>
      <c r="V94" s="1"/>
      <c r="W94" s="1" t="e">
        <f t="shared" si="58"/>
        <v>#DIV/0!</v>
      </c>
      <c r="X94" s="1" t="e">
        <f t="shared" si="4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141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75</v>
      </c>
      <c r="D95" s="1">
        <v>48</v>
      </c>
      <c r="E95" s="1">
        <v>65</v>
      </c>
      <c r="F95" s="1">
        <v>43</v>
      </c>
      <c r="G95" s="6">
        <v>0.33</v>
      </c>
      <c r="H95" s="1">
        <v>45</v>
      </c>
      <c r="I95" s="1" t="s">
        <v>33</v>
      </c>
      <c r="J95" s="1">
        <v>135</v>
      </c>
      <c r="K95" s="1">
        <f t="shared" si="46"/>
        <v>-70</v>
      </c>
      <c r="L95" s="1">
        <f t="shared" si="47"/>
        <v>65</v>
      </c>
      <c r="M95" s="1"/>
      <c r="N95" s="1">
        <v>27</v>
      </c>
      <c r="O95" s="1"/>
      <c r="P95" s="1">
        <f t="shared" si="48"/>
        <v>13</v>
      </c>
      <c r="Q95" s="5">
        <f t="shared" si="59"/>
        <v>99</v>
      </c>
      <c r="R95" s="5">
        <v>130</v>
      </c>
      <c r="S95" s="5">
        <f t="shared" si="56"/>
        <v>65</v>
      </c>
      <c r="T95" s="5">
        <f t="shared" si="57"/>
        <v>65</v>
      </c>
      <c r="U95" s="5">
        <v>150</v>
      </c>
      <c r="V95" s="1"/>
      <c r="W95" s="1">
        <f t="shared" si="58"/>
        <v>15.384615384615385</v>
      </c>
      <c r="X95" s="1">
        <f t="shared" si="49"/>
        <v>5.384615384615385</v>
      </c>
      <c r="Y95" s="1">
        <v>10.6</v>
      </c>
      <c r="Z95" s="1">
        <v>5</v>
      </c>
      <c r="AA95" s="1">
        <v>4.8</v>
      </c>
      <c r="AB95" s="1">
        <v>0</v>
      </c>
      <c r="AC95" s="1">
        <v>15.8</v>
      </c>
      <c r="AD95" s="1" t="s">
        <v>136</v>
      </c>
      <c r="AE95" s="1">
        <f t="shared" si="44"/>
        <v>21.45</v>
      </c>
      <c r="AF95" s="1">
        <f t="shared" si="45"/>
        <v>21.45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35</v>
      </c>
      <c r="C96" s="1">
        <v>142.78100000000001</v>
      </c>
      <c r="D96" s="1">
        <v>20.861999999999998</v>
      </c>
      <c r="E96" s="1">
        <v>56.575000000000003</v>
      </c>
      <c r="F96" s="1">
        <v>98.366</v>
      </c>
      <c r="G96" s="6">
        <v>1</v>
      </c>
      <c r="H96" s="1">
        <v>45</v>
      </c>
      <c r="I96" s="1" t="s">
        <v>33</v>
      </c>
      <c r="J96" s="1">
        <v>52.2</v>
      </c>
      <c r="K96" s="1">
        <f t="shared" si="46"/>
        <v>4.375</v>
      </c>
      <c r="L96" s="1">
        <f t="shared" si="47"/>
        <v>56.575000000000003</v>
      </c>
      <c r="M96" s="1"/>
      <c r="N96" s="1">
        <v>10</v>
      </c>
      <c r="O96" s="1"/>
      <c r="P96" s="1">
        <f t="shared" si="48"/>
        <v>11.315000000000001</v>
      </c>
      <c r="Q96" s="5">
        <f t="shared" si="59"/>
        <v>38.729000000000028</v>
      </c>
      <c r="R96" s="5">
        <v>50</v>
      </c>
      <c r="S96" s="5">
        <f t="shared" si="56"/>
        <v>20</v>
      </c>
      <c r="T96" s="5">
        <v>30</v>
      </c>
      <c r="U96" s="5">
        <v>50</v>
      </c>
      <c r="V96" s="1"/>
      <c r="W96" s="1">
        <f t="shared" si="58"/>
        <v>13.996111356606272</v>
      </c>
      <c r="X96" s="1">
        <f t="shared" si="49"/>
        <v>9.5771984091913378</v>
      </c>
      <c r="Y96" s="1">
        <v>12.388400000000001</v>
      </c>
      <c r="Z96" s="1">
        <v>2.9491999999999998</v>
      </c>
      <c r="AA96" s="1">
        <v>3.14</v>
      </c>
      <c r="AB96" s="1">
        <v>0.66520000000000001</v>
      </c>
      <c r="AC96" s="1">
        <v>18.147600000000001</v>
      </c>
      <c r="AD96" s="1" t="s">
        <v>136</v>
      </c>
      <c r="AE96" s="1">
        <f t="shared" si="44"/>
        <v>20</v>
      </c>
      <c r="AF96" s="1">
        <f t="shared" si="45"/>
        <v>30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32</v>
      </c>
      <c r="C97" s="1">
        <v>139</v>
      </c>
      <c r="D97" s="1">
        <v>48</v>
      </c>
      <c r="E97" s="1">
        <v>42</v>
      </c>
      <c r="F97" s="1">
        <v>131</v>
      </c>
      <c r="G97" s="6">
        <v>0.33</v>
      </c>
      <c r="H97" s="1">
        <v>45</v>
      </c>
      <c r="I97" s="1" t="s">
        <v>33</v>
      </c>
      <c r="J97" s="1">
        <v>54</v>
      </c>
      <c r="K97" s="1">
        <f t="shared" si="46"/>
        <v>-12</v>
      </c>
      <c r="L97" s="1">
        <f t="shared" si="47"/>
        <v>42</v>
      </c>
      <c r="M97" s="1"/>
      <c r="N97" s="1">
        <v>0</v>
      </c>
      <c r="O97" s="1"/>
      <c r="P97" s="1">
        <f t="shared" si="48"/>
        <v>8.4</v>
      </c>
      <c r="Q97" s="5"/>
      <c r="R97" s="5">
        <f t="shared" si="60"/>
        <v>0</v>
      </c>
      <c r="S97" s="5">
        <f t="shared" si="56"/>
        <v>0</v>
      </c>
      <c r="T97" s="5">
        <f t="shared" si="57"/>
        <v>0</v>
      </c>
      <c r="U97" s="5"/>
      <c r="V97" s="1"/>
      <c r="W97" s="1">
        <f t="shared" si="58"/>
        <v>15.595238095238095</v>
      </c>
      <c r="X97" s="1">
        <f t="shared" si="49"/>
        <v>15.595238095238095</v>
      </c>
      <c r="Y97" s="1">
        <v>2</v>
      </c>
      <c r="Z97" s="1">
        <v>8.8000000000000007</v>
      </c>
      <c r="AA97" s="1">
        <v>8.8000000000000007</v>
      </c>
      <c r="AB97" s="1">
        <v>15.8</v>
      </c>
      <c r="AC97" s="1">
        <v>18.2</v>
      </c>
      <c r="AD97" s="1" t="s">
        <v>136</v>
      </c>
      <c r="AE97" s="1">
        <f t="shared" si="44"/>
        <v>0</v>
      </c>
      <c r="AF97" s="1">
        <f t="shared" si="4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35</v>
      </c>
      <c r="C98" s="1">
        <v>67.382999999999996</v>
      </c>
      <c r="D98" s="1">
        <v>30.92</v>
      </c>
      <c r="E98" s="1">
        <v>20.69</v>
      </c>
      <c r="F98" s="1">
        <v>70.022000000000006</v>
      </c>
      <c r="G98" s="6">
        <v>1</v>
      </c>
      <c r="H98" s="1">
        <v>45</v>
      </c>
      <c r="I98" s="1" t="s">
        <v>33</v>
      </c>
      <c r="J98" s="1">
        <v>21.6</v>
      </c>
      <c r="K98" s="1">
        <f t="shared" si="46"/>
        <v>-0.91000000000000014</v>
      </c>
      <c r="L98" s="1">
        <f t="shared" si="47"/>
        <v>20.69</v>
      </c>
      <c r="M98" s="1"/>
      <c r="N98" s="1">
        <v>0</v>
      </c>
      <c r="O98" s="1"/>
      <c r="P98" s="1">
        <f t="shared" si="48"/>
        <v>4.1379999999999999</v>
      </c>
      <c r="Q98" s="5"/>
      <c r="R98" s="5">
        <f t="shared" si="60"/>
        <v>0</v>
      </c>
      <c r="S98" s="5">
        <f t="shared" si="56"/>
        <v>0</v>
      </c>
      <c r="T98" s="5">
        <f t="shared" si="57"/>
        <v>0</v>
      </c>
      <c r="U98" s="5"/>
      <c r="V98" s="1"/>
      <c r="W98" s="1">
        <f t="shared" si="58"/>
        <v>16.921701304978253</v>
      </c>
      <c r="X98" s="1">
        <f t="shared" si="49"/>
        <v>16.921701304978253</v>
      </c>
      <c r="Y98" s="1">
        <v>3.1254</v>
      </c>
      <c r="Z98" s="1">
        <v>4.4438000000000004</v>
      </c>
      <c r="AA98" s="1">
        <v>7.1976000000000004</v>
      </c>
      <c r="AB98" s="1">
        <v>9.0237999999999996</v>
      </c>
      <c r="AC98" s="1">
        <v>8.093</v>
      </c>
      <c r="AD98" s="1" t="s">
        <v>136</v>
      </c>
      <c r="AE98" s="1">
        <f t="shared" si="44"/>
        <v>0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32</v>
      </c>
      <c r="C99" s="1">
        <v>106</v>
      </c>
      <c r="D99" s="1"/>
      <c r="E99" s="1">
        <v>34</v>
      </c>
      <c r="F99" s="1">
        <v>64</v>
      </c>
      <c r="G99" s="6">
        <v>0.66</v>
      </c>
      <c r="H99" s="1">
        <v>45</v>
      </c>
      <c r="I99" s="1" t="s">
        <v>33</v>
      </c>
      <c r="J99" s="1">
        <v>33.200000000000003</v>
      </c>
      <c r="K99" s="1">
        <f t="shared" si="46"/>
        <v>0.79999999999999716</v>
      </c>
      <c r="L99" s="1">
        <f t="shared" si="47"/>
        <v>34</v>
      </c>
      <c r="M99" s="1"/>
      <c r="N99" s="1">
        <v>0</v>
      </c>
      <c r="O99" s="1"/>
      <c r="P99" s="1">
        <f t="shared" si="48"/>
        <v>6.8</v>
      </c>
      <c r="Q99" s="5">
        <f t="shared" si="59"/>
        <v>24.399999999999991</v>
      </c>
      <c r="R99" s="5">
        <f t="shared" si="60"/>
        <v>24</v>
      </c>
      <c r="S99" s="5">
        <f t="shared" si="56"/>
        <v>24</v>
      </c>
      <c r="T99" s="5">
        <v>0</v>
      </c>
      <c r="U99" s="5"/>
      <c r="V99" s="1"/>
      <c r="W99" s="1">
        <f t="shared" si="58"/>
        <v>12.941176470588236</v>
      </c>
      <c r="X99" s="1">
        <f t="shared" si="49"/>
        <v>9.4117647058823533</v>
      </c>
      <c r="Y99" s="1">
        <v>2.8</v>
      </c>
      <c r="Z99" s="1">
        <v>0</v>
      </c>
      <c r="AA99" s="1">
        <v>4.2</v>
      </c>
      <c r="AB99" s="1">
        <v>15.2</v>
      </c>
      <c r="AC99" s="1">
        <v>19</v>
      </c>
      <c r="AD99" s="1" t="s">
        <v>136</v>
      </c>
      <c r="AE99" s="1">
        <f t="shared" si="44"/>
        <v>15.84</v>
      </c>
      <c r="AF99" s="1">
        <f t="shared" si="4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32</v>
      </c>
      <c r="C100" s="1">
        <v>90</v>
      </c>
      <c r="D100" s="1">
        <v>32</v>
      </c>
      <c r="E100" s="1">
        <v>69.34</v>
      </c>
      <c r="F100" s="1">
        <v>35</v>
      </c>
      <c r="G100" s="6">
        <v>0.66</v>
      </c>
      <c r="H100" s="1">
        <v>45</v>
      </c>
      <c r="I100" s="1" t="s">
        <v>33</v>
      </c>
      <c r="J100" s="1">
        <v>68.400000000000006</v>
      </c>
      <c r="K100" s="1">
        <f t="shared" si="46"/>
        <v>0.93999999999999773</v>
      </c>
      <c r="L100" s="1">
        <f t="shared" si="47"/>
        <v>69.34</v>
      </c>
      <c r="M100" s="1"/>
      <c r="N100" s="1">
        <v>150</v>
      </c>
      <c r="O100" s="1"/>
      <c r="P100" s="1">
        <f t="shared" si="48"/>
        <v>13.868</v>
      </c>
      <c r="Q100" s="5"/>
      <c r="R100" s="5">
        <v>80</v>
      </c>
      <c r="S100" s="5">
        <f t="shared" si="56"/>
        <v>40</v>
      </c>
      <c r="T100" s="5">
        <f t="shared" si="57"/>
        <v>40</v>
      </c>
      <c r="U100" s="5">
        <v>150</v>
      </c>
      <c r="V100" s="1"/>
      <c r="W100" s="1">
        <f t="shared" si="58"/>
        <v>19.108739544274588</v>
      </c>
      <c r="X100" s="1">
        <f t="shared" si="49"/>
        <v>13.340063455436978</v>
      </c>
      <c r="Y100" s="1">
        <v>15</v>
      </c>
      <c r="Z100" s="1">
        <v>7.6</v>
      </c>
      <c r="AA100" s="1">
        <v>22</v>
      </c>
      <c r="AB100" s="1">
        <v>17.600000000000001</v>
      </c>
      <c r="AC100" s="1">
        <v>18.600000000000001</v>
      </c>
      <c r="AD100" s="1" t="s">
        <v>136</v>
      </c>
      <c r="AE100" s="1">
        <f t="shared" si="44"/>
        <v>26.400000000000002</v>
      </c>
      <c r="AF100" s="1">
        <f t="shared" si="45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32</v>
      </c>
      <c r="C101" s="1">
        <v>72</v>
      </c>
      <c r="D101" s="1"/>
      <c r="E101" s="1">
        <v>41</v>
      </c>
      <c r="F101" s="1">
        <v>18</v>
      </c>
      <c r="G101" s="6">
        <v>0.66</v>
      </c>
      <c r="H101" s="1">
        <v>45</v>
      </c>
      <c r="I101" s="1" t="s">
        <v>33</v>
      </c>
      <c r="J101" s="1">
        <v>40.200000000000003</v>
      </c>
      <c r="K101" s="1">
        <f t="shared" si="46"/>
        <v>0.79999999999999716</v>
      </c>
      <c r="L101" s="1">
        <f t="shared" si="47"/>
        <v>41</v>
      </c>
      <c r="M101" s="1"/>
      <c r="N101" s="1">
        <v>105</v>
      </c>
      <c r="O101" s="1"/>
      <c r="P101" s="1">
        <f t="shared" si="48"/>
        <v>8.1999999999999993</v>
      </c>
      <c r="Q101" s="5"/>
      <c r="R101" s="5">
        <f t="shared" si="60"/>
        <v>0</v>
      </c>
      <c r="S101" s="5">
        <f t="shared" si="56"/>
        <v>0</v>
      </c>
      <c r="T101" s="5">
        <f t="shared" si="57"/>
        <v>0</v>
      </c>
      <c r="U101" s="5"/>
      <c r="V101" s="1"/>
      <c r="W101" s="1">
        <f t="shared" si="58"/>
        <v>15.000000000000002</v>
      </c>
      <c r="X101" s="1">
        <f t="shared" si="49"/>
        <v>15.000000000000002</v>
      </c>
      <c r="Y101" s="1">
        <v>12.6</v>
      </c>
      <c r="Z101" s="1">
        <v>9.6</v>
      </c>
      <c r="AA101" s="1">
        <v>4.4000000000000004</v>
      </c>
      <c r="AB101" s="1">
        <v>0</v>
      </c>
      <c r="AC101" s="1">
        <v>0</v>
      </c>
      <c r="AD101" s="1" t="s">
        <v>136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32</v>
      </c>
      <c r="C102" s="1">
        <v>134</v>
      </c>
      <c r="D102" s="1">
        <v>48</v>
      </c>
      <c r="E102" s="1">
        <v>103</v>
      </c>
      <c r="F102" s="1">
        <v>30</v>
      </c>
      <c r="G102" s="6">
        <v>0.33</v>
      </c>
      <c r="H102" s="1">
        <v>45</v>
      </c>
      <c r="I102" s="1" t="s">
        <v>33</v>
      </c>
      <c r="J102" s="1">
        <v>120</v>
      </c>
      <c r="K102" s="1">
        <f t="shared" si="46"/>
        <v>-17</v>
      </c>
      <c r="L102" s="1">
        <f t="shared" si="47"/>
        <v>103</v>
      </c>
      <c r="M102" s="1"/>
      <c r="N102" s="1">
        <v>25</v>
      </c>
      <c r="O102" s="1"/>
      <c r="P102" s="1">
        <f t="shared" si="48"/>
        <v>20.6</v>
      </c>
      <c r="Q102" s="5">
        <f t="shared" si="59"/>
        <v>212.8</v>
      </c>
      <c r="R102" s="5">
        <v>150</v>
      </c>
      <c r="S102" s="5">
        <f t="shared" si="56"/>
        <v>75</v>
      </c>
      <c r="T102" s="5">
        <f t="shared" si="57"/>
        <v>75</v>
      </c>
      <c r="U102" s="29">
        <v>150</v>
      </c>
      <c r="V102" s="21"/>
      <c r="W102" s="1">
        <f t="shared" si="58"/>
        <v>9.9514563106796103</v>
      </c>
      <c r="X102" s="1">
        <f t="shared" si="49"/>
        <v>2.6699029126213589</v>
      </c>
      <c r="Y102" s="1">
        <v>12.6</v>
      </c>
      <c r="Z102" s="1">
        <v>9.6</v>
      </c>
      <c r="AA102" s="1">
        <v>12.8</v>
      </c>
      <c r="AB102" s="1">
        <v>16.399999999999999</v>
      </c>
      <c r="AC102" s="1">
        <v>20.399999999999999</v>
      </c>
      <c r="AD102" s="1" t="s">
        <v>136</v>
      </c>
      <c r="AE102" s="1">
        <f t="shared" si="44"/>
        <v>24.75</v>
      </c>
      <c r="AF102" s="1">
        <f t="shared" si="45"/>
        <v>24.75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150</v>
      </c>
      <c r="B103" s="1" t="s">
        <v>32</v>
      </c>
      <c r="C103" s="1">
        <v>23</v>
      </c>
      <c r="D103" s="1">
        <v>384</v>
      </c>
      <c r="E103" s="1">
        <v>97</v>
      </c>
      <c r="F103" s="1">
        <v>287</v>
      </c>
      <c r="G103" s="6">
        <v>0.36</v>
      </c>
      <c r="H103" s="1">
        <v>45</v>
      </c>
      <c r="I103" s="1" t="s">
        <v>33</v>
      </c>
      <c r="J103" s="1">
        <v>99</v>
      </c>
      <c r="K103" s="1">
        <f t="shared" ref="K103:K114" si="61">E103-J103</f>
        <v>-2</v>
      </c>
      <c r="L103" s="1">
        <f t="shared" si="47"/>
        <v>97</v>
      </c>
      <c r="M103" s="1"/>
      <c r="N103" s="1">
        <v>126</v>
      </c>
      <c r="O103" s="1"/>
      <c r="P103" s="1">
        <f t="shared" si="48"/>
        <v>19.399999999999999</v>
      </c>
      <c r="Q103" s="5"/>
      <c r="R103" s="5">
        <f t="shared" si="60"/>
        <v>0</v>
      </c>
      <c r="S103" s="5">
        <f t="shared" si="56"/>
        <v>0</v>
      </c>
      <c r="T103" s="5">
        <f t="shared" si="57"/>
        <v>0</v>
      </c>
      <c r="U103" s="5"/>
      <c r="V103" s="1"/>
      <c r="W103" s="1">
        <f t="shared" si="58"/>
        <v>21.288659793814436</v>
      </c>
      <c r="X103" s="1">
        <f t="shared" si="49"/>
        <v>21.288659793814436</v>
      </c>
      <c r="Y103" s="1">
        <v>39.4</v>
      </c>
      <c r="Z103" s="1">
        <v>44.8</v>
      </c>
      <c r="AA103" s="1">
        <v>15.2</v>
      </c>
      <c r="AB103" s="1">
        <v>32</v>
      </c>
      <c r="AC103" s="1">
        <v>33.4</v>
      </c>
      <c r="AD103" s="1"/>
      <c r="AE103" s="1">
        <f t="shared" si="44"/>
        <v>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151</v>
      </c>
      <c r="B104" s="1" t="s">
        <v>32</v>
      </c>
      <c r="C104" s="1">
        <v>128</v>
      </c>
      <c r="D104" s="1">
        <v>108</v>
      </c>
      <c r="E104" s="1">
        <v>76</v>
      </c>
      <c r="F104" s="1">
        <v>99</v>
      </c>
      <c r="G104" s="6">
        <v>0.15</v>
      </c>
      <c r="H104" s="1">
        <v>60</v>
      </c>
      <c r="I104" s="1" t="s">
        <v>33</v>
      </c>
      <c r="J104" s="1">
        <v>96</v>
      </c>
      <c r="K104" s="1">
        <f t="shared" si="61"/>
        <v>-20</v>
      </c>
      <c r="L104" s="1">
        <f t="shared" si="47"/>
        <v>76</v>
      </c>
      <c r="M104" s="1"/>
      <c r="N104" s="1">
        <v>76</v>
      </c>
      <c r="O104" s="1"/>
      <c r="P104" s="1">
        <f t="shared" si="48"/>
        <v>15.2</v>
      </c>
      <c r="Q104" s="5">
        <f t="shared" si="59"/>
        <v>22.599999999999994</v>
      </c>
      <c r="R104" s="5">
        <v>90</v>
      </c>
      <c r="S104" s="5">
        <f t="shared" si="56"/>
        <v>40</v>
      </c>
      <c r="T104" s="5">
        <v>50</v>
      </c>
      <c r="U104" s="5">
        <v>150</v>
      </c>
      <c r="V104" s="1"/>
      <c r="W104" s="1">
        <f t="shared" si="58"/>
        <v>17.434210526315791</v>
      </c>
      <c r="X104" s="1">
        <f t="shared" si="49"/>
        <v>11.513157894736842</v>
      </c>
      <c r="Y104" s="1">
        <v>20.399999999999999</v>
      </c>
      <c r="Z104" s="1">
        <v>22.4</v>
      </c>
      <c r="AA104" s="1">
        <v>19.2</v>
      </c>
      <c r="AB104" s="1">
        <v>15.2</v>
      </c>
      <c r="AC104" s="1">
        <v>23</v>
      </c>
      <c r="AD104" s="1"/>
      <c r="AE104" s="1">
        <f t="shared" si="44"/>
        <v>6</v>
      </c>
      <c r="AF104" s="1">
        <f t="shared" si="45"/>
        <v>7.5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152</v>
      </c>
      <c r="B105" s="1" t="s">
        <v>32</v>
      </c>
      <c r="C105" s="1">
        <v>137</v>
      </c>
      <c r="D105" s="1">
        <v>96</v>
      </c>
      <c r="E105" s="1">
        <v>103</v>
      </c>
      <c r="F105" s="1">
        <v>86</v>
      </c>
      <c r="G105" s="6">
        <v>0.15</v>
      </c>
      <c r="H105" s="1">
        <v>60</v>
      </c>
      <c r="I105" s="1" t="s">
        <v>33</v>
      </c>
      <c r="J105" s="1">
        <v>111</v>
      </c>
      <c r="K105" s="1">
        <f t="shared" si="61"/>
        <v>-8</v>
      </c>
      <c r="L105" s="1">
        <f t="shared" si="47"/>
        <v>103</v>
      </c>
      <c r="M105" s="1"/>
      <c r="N105" s="1">
        <v>34</v>
      </c>
      <c r="O105" s="1"/>
      <c r="P105" s="1">
        <f t="shared" si="48"/>
        <v>20.6</v>
      </c>
      <c r="Q105" s="5">
        <f t="shared" si="59"/>
        <v>147.80000000000001</v>
      </c>
      <c r="R105" s="5">
        <f t="shared" si="60"/>
        <v>148</v>
      </c>
      <c r="S105" s="5">
        <f t="shared" si="56"/>
        <v>74</v>
      </c>
      <c r="T105" s="5">
        <f t="shared" si="57"/>
        <v>74</v>
      </c>
      <c r="U105" s="5"/>
      <c r="V105" s="1"/>
      <c r="W105" s="1">
        <f t="shared" si="58"/>
        <v>13.009708737864077</v>
      </c>
      <c r="X105" s="1">
        <f t="shared" si="49"/>
        <v>5.8252427184466011</v>
      </c>
      <c r="Y105" s="1">
        <v>17</v>
      </c>
      <c r="Z105" s="1">
        <v>21.4</v>
      </c>
      <c r="AA105" s="1">
        <v>14.4</v>
      </c>
      <c r="AB105" s="1">
        <v>24.2</v>
      </c>
      <c r="AC105" s="1">
        <v>26.2</v>
      </c>
      <c r="AD105" s="1"/>
      <c r="AE105" s="1">
        <f t="shared" si="44"/>
        <v>11.1</v>
      </c>
      <c r="AF105" s="1">
        <f t="shared" si="45"/>
        <v>11.1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153</v>
      </c>
      <c r="B106" s="1" t="s">
        <v>32</v>
      </c>
      <c r="C106" s="1">
        <v>219</v>
      </c>
      <c r="D106" s="1"/>
      <c r="E106" s="1">
        <v>74</v>
      </c>
      <c r="F106" s="1">
        <v>89</v>
      </c>
      <c r="G106" s="6">
        <v>0.15</v>
      </c>
      <c r="H106" s="1">
        <v>60</v>
      </c>
      <c r="I106" s="1" t="s">
        <v>33</v>
      </c>
      <c r="J106" s="1">
        <v>74</v>
      </c>
      <c r="K106" s="1">
        <f t="shared" si="61"/>
        <v>0</v>
      </c>
      <c r="L106" s="1">
        <f t="shared" si="47"/>
        <v>74</v>
      </c>
      <c r="M106" s="1"/>
      <c r="N106" s="1">
        <v>113</v>
      </c>
      <c r="O106" s="1"/>
      <c r="P106" s="1">
        <f t="shared" si="48"/>
        <v>14.8</v>
      </c>
      <c r="Q106" s="5"/>
      <c r="R106" s="5">
        <v>70</v>
      </c>
      <c r="S106" s="5">
        <f t="shared" si="56"/>
        <v>30</v>
      </c>
      <c r="T106" s="5">
        <v>40</v>
      </c>
      <c r="U106" s="5">
        <v>150</v>
      </c>
      <c r="V106" s="1"/>
      <c r="W106" s="1">
        <f t="shared" si="58"/>
        <v>18.378378378378379</v>
      </c>
      <c r="X106" s="1">
        <f t="shared" si="49"/>
        <v>13.648648648648647</v>
      </c>
      <c r="Y106" s="1">
        <v>21.2</v>
      </c>
      <c r="Z106" s="1">
        <v>21.6</v>
      </c>
      <c r="AA106" s="1">
        <v>15.6</v>
      </c>
      <c r="AB106" s="1">
        <v>27.6</v>
      </c>
      <c r="AC106" s="1">
        <v>28.2</v>
      </c>
      <c r="AD106" s="1"/>
      <c r="AE106" s="1">
        <f t="shared" si="44"/>
        <v>4.5</v>
      </c>
      <c r="AF106" s="1">
        <f t="shared" si="45"/>
        <v>6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154</v>
      </c>
      <c r="B107" s="1" t="s">
        <v>35</v>
      </c>
      <c r="C107" s="1">
        <v>1174.2760000000001</v>
      </c>
      <c r="D107" s="1">
        <v>1325.317</v>
      </c>
      <c r="E107" s="1">
        <v>1686.6769999999999</v>
      </c>
      <c r="F107" s="1">
        <v>639.21900000000005</v>
      </c>
      <c r="G107" s="6">
        <v>1</v>
      </c>
      <c r="H107" s="1" t="e">
        <v>#N/A</v>
      </c>
      <c r="I107" s="1" t="s">
        <v>37</v>
      </c>
      <c r="J107" s="1">
        <v>1604.1369999999999</v>
      </c>
      <c r="K107" s="1">
        <f t="shared" si="61"/>
        <v>82.539999999999964</v>
      </c>
      <c r="L107" s="1">
        <f t="shared" si="47"/>
        <v>884.66899999999987</v>
      </c>
      <c r="M107" s="1">
        <v>802.00800000000004</v>
      </c>
      <c r="N107" s="1">
        <v>460</v>
      </c>
      <c r="O107" s="1">
        <v>500</v>
      </c>
      <c r="P107" s="1">
        <f t="shared" si="48"/>
        <v>176.93379999999996</v>
      </c>
      <c r="Q107" s="5">
        <f t="shared" si="59"/>
        <v>700.92039999999952</v>
      </c>
      <c r="R107" s="5">
        <v>900</v>
      </c>
      <c r="S107" s="5">
        <f t="shared" si="56"/>
        <v>450</v>
      </c>
      <c r="T107" s="5">
        <f t="shared" si="57"/>
        <v>450</v>
      </c>
      <c r="U107" s="5">
        <v>1000</v>
      </c>
      <c r="V107" s="1"/>
      <c r="W107" s="1">
        <f t="shared" si="58"/>
        <v>14.125164326996881</v>
      </c>
      <c r="X107" s="1">
        <f t="shared" si="49"/>
        <v>9.0385161003720054</v>
      </c>
      <c r="Y107" s="1">
        <v>172.44499999999999</v>
      </c>
      <c r="Z107" s="1">
        <v>166.77940000000001</v>
      </c>
      <c r="AA107" s="1">
        <v>180.7002</v>
      </c>
      <c r="AB107" s="1">
        <v>94.199600000000004</v>
      </c>
      <c r="AC107" s="1">
        <v>0</v>
      </c>
      <c r="AD107" s="1" t="s">
        <v>155</v>
      </c>
      <c r="AE107" s="1">
        <f t="shared" si="44"/>
        <v>450</v>
      </c>
      <c r="AF107" s="1">
        <f t="shared" si="45"/>
        <v>450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156</v>
      </c>
      <c r="B108" s="1" t="s">
        <v>35</v>
      </c>
      <c r="C108" s="1"/>
      <c r="D108" s="1">
        <v>101.351</v>
      </c>
      <c r="E108" s="1"/>
      <c r="F108" s="1">
        <v>101.351</v>
      </c>
      <c r="G108" s="6">
        <v>1</v>
      </c>
      <c r="H108" s="1"/>
      <c r="I108" s="1" t="s">
        <v>33</v>
      </c>
      <c r="J108" s="1"/>
      <c r="K108" s="1">
        <f t="shared" si="61"/>
        <v>0</v>
      </c>
      <c r="L108" s="1">
        <f t="shared" si="47"/>
        <v>0</v>
      </c>
      <c r="M108" s="1"/>
      <c r="N108" s="15">
        <f>N18</f>
        <v>100</v>
      </c>
      <c r="O108" s="1"/>
      <c r="P108" s="1">
        <f t="shared" si="48"/>
        <v>0</v>
      </c>
      <c r="Q108" s="5"/>
      <c r="R108" s="5">
        <f t="shared" si="60"/>
        <v>0</v>
      </c>
      <c r="S108" s="5">
        <f t="shared" si="56"/>
        <v>0</v>
      </c>
      <c r="T108" s="5">
        <f t="shared" si="57"/>
        <v>0</v>
      </c>
      <c r="U108" s="5">
        <v>100</v>
      </c>
      <c r="V108" s="1"/>
      <c r="W108" s="1" t="e">
        <f t="shared" si="58"/>
        <v>#DIV/0!</v>
      </c>
      <c r="X108" s="1" t="e">
        <f t="shared" si="49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0" t="s">
        <v>166</v>
      </c>
      <c r="AE108" s="1">
        <f t="shared" si="44"/>
        <v>0</v>
      </c>
      <c r="AF108" s="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157</v>
      </c>
      <c r="B109" s="1" t="s">
        <v>35</v>
      </c>
      <c r="C109" s="1">
        <v>256.85500000000002</v>
      </c>
      <c r="D109" s="1">
        <v>178.73</v>
      </c>
      <c r="E109" s="1">
        <v>115.38200000000001</v>
      </c>
      <c r="F109" s="1">
        <v>315.72500000000002</v>
      </c>
      <c r="G109" s="6">
        <v>1</v>
      </c>
      <c r="H109" s="1">
        <v>60</v>
      </c>
      <c r="I109" s="1" t="s">
        <v>41</v>
      </c>
      <c r="J109" s="1">
        <v>103.255</v>
      </c>
      <c r="K109" s="1">
        <f t="shared" si="61"/>
        <v>12.12700000000001</v>
      </c>
      <c r="L109" s="1">
        <f t="shared" si="47"/>
        <v>85.326999999999998</v>
      </c>
      <c r="M109" s="1">
        <v>30.055</v>
      </c>
      <c r="N109" s="1">
        <v>0</v>
      </c>
      <c r="O109" s="1"/>
      <c r="P109" s="1">
        <f t="shared" si="48"/>
        <v>17.0654</v>
      </c>
      <c r="Q109" s="5"/>
      <c r="R109" s="5">
        <f t="shared" si="60"/>
        <v>0</v>
      </c>
      <c r="S109" s="5">
        <f t="shared" si="56"/>
        <v>0</v>
      </c>
      <c r="T109" s="5">
        <f t="shared" si="57"/>
        <v>0</v>
      </c>
      <c r="U109" s="5"/>
      <c r="V109" s="1"/>
      <c r="W109" s="1">
        <f t="shared" si="58"/>
        <v>18.500884831296073</v>
      </c>
      <c r="X109" s="1">
        <f t="shared" si="49"/>
        <v>18.500884831296073</v>
      </c>
      <c r="Y109" s="1">
        <v>6.266</v>
      </c>
      <c r="Z109" s="1">
        <v>30.517199999999999</v>
      </c>
      <c r="AA109" s="1">
        <v>0</v>
      </c>
      <c r="AB109" s="1">
        <v>0</v>
      </c>
      <c r="AC109" s="1">
        <v>0</v>
      </c>
      <c r="AD109" s="1" t="s">
        <v>158</v>
      </c>
      <c r="AE109" s="1">
        <f t="shared" si="44"/>
        <v>0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159</v>
      </c>
      <c r="B110" s="11" t="s">
        <v>32</v>
      </c>
      <c r="C110" s="11">
        <v>100</v>
      </c>
      <c r="D110" s="11"/>
      <c r="E110" s="15">
        <v>63</v>
      </c>
      <c r="F110" s="15">
        <v>37</v>
      </c>
      <c r="G110" s="12">
        <v>0</v>
      </c>
      <c r="H110" s="11" t="e">
        <v>#N/A</v>
      </c>
      <c r="I110" s="11" t="s">
        <v>49</v>
      </c>
      <c r="J110" s="11">
        <v>107</v>
      </c>
      <c r="K110" s="11">
        <f t="shared" si="61"/>
        <v>-44</v>
      </c>
      <c r="L110" s="11">
        <f t="shared" si="47"/>
        <v>63</v>
      </c>
      <c r="M110" s="11"/>
      <c r="N110" s="11"/>
      <c r="O110" s="11"/>
      <c r="P110" s="11">
        <f t="shared" si="48"/>
        <v>12.6</v>
      </c>
      <c r="Q110" s="14"/>
      <c r="R110" s="14"/>
      <c r="S110" s="14"/>
      <c r="T110" s="14"/>
      <c r="U110" s="14"/>
      <c r="V110" s="11"/>
      <c r="W110" s="11">
        <f t="shared" si="50"/>
        <v>2.9365079365079367</v>
      </c>
      <c r="X110" s="11">
        <f t="shared" si="49"/>
        <v>2.9365079365079367</v>
      </c>
      <c r="Y110" s="11">
        <v>0.8</v>
      </c>
      <c r="Z110" s="11">
        <v>0</v>
      </c>
      <c r="AA110" s="11">
        <v>0</v>
      </c>
      <c r="AB110" s="11">
        <v>0</v>
      </c>
      <c r="AC110" s="11">
        <v>0</v>
      </c>
      <c r="AD110" s="11" t="s">
        <v>160</v>
      </c>
      <c r="AE110" s="11">
        <f t="shared" si="44"/>
        <v>0</v>
      </c>
      <c r="AF110" s="1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161</v>
      </c>
      <c r="B111" s="1" t="s">
        <v>32</v>
      </c>
      <c r="C111" s="1"/>
      <c r="D111" s="1"/>
      <c r="E111" s="1"/>
      <c r="F111" s="1"/>
      <c r="G111" s="6">
        <v>0.18</v>
      </c>
      <c r="H111" s="1">
        <v>45</v>
      </c>
      <c r="I111" s="1" t="s">
        <v>33</v>
      </c>
      <c r="J111" s="1"/>
      <c r="K111" s="1">
        <f t="shared" si="61"/>
        <v>0</v>
      </c>
      <c r="L111" s="1">
        <f t="shared" si="47"/>
        <v>0</v>
      </c>
      <c r="M111" s="1"/>
      <c r="N111" s="1">
        <v>50</v>
      </c>
      <c r="O111" s="1"/>
      <c r="P111" s="1">
        <f t="shared" si="48"/>
        <v>0</v>
      </c>
      <c r="Q111" s="25">
        <v>50</v>
      </c>
      <c r="R111" s="5">
        <f>ROUND(Q111,0)</f>
        <v>50</v>
      </c>
      <c r="S111" s="5">
        <f>ROUND(R111-T111,0)</f>
        <v>20</v>
      </c>
      <c r="T111" s="5">
        <v>30</v>
      </c>
      <c r="U111" s="25"/>
      <c r="V111" s="26"/>
      <c r="W111" s="1" t="e">
        <f>(F111+N111+O111+R111)/P111</f>
        <v>#DIV/0!</v>
      </c>
      <c r="X111" s="26" t="e">
        <f t="shared" si="49"/>
        <v>#DIV/0!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 t="s">
        <v>175</v>
      </c>
      <c r="AE111" s="1">
        <f t="shared" si="44"/>
        <v>3.5999999999999996</v>
      </c>
      <c r="AF111" s="1">
        <f t="shared" si="45"/>
        <v>5.3999999999999995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162</v>
      </c>
      <c r="B112" s="1" t="s">
        <v>32</v>
      </c>
      <c r="C112" s="1"/>
      <c r="D112" s="1">
        <v>1</v>
      </c>
      <c r="E112" s="15">
        <v>1</v>
      </c>
      <c r="F112" s="1"/>
      <c r="G112" s="6">
        <v>0</v>
      </c>
      <c r="H112" s="1" t="e">
        <v>#N/A</v>
      </c>
      <c r="I112" s="1" t="s">
        <v>163</v>
      </c>
      <c r="J112" s="1">
        <v>1</v>
      </c>
      <c r="K112" s="1">
        <f t="shared" si="61"/>
        <v>0</v>
      </c>
      <c r="L112" s="1">
        <f t="shared" si="47"/>
        <v>1</v>
      </c>
      <c r="M112" s="1"/>
      <c r="N112" s="1"/>
      <c r="O112" s="1"/>
      <c r="P112" s="1">
        <f t="shared" si="48"/>
        <v>0.2</v>
      </c>
      <c r="Q112" s="5"/>
      <c r="R112" s="5"/>
      <c r="S112" s="5"/>
      <c r="T112" s="5"/>
      <c r="U112" s="5"/>
      <c r="V112" s="1"/>
      <c r="W112" s="1">
        <f t="shared" si="50"/>
        <v>0</v>
      </c>
      <c r="X112" s="1">
        <f t="shared" si="49"/>
        <v>0</v>
      </c>
      <c r="Y112" s="1">
        <v>0.4</v>
      </c>
      <c r="Z112" s="1">
        <v>0.6</v>
      </c>
      <c r="AA112" s="1">
        <v>0.4</v>
      </c>
      <c r="AB112" s="1">
        <v>0.2</v>
      </c>
      <c r="AC112" s="1">
        <v>0.4</v>
      </c>
      <c r="AD112" s="1"/>
      <c r="AE112" s="1">
        <f t="shared" si="44"/>
        <v>0</v>
      </c>
      <c r="AF112" s="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164</v>
      </c>
      <c r="B113" s="1" t="s">
        <v>32</v>
      </c>
      <c r="C113" s="1"/>
      <c r="D113" s="1">
        <v>91</v>
      </c>
      <c r="E113" s="15">
        <v>70</v>
      </c>
      <c r="F113" s="1"/>
      <c r="G113" s="6">
        <v>0</v>
      </c>
      <c r="H113" s="1" t="e">
        <v>#N/A</v>
      </c>
      <c r="I113" s="1" t="s">
        <v>163</v>
      </c>
      <c r="J113" s="1">
        <v>72</v>
      </c>
      <c r="K113" s="1">
        <f t="shared" si="61"/>
        <v>-2</v>
      </c>
      <c r="L113" s="1">
        <f t="shared" si="47"/>
        <v>70</v>
      </c>
      <c r="M113" s="1"/>
      <c r="N113" s="1"/>
      <c r="O113" s="1"/>
      <c r="P113" s="1">
        <f t="shared" si="48"/>
        <v>14</v>
      </c>
      <c r="Q113" s="5"/>
      <c r="R113" s="5"/>
      <c r="S113" s="5"/>
      <c r="T113" s="5"/>
      <c r="U113" s="5"/>
      <c r="V113" s="1"/>
      <c r="W113" s="1">
        <f t="shared" si="50"/>
        <v>0</v>
      </c>
      <c r="X113" s="1">
        <f t="shared" si="49"/>
        <v>0</v>
      </c>
      <c r="Y113" s="1">
        <v>18</v>
      </c>
      <c r="Z113" s="1">
        <v>20.2</v>
      </c>
      <c r="AA113" s="1">
        <v>11.6</v>
      </c>
      <c r="AB113" s="1">
        <v>24.6</v>
      </c>
      <c r="AC113" s="1">
        <v>25.8</v>
      </c>
      <c r="AD113" s="1"/>
      <c r="AE113" s="1">
        <f t="shared" si="44"/>
        <v>0</v>
      </c>
      <c r="AF113" s="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165</v>
      </c>
      <c r="B114" s="1" t="s">
        <v>35</v>
      </c>
      <c r="C114" s="1"/>
      <c r="D114" s="1">
        <v>112.94799999999999</v>
      </c>
      <c r="E114" s="15">
        <v>83.194000000000003</v>
      </c>
      <c r="F114" s="1"/>
      <c r="G114" s="6">
        <v>0</v>
      </c>
      <c r="H114" s="1" t="e">
        <v>#N/A</v>
      </c>
      <c r="I114" s="1" t="s">
        <v>163</v>
      </c>
      <c r="J114" s="1">
        <v>97</v>
      </c>
      <c r="K114" s="1">
        <f t="shared" si="61"/>
        <v>-13.805999999999997</v>
      </c>
      <c r="L114" s="1">
        <f t="shared" si="47"/>
        <v>83.194000000000003</v>
      </c>
      <c r="M114" s="1"/>
      <c r="N114" s="1"/>
      <c r="O114" s="1"/>
      <c r="P114" s="1">
        <f t="shared" si="48"/>
        <v>16.6388</v>
      </c>
      <c r="Q114" s="5"/>
      <c r="R114" s="5"/>
      <c r="S114" s="5"/>
      <c r="T114" s="5"/>
      <c r="U114" s="5"/>
      <c r="V114" s="1"/>
      <c r="W114" s="1">
        <f t="shared" si="50"/>
        <v>0</v>
      </c>
      <c r="X114" s="1">
        <f t="shared" si="49"/>
        <v>0</v>
      </c>
      <c r="Y114" s="1">
        <v>26.501200000000001</v>
      </c>
      <c r="Z114" s="1">
        <v>18.601199999999999</v>
      </c>
      <c r="AA114" s="1">
        <v>29.2684</v>
      </c>
      <c r="AB114" s="1">
        <v>28.998000000000001</v>
      </c>
      <c r="AC114" s="1">
        <v>31.813199999999998</v>
      </c>
      <c r="AD114" s="1"/>
      <c r="AE114" s="1">
        <f t="shared" si="44"/>
        <v>0</v>
      </c>
      <c r="AF114" s="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14" xr:uid="{39C16E3A-5054-4C54-9CD2-D4908C97F6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2024-07-02T12:54:05Z</dcterms:created>
  <dcterms:modified xsi:type="dcterms:W3CDTF">2024-07-03T10:34:03Z</dcterms:modified>
</cp:coreProperties>
</file>