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8,24 Симф Ост\"/>
    </mc:Choice>
  </mc:AlternateContent>
  <xr:revisionPtr revIDLastSave="0" documentId="13_ncr:1_{EF661AED-A6CA-4766-9FDA-DF22F66BAB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H25" i="1" l="1"/>
  <c r="AH43" i="1"/>
  <c r="AH57" i="1"/>
  <c r="AH58" i="1"/>
  <c r="AH60" i="1"/>
  <c r="AH87" i="1"/>
  <c r="AG25" i="1"/>
  <c r="AG43" i="1"/>
  <c r="AG57" i="1"/>
  <c r="AG58" i="1"/>
  <c r="AG60" i="1"/>
  <c r="AG87" i="1"/>
  <c r="AF25" i="1"/>
  <c r="AF43" i="1"/>
  <c r="AF57" i="1"/>
  <c r="AF58" i="1"/>
  <c r="AF60" i="1"/>
  <c r="AF87" i="1"/>
  <c r="AE25" i="1"/>
  <c r="AE43" i="1"/>
  <c r="AE57" i="1"/>
  <c r="AE58" i="1"/>
  <c r="AE60" i="1"/>
  <c r="AE8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92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S84" i="1"/>
  <c r="S85" i="1"/>
  <c r="V85" i="1" s="1"/>
  <c r="S86" i="1"/>
  <c r="S87" i="1"/>
  <c r="U87" i="1" s="1"/>
  <c r="S88" i="1"/>
  <c r="V88" i="1" s="1"/>
  <c r="S89" i="1"/>
  <c r="V89" i="1" s="1"/>
  <c r="S90" i="1"/>
  <c r="V90" i="1" s="1"/>
  <c r="S91" i="1"/>
  <c r="V91" i="1" s="1"/>
  <c r="S92" i="1"/>
  <c r="V92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U88" i="1" s="1"/>
  <c r="K89" i="1"/>
  <c r="U89" i="1" s="1"/>
  <c r="K90" i="1"/>
  <c r="U90" i="1" s="1"/>
  <c r="K91" i="1"/>
  <c r="U91" i="1" s="1"/>
  <c r="K92" i="1"/>
  <c r="U92" i="1" s="1"/>
  <c r="K7" i="1"/>
  <c r="U7" i="1" s="1"/>
  <c r="J4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AE47" i="1" s="1"/>
  <c r="G48" i="1"/>
  <c r="G49" i="1"/>
  <c r="G50" i="1"/>
  <c r="G51" i="1"/>
  <c r="G52" i="1"/>
  <c r="G53" i="1"/>
  <c r="AE53" i="1" s="1"/>
  <c r="G54" i="1"/>
  <c r="G55" i="1"/>
  <c r="G56" i="1"/>
  <c r="G59" i="1"/>
  <c r="G61" i="1"/>
  <c r="G62" i="1"/>
  <c r="G63" i="1"/>
  <c r="G64" i="1"/>
  <c r="AE64" i="1" s="1"/>
  <c r="G65" i="1"/>
  <c r="G66" i="1"/>
  <c r="AF66" i="1" s="1"/>
  <c r="G67" i="1"/>
  <c r="G68" i="1"/>
  <c r="G69" i="1"/>
  <c r="G70" i="1"/>
  <c r="AF70" i="1" s="1"/>
  <c r="G71" i="1"/>
  <c r="G72" i="1"/>
  <c r="G73" i="1"/>
  <c r="G74" i="1"/>
  <c r="AF74" i="1" s="1"/>
  <c r="G75" i="1"/>
  <c r="G76" i="1"/>
  <c r="G77" i="1"/>
  <c r="G78" i="1"/>
  <c r="AF78" i="1" s="1"/>
  <c r="G79" i="1"/>
  <c r="G80" i="1"/>
  <c r="G81" i="1"/>
  <c r="G82" i="1"/>
  <c r="AF82" i="1" s="1"/>
  <c r="G83" i="1"/>
  <c r="G84" i="1"/>
  <c r="G85" i="1"/>
  <c r="G86" i="1"/>
  <c r="AF86" i="1" s="1"/>
  <c r="G88" i="1"/>
  <c r="G89" i="1"/>
  <c r="G90" i="1"/>
  <c r="G91" i="1"/>
  <c r="G92" i="1"/>
  <c r="G7" i="1"/>
  <c r="E6" i="1"/>
  <c r="F6" i="1"/>
  <c r="U43" i="1" l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86" i="1"/>
  <c r="U84" i="1"/>
  <c r="AE54" i="1"/>
  <c r="V87" i="1"/>
  <c r="AH91" i="1"/>
  <c r="AG91" i="1"/>
  <c r="AF91" i="1"/>
  <c r="AH89" i="1"/>
  <c r="AG89" i="1"/>
  <c r="AF89" i="1"/>
  <c r="AG84" i="1"/>
  <c r="AH84" i="1"/>
  <c r="AG80" i="1"/>
  <c r="AH80" i="1"/>
  <c r="AG76" i="1"/>
  <c r="AH76" i="1"/>
  <c r="AG72" i="1"/>
  <c r="AH72" i="1"/>
  <c r="AG68" i="1"/>
  <c r="AH68" i="1"/>
  <c r="AH62" i="1"/>
  <c r="AG62" i="1"/>
  <c r="AF62" i="1"/>
  <c r="AH55" i="1"/>
  <c r="AG55" i="1"/>
  <c r="AF55" i="1"/>
  <c r="AH51" i="1"/>
  <c r="AG51" i="1"/>
  <c r="AF51" i="1"/>
  <c r="AH49" i="1"/>
  <c r="AG49" i="1"/>
  <c r="AF49" i="1"/>
  <c r="AH45" i="1"/>
  <c r="AG45" i="1"/>
  <c r="AF45" i="1"/>
  <c r="AG40" i="1"/>
  <c r="AH40" i="1"/>
  <c r="AF40" i="1"/>
  <c r="AG36" i="1"/>
  <c r="AH36" i="1"/>
  <c r="AF36" i="1"/>
  <c r="AG32" i="1"/>
  <c r="AH32" i="1"/>
  <c r="AF32" i="1"/>
  <c r="AG28" i="1"/>
  <c r="AH28" i="1"/>
  <c r="AF28" i="1"/>
  <c r="AH23" i="1"/>
  <c r="AG23" i="1"/>
  <c r="AF23" i="1"/>
  <c r="AE23" i="1"/>
  <c r="AH19" i="1"/>
  <c r="AG19" i="1"/>
  <c r="AF19" i="1"/>
  <c r="AE19" i="1"/>
  <c r="AH15" i="1"/>
  <c r="AG15" i="1"/>
  <c r="AF15" i="1"/>
  <c r="AE15" i="1"/>
  <c r="AH13" i="1"/>
  <c r="AG13" i="1"/>
  <c r="AF13" i="1"/>
  <c r="AE13" i="1"/>
  <c r="AH9" i="1"/>
  <c r="AG9" i="1"/>
  <c r="AF9" i="1"/>
  <c r="AE9" i="1"/>
  <c r="AH92" i="1"/>
  <c r="AG92" i="1"/>
  <c r="AG90" i="1"/>
  <c r="AH90" i="1"/>
  <c r="AH88" i="1"/>
  <c r="AG88" i="1"/>
  <c r="AH85" i="1"/>
  <c r="AG85" i="1"/>
  <c r="AF85" i="1"/>
  <c r="AH83" i="1"/>
  <c r="AG83" i="1"/>
  <c r="AF83" i="1"/>
  <c r="AH81" i="1"/>
  <c r="AG81" i="1"/>
  <c r="AF81" i="1"/>
  <c r="AH79" i="1"/>
  <c r="AG79" i="1"/>
  <c r="AF79" i="1"/>
  <c r="AH77" i="1"/>
  <c r="AG77" i="1"/>
  <c r="AF77" i="1"/>
  <c r="AH75" i="1"/>
  <c r="AG75" i="1"/>
  <c r="AF75" i="1"/>
  <c r="AH73" i="1"/>
  <c r="AG73" i="1"/>
  <c r="AF73" i="1"/>
  <c r="AH71" i="1"/>
  <c r="AG71" i="1"/>
  <c r="AF71" i="1"/>
  <c r="AH69" i="1"/>
  <c r="AG69" i="1"/>
  <c r="AF69" i="1"/>
  <c r="AH67" i="1"/>
  <c r="AG67" i="1"/>
  <c r="AF67" i="1"/>
  <c r="AH65" i="1"/>
  <c r="AG65" i="1"/>
  <c r="AF65" i="1"/>
  <c r="AH63" i="1"/>
  <c r="AG63" i="1"/>
  <c r="AF63" i="1"/>
  <c r="AH61" i="1"/>
  <c r="AG61" i="1"/>
  <c r="AF61" i="1"/>
  <c r="AH56" i="1"/>
  <c r="AG56" i="1"/>
  <c r="AF56" i="1"/>
  <c r="AG54" i="1"/>
  <c r="AH54" i="1"/>
  <c r="AF54" i="1"/>
  <c r="AH52" i="1"/>
  <c r="AG52" i="1"/>
  <c r="AF52" i="1"/>
  <c r="AG50" i="1"/>
  <c r="AH50" i="1"/>
  <c r="AF50" i="1"/>
  <c r="AH48" i="1"/>
  <c r="AG48" i="1"/>
  <c r="AF48" i="1"/>
  <c r="AG46" i="1"/>
  <c r="AH46" i="1"/>
  <c r="AF46" i="1"/>
  <c r="AH44" i="1"/>
  <c r="AG44" i="1"/>
  <c r="AF44" i="1"/>
  <c r="AH41" i="1"/>
  <c r="AG41" i="1"/>
  <c r="AF41" i="1"/>
  <c r="AH39" i="1"/>
  <c r="AG39" i="1"/>
  <c r="AF39" i="1"/>
  <c r="AH37" i="1"/>
  <c r="AG37" i="1"/>
  <c r="AF37" i="1"/>
  <c r="AH35" i="1"/>
  <c r="AG35" i="1"/>
  <c r="AF35" i="1"/>
  <c r="AH33" i="1"/>
  <c r="AG33" i="1"/>
  <c r="AF33" i="1"/>
  <c r="AH31" i="1"/>
  <c r="AG31" i="1"/>
  <c r="AF31" i="1"/>
  <c r="AH29" i="1"/>
  <c r="AG29" i="1"/>
  <c r="AF29" i="1"/>
  <c r="AH27" i="1"/>
  <c r="AG27" i="1"/>
  <c r="AF27" i="1"/>
  <c r="AH24" i="1"/>
  <c r="AG24" i="1"/>
  <c r="AF24" i="1"/>
  <c r="AG22" i="1"/>
  <c r="AH22" i="1"/>
  <c r="AF22" i="1"/>
  <c r="AH20" i="1"/>
  <c r="AF20" i="1"/>
  <c r="AG20" i="1"/>
  <c r="AG18" i="1"/>
  <c r="AH18" i="1"/>
  <c r="AF18" i="1"/>
  <c r="AH16" i="1"/>
  <c r="AF16" i="1"/>
  <c r="AG16" i="1"/>
  <c r="AG14" i="1"/>
  <c r="AH14" i="1"/>
  <c r="AF14" i="1"/>
  <c r="AH12" i="1"/>
  <c r="AF12" i="1"/>
  <c r="AG12" i="1"/>
  <c r="AG10" i="1"/>
  <c r="AH10" i="1"/>
  <c r="AF10" i="1"/>
  <c r="AH8" i="1"/>
  <c r="AF8" i="1"/>
  <c r="AG8" i="1"/>
  <c r="K6" i="1"/>
  <c r="M6" i="1"/>
  <c r="V86" i="1"/>
  <c r="V8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2" i="1"/>
  <c r="AE56" i="1"/>
  <c r="AE51" i="1"/>
  <c r="AE49" i="1"/>
  <c r="AE45" i="1"/>
  <c r="AE41" i="1"/>
  <c r="AE39" i="1"/>
  <c r="AE37" i="1"/>
  <c r="AE35" i="1"/>
  <c r="AE33" i="1"/>
  <c r="AE31" i="1"/>
  <c r="AE29" i="1"/>
  <c r="AE27" i="1"/>
  <c r="AE22" i="1"/>
  <c r="AE18" i="1"/>
  <c r="AE14" i="1"/>
  <c r="AE10" i="1"/>
  <c r="AF92" i="1"/>
  <c r="AF88" i="1"/>
  <c r="AH7" i="1"/>
  <c r="AG7" i="1"/>
  <c r="AF7" i="1"/>
  <c r="AH86" i="1"/>
  <c r="AG86" i="1"/>
  <c r="AH82" i="1"/>
  <c r="AG82" i="1"/>
  <c r="AH78" i="1"/>
  <c r="AG78" i="1"/>
  <c r="AH74" i="1"/>
  <c r="AG74" i="1"/>
  <c r="AH70" i="1"/>
  <c r="AG70" i="1"/>
  <c r="AH66" i="1"/>
  <c r="AG66" i="1"/>
  <c r="AG64" i="1"/>
  <c r="AH64" i="1"/>
  <c r="AF64" i="1"/>
  <c r="AH59" i="1"/>
  <c r="AG59" i="1"/>
  <c r="AF59" i="1"/>
  <c r="AH53" i="1"/>
  <c r="AG53" i="1"/>
  <c r="AF53" i="1"/>
  <c r="AH47" i="1"/>
  <c r="AG47" i="1"/>
  <c r="AF47" i="1"/>
  <c r="AH42" i="1"/>
  <c r="AG42" i="1"/>
  <c r="AF42" i="1"/>
  <c r="AH38" i="1"/>
  <c r="AG38" i="1"/>
  <c r="AF38" i="1"/>
  <c r="AH34" i="1"/>
  <c r="AG34" i="1"/>
  <c r="AF34" i="1"/>
  <c r="AH30" i="1"/>
  <c r="AG30" i="1"/>
  <c r="AF30" i="1"/>
  <c r="AH26" i="1"/>
  <c r="AG26" i="1"/>
  <c r="AF26" i="1"/>
  <c r="AH21" i="1"/>
  <c r="AG21" i="1"/>
  <c r="AF21" i="1"/>
  <c r="AE21" i="1"/>
  <c r="AH17" i="1"/>
  <c r="AG17" i="1"/>
  <c r="AF17" i="1"/>
  <c r="AE17" i="1"/>
  <c r="AH11" i="1"/>
  <c r="AG11" i="1"/>
  <c r="AF11" i="1"/>
  <c r="AE11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V54" i="1"/>
  <c r="Z6" i="1"/>
  <c r="AA6" i="1"/>
  <c r="AE7" i="1"/>
  <c r="AE91" i="1"/>
  <c r="AE89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5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0" i="1"/>
  <c r="AE16" i="1"/>
  <c r="AE12" i="1"/>
  <c r="AE8" i="1"/>
  <c r="AF90" i="1"/>
  <c r="AF84" i="1"/>
  <c r="AF80" i="1"/>
  <c r="AF76" i="1"/>
  <c r="AF72" i="1"/>
  <c r="AF68" i="1"/>
  <c r="AH6" i="1"/>
  <c r="AB6" i="1"/>
  <c r="AF6" i="1"/>
  <c r="U54" i="1"/>
  <c r="S6" i="1"/>
  <c r="V83" i="1"/>
  <c r="AG6" i="1"/>
  <c r="AE6" i="1"/>
  <c r="Y6" i="1"/>
  <c r="L6" i="1"/>
  <c r="J6" i="1"/>
  <c r="I6" i="1"/>
</calcChain>
</file>

<file path=xl/sharedStrings.xml><?xml version="1.0" encoding="utf-8"?>
<sst xmlns="http://schemas.openxmlformats.org/spreadsheetml/2006/main" count="229" uniqueCount="127">
  <si>
    <t>Период: 16.08.2024 - 23.08.2024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</si>
  <si>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</si>
  <si>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</si>
  <si>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</si>
  <si>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</si>
  <si>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</si>
  <si>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</si>
  <si>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</si>
  <si>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</si>
  <si>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</si>
  <si>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</si>
  <si>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</si>
  <si>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</si>
  <si>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</si>
  <si>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</si>
  <si>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</si>
  <si>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</si>
  <si>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</si>
  <si>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</si>
  <si>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</si>
  <si>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</si>
  <si>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</si>
  <si>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</si>
  <si>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</si>
  <si>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</si>
  <si>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</si>
  <si>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</si>
  <si>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</si>
  <si>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</si>
  <si>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</si>
  <si>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</si>
  <si>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</si>
  <si>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</si>
  <si>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</si>
  <si>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</si>
  <si>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</si>
  <si>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</si>
  <si>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</si>
  <si>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</si>
  <si>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</si>
  <si>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</si>
  <si>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</si>
  <si>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</si>
  <si>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</si>
  <si>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</si>
  <si>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</si>
  <si>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</si>
  <si>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</si>
  <si>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</si>
  <si>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</si>
  <si>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</si>
  <si>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</si>
  <si>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</si>
  <si>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</si>
  <si>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</si>
  <si>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</si>
  <si>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</si>
  <si>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</si>
  <si>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</si>
  <si>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</si>
  <si>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</si>
  <si>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</si>
  <si>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</si>
  <si>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</si>
  <si>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</si>
  <si>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</si>
  <si>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</si>
  <si>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</si>
  <si>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</si>
  <si>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</si>
  <si>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</si>
  <si>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</si>
  <si>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</si>
  <si>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</si>
  <si>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</si>
  <si>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</si>
  <si>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</si>
  <si>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</si>
  <si>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</si>
  <si>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</si>
  <si>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</si>
  <si>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</si>
  <si>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</si>
  <si>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</si>
  <si>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</si>
  <si>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</si>
  <si>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</si>
  <si>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</si>
  <si>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6459 СЕРВЕЛАТ ШВЕЙЦАРСК. в/к с/н в/у 1/100*10  ОСТАНКИНО</t>
  </si>
  <si>
    <t>6495 ВЕТЧ.МРАМОРНАЯ в/у срез 0.3кг 6шт_45с  ОСТАНКИНО</t>
  </si>
  <si>
    <t>6790 СЕРВЕЛАТ ЕВРОПЕЙСКИЙ в/к в/у  ОСТАНКИНО</t>
  </si>
  <si>
    <t>6794 БАЛЫКОВАЯ в/к в/у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</si>
  <si>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</si>
  <si>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</si>
  <si>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</si>
  <si>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</si>
  <si>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</si>
  <si>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</si>
  <si>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</si>
  <si>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</si>
  <si>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</si>
  <si>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</si>
  <si>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</si>
  <si>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</si>
  <si>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</si>
  <si>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</si>
  <si>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</si>
  <si>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</si>
  <si>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</si>
  <si>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22,08,</t>
  </si>
  <si>
    <t>25,08,</t>
  </si>
  <si>
    <t>26,08г</t>
  </si>
  <si>
    <t>02,08,</t>
  </si>
  <si>
    <t>09,08,</t>
  </si>
  <si>
    <t>16,08,</t>
  </si>
  <si>
    <t>23,08,</t>
  </si>
  <si>
    <t>28,08,</t>
  </si>
  <si>
    <t>30,08,</t>
  </si>
  <si>
    <t>30,08г</t>
  </si>
  <si>
    <t>29,08,</t>
  </si>
  <si>
    <t>2т</t>
  </si>
  <si>
    <t>5,3т</t>
  </si>
  <si>
    <t>8,6т</t>
  </si>
  <si>
    <t>бп</t>
  </si>
  <si>
    <t>17т</t>
  </si>
  <si>
    <t>вывод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</si>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</sst>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0" fontId="8" fillId="5" borderId="0" xfId="0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13.08.2024 - 20.08.2024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20,08г</v>
          </cell>
          <cell r="L5" t="str">
            <v>21,08,</v>
          </cell>
          <cell r="M5" t="str">
            <v>22,08,</v>
          </cell>
          <cell r="N5" t="str">
            <v>23,08,</v>
          </cell>
          <cell r="R5" t="str">
            <v>25,08,</v>
          </cell>
          <cell r="T5" t="str">
            <v>26,08г</v>
          </cell>
          <cell r="Y5" t="str">
            <v>02,08,</v>
          </cell>
          <cell r="Z5" t="str">
            <v>09,08,</v>
          </cell>
          <cell r="AA5" t="str">
            <v>16,08,</v>
          </cell>
          <cell r="AB5" t="str">
            <v>20,08,</v>
          </cell>
        </row>
        <row r="6">
          <cell r="E6">
            <v>109390.22200000005</v>
          </cell>
          <cell r="F6">
            <v>49011.054000000004</v>
          </cell>
          <cell r="I6">
            <v>110186.74999999999</v>
          </cell>
          <cell r="J6">
            <v>-796.52800000000002</v>
          </cell>
          <cell r="K6">
            <v>41710</v>
          </cell>
          <cell r="L6">
            <v>12780</v>
          </cell>
          <cell r="M6">
            <v>23405</v>
          </cell>
          <cell r="N6">
            <v>16150</v>
          </cell>
          <cell r="O6">
            <v>0</v>
          </cell>
          <cell r="P6">
            <v>0</v>
          </cell>
          <cell r="Q6">
            <v>0</v>
          </cell>
          <cell r="R6">
            <v>800</v>
          </cell>
          <cell r="S6">
            <v>21878.044399999995</v>
          </cell>
          <cell r="T6">
            <v>37520</v>
          </cell>
          <cell r="W6">
            <v>0</v>
          </cell>
          <cell r="X6">
            <v>0</v>
          </cell>
          <cell r="Y6">
            <v>20732.989000000001</v>
          </cell>
          <cell r="Z6">
            <v>21517.589</v>
          </cell>
          <cell r="AA6">
            <v>22651.079399999995</v>
          </cell>
          <cell r="AB6">
            <v>25744.607999999997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109</v>
          </cell>
          <cell r="D7">
            <v>576</v>
          </cell>
          <cell r="E7">
            <v>406</v>
          </cell>
          <cell r="F7">
            <v>263</v>
          </cell>
          <cell r="G7">
            <v>0.4</v>
          </cell>
          <cell r="H7">
            <v>60</v>
          </cell>
          <cell r="I7">
            <v>422</v>
          </cell>
          <cell r="J7">
            <v>-16</v>
          </cell>
          <cell r="K7">
            <v>160</v>
          </cell>
          <cell r="L7">
            <v>0</v>
          </cell>
          <cell r="M7">
            <v>40</v>
          </cell>
          <cell r="N7">
            <v>80</v>
          </cell>
          <cell r="S7">
            <v>81.2</v>
          </cell>
          <cell r="T7">
            <v>120</v>
          </cell>
          <cell r="U7">
            <v>8.1650246305418719</v>
          </cell>
          <cell r="V7">
            <v>3.2389162561576352</v>
          </cell>
          <cell r="Y7">
            <v>87.2</v>
          </cell>
          <cell r="Z7">
            <v>96.8</v>
          </cell>
          <cell r="AA7">
            <v>82.8</v>
          </cell>
          <cell r="AB7">
            <v>79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897.01800000000003</v>
          </cell>
          <cell r="D8">
            <v>2718.7809999999999</v>
          </cell>
          <cell r="E8">
            <v>2438.1080000000002</v>
          </cell>
          <cell r="F8">
            <v>1158.992</v>
          </cell>
          <cell r="G8">
            <v>1</v>
          </cell>
          <cell r="H8">
            <v>45</v>
          </cell>
          <cell r="I8">
            <v>2405.6</v>
          </cell>
          <cell r="J8">
            <v>32.508000000000266</v>
          </cell>
          <cell r="K8">
            <v>580</v>
          </cell>
          <cell r="L8">
            <v>120</v>
          </cell>
          <cell r="M8">
            <v>470</v>
          </cell>
          <cell r="N8">
            <v>400</v>
          </cell>
          <cell r="R8">
            <v>300</v>
          </cell>
          <cell r="S8">
            <v>487.62160000000006</v>
          </cell>
          <cell r="T8">
            <v>1000</v>
          </cell>
          <cell r="U8">
            <v>8.262538000777651</v>
          </cell>
          <cell r="V8">
            <v>2.3768266212981537</v>
          </cell>
          <cell r="Y8">
            <v>487.83479999999997</v>
          </cell>
          <cell r="Z8">
            <v>482.63860000000005</v>
          </cell>
          <cell r="AA8">
            <v>464.05219999999997</v>
          </cell>
          <cell r="AB8">
            <v>602.58199999999999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1117.71</v>
          </cell>
          <cell r="D9">
            <v>2771.9250000000002</v>
          </cell>
          <cell r="E9">
            <v>2198.6660000000002</v>
          </cell>
          <cell r="F9">
            <v>1214.6949999999999</v>
          </cell>
          <cell r="G9">
            <v>1</v>
          </cell>
          <cell r="H9">
            <v>60</v>
          </cell>
          <cell r="I9">
            <v>2149.25</v>
          </cell>
          <cell r="J9">
            <v>49.416000000000167</v>
          </cell>
          <cell r="K9">
            <v>700</v>
          </cell>
          <cell r="L9">
            <v>430</v>
          </cell>
          <cell r="M9">
            <v>500</v>
          </cell>
          <cell r="N9">
            <v>150</v>
          </cell>
          <cell r="R9">
            <v>200</v>
          </cell>
          <cell r="S9">
            <v>439.73320000000001</v>
          </cell>
          <cell r="T9">
            <v>500</v>
          </cell>
          <cell r="U9">
            <v>8.4021288363034667</v>
          </cell>
          <cell r="V9">
            <v>2.7623454403715706</v>
          </cell>
          <cell r="Y9">
            <v>455.69560000000001</v>
          </cell>
          <cell r="Z9">
            <v>481.68079999999998</v>
          </cell>
          <cell r="AA9">
            <v>484.93900000000002</v>
          </cell>
          <cell r="AB9">
            <v>439.59300000000002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50.658000000000001</v>
          </cell>
          <cell r="D10">
            <v>78.742999999999995</v>
          </cell>
          <cell r="E10">
            <v>73.194999999999993</v>
          </cell>
          <cell r="F10">
            <v>38.314</v>
          </cell>
          <cell r="G10">
            <v>1</v>
          </cell>
          <cell r="H10">
            <v>120</v>
          </cell>
          <cell r="I10">
            <v>72.400000000000006</v>
          </cell>
          <cell r="J10">
            <v>0.79499999999998749</v>
          </cell>
          <cell r="K10">
            <v>50</v>
          </cell>
          <cell r="L10">
            <v>0</v>
          </cell>
          <cell r="M10">
            <v>0</v>
          </cell>
          <cell r="N10">
            <v>20</v>
          </cell>
          <cell r="S10">
            <v>14.638999999999999</v>
          </cell>
          <cell r="T10">
            <v>50</v>
          </cell>
          <cell r="U10">
            <v>10.814536512056835</v>
          </cell>
          <cell r="V10">
            <v>2.6172552769997952</v>
          </cell>
          <cell r="Y10">
            <v>12.043600000000001</v>
          </cell>
          <cell r="Z10">
            <v>14.925000000000001</v>
          </cell>
          <cell r="AA10">
            <v>17.000399999999999</v>
          </cell>
          <cell r="AB10">
            <v>26.17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82.876999999999995</v>
          </cell>
          <cell r="D11">
            <v>349.78199999999998</v>
          </cell>
          <cell r="E11">
            <v>167.733</v>
          </cell>
          <cell r="F11">
            <v>52.368000000000002</v>
          </cell>
          <cell r="G11">
            <v>1</v>
          </cell>
          <cell r="H11">
            <v>60</v>
          </cell>
          <cell r="I11">
            <v>161.94999999999999</v>
          </cell>
          <cell r="J11">
            <v>5.7830000000000155</v>
          </cell>
          <cell r="K11">
            <v>100</v>
          </cell>
          <cell r="L11">
            <v>20</v>
          </cell>
          <cell r="M11">
            <v>40</v>
          </cell>
          <cell r="N11">
            <v>30</v>
          </cell>
          <cell r="S11">
            <v>33.546599999999998</v>
          </cell>
          <cell r="T11">
            <v>30</v>
          </cell>
          <cell r="U11">
            <v>8.1190940363553992</v>
          </cell>
          <cell r="V11">
            <v>1.5610523868290678</v>
          </cell>
          <cell r="Y11">
            <v>31.742000000000001</v>
          </cell>
          <cell r="Z11">
            <v>31.282</v>
          </cell>
          <cell r="AA11">
            <v>34.828400000000002</v>
          </cell>
          <cell r="AB11">
            <v>29.919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285.58100000000002</v>
          </cell>
          <cell r="D12">
            <v>900.42899999999997</v>
          </cell>
          <cell r="E12">
            <v>670.04300000000001</v>
          </cell>
          <cell r="F12">
            <v>357.78399999999999</v>
          </cell>
          <cell r="G12">
            <v>1</v>
          </cell>
          <cell r="H12">
            <v>60</v>
          </cell>
          <cell r="I12">
            <v>653.79999999999995</v>
          </cell>
          <cell r="J12">
            <v>16.243000000000052</v>
          </cell>
          <cell r="K12">
            <v>200</v>
          </cell>
          <cell r="L12">
            <v>150</v>
          </cell>
          <cell r="M12">
            <v>150</v>
          </cell>
          <cell r="N12">
            <v>120</v>
          </cell>
          <cell r="S12">
            <v>134.0086</v>
          </cell>
          <cell r="T12">
            <v>150</v>
          </cell>
          <cell r="U12">
            <v>8.4157583916256122</v>
          </cell>
          <cell r="V12">
            <v>2.6698585016185525</v>
          </cell>
          <cell r="Y12">
            <v>119.58699999999999</v>
          </cell>
          <cell r="Z12">
            <v>142.27260000000001</v>
          </cell>
          <cell r="AA12">
            <v>139.9546</v>
          </cell>
          <cell r="AB12">
            <v>124.521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284</v>
          </cell>
          <cell r="D13">
            <v>651</v>
          </cell>
          <cell r="E13">
            <v>568</v>
          </cell>
          <cell r="F13">
            <v>360</v>
          </cell>
          <cell r="G13">
            <v>0.25</v>
          </cell>
          <cell r="H13">
            <v>120</v>
          </cell>
          <cell r="I13">
            <v>573</v>
          </cell>
          <cell r="J13">
            <v>-5</v>
          </cell>
          <cell r="K13">
            <v>120</v>
          </cell>
          <cell r="L13">
            <v>120</v>
          </cell>
          <cell r="M13">
            <v>120</v>
          </cell>
          <cell r="N13">
            <v>80</v>
          </cell>
          <cell r="S13">
            <v>113.6</v>
          </cell>
          <cell r="T13">
            <v>400</v>
          </cell>
          <cell r="U13">
            <v>10.563380281690142</v>
          </cell>
          <cell r="V13">
            <v>3.1690140845070425</v>
          </cell>
          <cell r="Y13">
            <v>111.6</v>
          </cell>
          <cell r="Z13">
            <v>125.8</v>
          </cell>
          <cell r="AA13">
            <v>117.6</v>
          </cell>
          <cell r="AB13">
            <v>102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-1.4370000000000001</v>
          </cell>
          <cell r="D14">
            <v>376.065</v>
          </cell>
          <cell r="E14">
            <v>95.932000000000002</v>
          </cell>
          <cell r="F14">
            <v>37.476999999999997</v>
          </cell>
          <cell r="G14">
            <v>1</v>
          </cell>
          <cell r="H14">
            <v>30</v>
          </cell>
          <cell r="I14">
            <v>93.9</v>
          </cell>
          <cell r="J14">
            <v>2.0319999999999965</v>
          </cell>
          <cell r="K14">
            <v>20</v>
          </cell>
          <cell r="L14">
            <v>30</v>
          </cell>
          <cell r="M14">
            <v>30</v>
          </cell>
          <cell r="N14">
            <v>20</v>
          </cell>
          <cell r="S14">
            <v>19.186399999999999</v>
          </cell>
          <cell r="T14">
            <v>10</v>
          </cell>
          <cell r="U14">
            <v>7.6865383813534596</v>
          </cell>
          <cell r="V14">
            <v>1.9533106783971979</v>
          </cell>
          <cell r="Y14">
            <v>16.817</v>
          </cell>
          <cell r="Z14">
            <v>19.645400000000002</v>
          </cell>
          <cell r="AA14">
            <v>22.319399999999998</v>
          </cell>
          <cell r="AB14">
            <v>40.947000000000003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191.01300000000001</v>
          </cell>
          <cell r="D15">
            <v>635.69100000000003</v>
          </cell>
          <cell r="E15">
            <v>550.43299999999999</v>
          </cell>
          <cell r="F15">
            <v>152.15199999999999</v>
          </cell>
          <cell r="G15">
            <v>1</v>
          </cell>
          <cell r="H15">
            <v>45</v>
          </cell>
          <cell r="I15">
            <v>539.85</v>
          </cell>
          <cell r="J15">
            <v>10.58299999999997</v>
          </cell>
          <cell r="K15">
            <v>300</v>
          </cell>
          <cell r="L15">
            <v>150</v>
          </cell>
          <cell r="M15">
            <v>150</v>
          </cell>
          <cell r="N15">
            <v>100</v>
          </cell>
          <cell r="S15">
            <v>110.0866</v>
          </cell>
          <cell r="T15">
            <v>100</v>
          </cell>
          <cell r="U15">
            <v>8.6491180579652749</v>
          </cell>
          <cell r="V15">
            <v>1.3821119009943079</v>
          </cell>
          <cell r="Y15">
            <v>103.3128</v>
          </cell>
          <cell r="Z15">
            <v>107.7672</v>
          </cell>
          <cell r="AA15">
            <v>116.401</v>
          </cell>
          <cell r="AB15">
            <v>104.752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561</v>
          </cell>
          <cell r="D16">
            <v>1234</v>
          </cell>
          <cell r="E16">
            <v>1176</v>
          </cell>
          <cell r="F16">
            <v>587</v>
          </cell>
          <cell r="G16">
            <v>0.25</v>
          </cell>
          <cell r="H16">
            <v>120</v>
          </cell>
          <cell r="I16">
            <v>1207</v>
          </cell>
          <cell r="J16">
            <v>-31</v>
          </cell>
          <cell r="K16">
            <v>600</v>
          </cell>
          <cell r="L16">
            <v>80</v>
          </cell>
          <cell r="M16">
            <v>200</v>
          </cell>
          <cell r="N16">
            <v>240</v>
          </cell>
          <cell r="S16">
            <v>235.2</v>
          </cell>
          <cell r="T16">
            <v>600</v>
          </cell>
          <cell r="U16">
            <v>9.808673469387756</v>
          </cell>
          <cell r="V16">
            <v>2.495748299319728</v>
          </cell>
          <cell r="Y16">
            <v>248</v>
          </cell>
          <cell r="Z16">
            <v>253.2</v>
          </cell>
          <cell r="AA16">
            <v>252.4</v>
          </cell>
          <cell r="AB16">
            <v>194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381.45100000000002</v>
          </cell>
          <cell r="D17">
            <v>1849.9639999999999</v>
          </cell>
          <cell r="E17">
            <v>1183.1569999999999</v>
          </cell>
          <cell r="F17">
            <v>682.69299999999998</v>
          </cell>
          <cell r="G17">
            <v>1</v>
          </cell>
          <cell r="H17">
            <v>45</v>
          </cell>
          <cell r="I17">
            <v>1150.45</v>
          </cell>
          <cell r="J17">
            <v>32.70699999999988</v>
          </cell>
          <cell r="K17">
            <v>400</v>
          </cell>
          <cell r="L17">
            <v>180</v>
          </cell>
          <cell r="M17">
            <v>300</v>
          </cell>
          <cell r="N17">
            <v>250</v>
          </cell>
          <cell r="S17">
            <v>236.63139999999999</v>
          </cell>
          <cell r="T17">
            <v>200</v>
          </cell>
          <cell r="U17">
            <v>8.5056040745226547</v>
          </cell>
          <cell r="V17">
            <v>2.8850482226788161</v>
          </cell>
          <cell r="Y17">
            <v>237.29740000000001</v>
          </cell>
          <cell r="Z17">
            <v>250.91219999999998</v>
          </cell>
          <cell r="AA17">
            <v>274.99259999999998</v>
          </cell>
          <cell r="AB17">
            <v>215.14099999999999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1258</v>
          </cell>
          <cell r="D18">
            <v>4072</v>
          </cell>
          <cell r="E18">
            <v>4066</v>
          </cell>
          <cell r="F18">
            <v>1214</v>
          </cell>
          <cell r="G18">
            <v>0.12</v>
          </cell>
          <cell r="H18">
            <v>60</v>
          </cell>
          <cell r="I18">
            <v>4110</v>
          </cell>
          <cell r="J18">
            <v>-44</v>
          </cell>
          <cell r="K18">
            <v>2000</v>
          </cell>
          <cell r="L18">
            <v>800</v>
          </cell>
          <cell r="M18">
            <v>800</v>
          </cell>
          <cell r="N18">
            <v>650</v>
          </cell>
          <cell r="S18">
            <v>813.2</v>
          </cell>
          <cell r="T18">
            <v>1200</v>
          </cell>
          <cell r="U18">
            <v>8.1947860304968021</v>
          </cell>
          <cell r="V18">
            <v>1.4928676832267584</v>
          </cell>
          <cell r="Y18">
            <v>859.8</v>
          </cell>
          <cell r="Z18">
            <v>830</v>
          </cell>
          <cell r="AA18">
            <v>848.2</v>
          </cell>
          <cell r="AB18">
            <v>986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120.08199999999999</v>
          </cell>
          <cell r="D19">
            <v>281.59899999999999</v>
          </cell>
          <cell r="E19">
            <v>319.37099999999998</v>
          </cell>
          <cell r="G19">
            <v>1</v>
          </cell>
          <cell r="H19" t="e">
            <v>#N/A</v>
          </cell>
          <cell r="I19">
            <v>486.3</v>
          </cell>
          <cell r="J19">
            <v>-166.92900000000003</v>
          </cell>
          <cell r="K19">
            <v>150</v>
          </cell>
          <cell r="L19">
            <v>150</v>
          </cell>
          <cell r="M19">
            <v>105</v>
          </cell>
          <cell r="N19">
            <v>100</v>
          </cell>
          <cell r="S19">
            <v>63.874199999999995</v>
          </cell>
          <cell r="T19">
            <v>100</v>
          </cell>
          <cell r="U19">
            <v>9.4717428946272531</v>
          </cell>
          <cell r="V19">
            <v>0</v>
          </cell>
          <cell r="Y19">
            <v>51.195800000000006</v>
          </cell>
          <cell r="Z19">
            <v>49.757799999999996</v>
          </cell>
          <cell r="AA19">
            <v>71.308799999999991</v>
          </cell>
          <cell r="AB19">
            <v>61.472000000000001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921</v>
          </cell>
          <cell r="D20">
            <v>717</v>
          </cell>
          <cell r="E20">
            <v>1296</v>
          </cell>
          <cell r="F20">
            <v>312</v>
          </cell>
          <cell r="G20">
            <v>0.25</v>
          </cell>
          <cell r="H20">
            <v>120</v>
          </cell>
          <cell r="I20">
            <v>1334</v>
          </cell>
          <cell r="J20">
            <v>-38</v>
          </cell>
          <cell r="K20">
            <v>1000</v>
          </cell>
          <cell r="L20">
            <v>80</v>
          </cell>
          <cell r="M20">
            <v>240</v>
          </cell>
          <cell r="N20">
            <v>200</v>
          </cell>
          <cell r="S20">
            <v>259.2</v>
          </cell>
          <cell r="T20">
            <v>800</v>
          </cell>
          <cell r="U20">
            <v>10.154320987654321</v>
          </cell>
          <cell r="V20">
            <v>1.2037037037037037</v>
          </cell>
          <cell r="Y20">
            <v>243.8</v>
          </cell>
          <cell r="Z20">
            <v>241</v>
          </cell>
          <cell r="AA20">
            <v>270.39999999999998</v>
          </cell>
          <cell r="AB20">
            <v>215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25.387</v>
          </cell>
          <cell r="D21">
            <v>67.828000000000003</v>
          </cell>
          <cell r="E21">
            <v>43.061999999999998</v>
          </cell>
          <cell r="F21">
            <v>38.731000000000002</v>
          </cell>
          <cell r="G21">
            <v>1</v>
          </cell>
          <cell r="H21">
            <v>120</v>
          </cell>
          <cell r="I21">
            <v>60.2</v>
          </cell>
          <cell r="J21">
            <v>-17.138000000000005</v>
          </cell>
          <cell r="K21">
            <v>100</v>
          </cell>
          <cell r="L21">
            <v>0</v>
          </cell>
          <cell r="M21">
            <v>0</v>
          </cell>
          <cell r="N21">
            <v>0</v>
          </cell>
          <cell r="S21">
            <v>8.6123999999999992</v>
          </cell>
          <cell r="U21">
            <v>16.108285727555618</v>
          </cell>
          <cell r="V21">
            <v>4.4971204310064561</v>
          </cell>
          <cell r="Y21">
            <v>9.8225999999999996</v>
          </cell>
          <cell r="Z21">
            <v>12.340199999999999</v>
          </cell>
          <cell r="AA21">
            <v>14.228800000000001</v>
          </cell>
          <cell r="AB21">
            <v>13.569000000000001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81.501000000000005</v>
          </cell>
          <cell r="D22">
            <v>218.91200000000001</v>
          </cell>
          <cell r="E22">
            <v>220.77799999999999</v>
          </cell>
          <cell r="F22">
            <v>16.277999999999999</v>
          </cell>
          <cell r="G22">
            <v>1</v>
          </cell>
          <cell r="H22">
            <v>45</v>
          </cell>
          <cell r="I22">
            <v>226.7</v>
          </cell>
          <cell r="J22">
            <v>-5.921999999999997</v>
          </cell>
          <cell r="K22">
            <v>160</v>
          </cell>
          <cell r="L22">
            <v>40</v>
          </cell>
          <cell r="M22">
            <v>50</v>
          </cell>
          <cell r="N22">
            <v>40</v>
          </cell>
          <cell r="S22">
            <v>44.1556</v>
          </cell>
          <cell r="T22">
            <v>60</v>
          </cell>
          <cell r="U22">
            <v>8.2951652791491917</v>
          </cell>
          <cell r="V22">
            <v>0.36865086195182489</v>
          </cell>
          <cell r="Y22">
            <v>41.4636</v>
          </cell>
          <cell r="Z22">
            <v>38.074799999999996</v>
          </cell>
          <cell r="AA22">
            <v>44.737400000000001</v>
          </cell>
          <cell r="AB22">
            <v>28.582999999999998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234.06100000000001</v>
          </cell>
          <cell r="D23">
            <v>479.084</v>
          </cell>
          <cell r="E23">
            <v>391.67599999999999</v>
          </cell>
          <cell r="F23">
            <v>252.602</v>
          </cell>
          <cell r="G23">
            <v>1</v>
          </cell>
          <cell r="H23">
            <v>60</v>
          </cell>
          <cell r="I23">
            <v>377.75</v>
          </cell>
          <cell r="J23">
            <v>13.925999999999988</v>
          </cell>
          <cell r="K23">
            <v>100</v>
          </cell>
          <cell r="L23">
            <v>60</v>
          </cell>
          <cell r="M23">
            <v>100</v>
          </cell>
          <cell r="N23">
            <v>50</v>
          </cell>
          <cell r="S23">
            <v>78.3352</v>
          </cell>
          <cell r="T23">
            <v>100</v>
          </cell>
          <cell r="U23">
            <v>8.4585473707860572</v>
          </cell>
          <cell r="V23">
            <v>3.2246295407428591</v>
          </cell>
          <cell r="Y23">
            <v>83.244</v>
          </cell>
          <cell r="Z23">
            <v>92.845200000000006</v>
          </cell>
          <cell r="AA23">
            <v>85.617999999999995</v>
          </cell>
          <cell r="AB23">
            <v>75.105000000000004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667</v>
          </cell>
          <cell r="D24">
            <v>1234</v>
          </cell>
          <cell r="E24">
            <v>1373</v>
          </cell>
          <cell r="F24">
            <v>505</v>
          </cell>
          <cell r="G24">
            <v>0.22</v>
          </cell>
          <cell r="H24">
            <v>120</v>
          </cell>
          <cell r="I24">
            <v>1399</v>
          </cell>
          <cell r="J24">
            <v>-26</v>
          </cell>
          <cell r="K24">
            <v>600</v>
          </cell>
          <cell r="L24">
            <v>80</v>
          </cell>
          <cell r="M24">
            <v>240</v>
          </cell>
          <cell r="N24">
            <v>200</v>
          </cell>
          <cell r="S24">
            <v>274.60000000000002</v>
          </cell>
          <cell r="T24">
            <v>600</v>
          </cell>
          <cell r="U24">
            <v>8.1026948288419511</v>
          </cell>
          <cell r="V24">
            <v>1.8390386016023306</v>
          </cell>
          <cell r="Y24">
            <v>248.6</v>
          </cell>
          <cell r="Z24">
            <v>270.60000000000002</v>
          </cell>
          <cell r="AA24">
            <v>256.39999999999998</v>
          </cell>
          <cell r="AB24">
            <v>292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436</v>
          </cell>
          <cell r="D25">
            <v>1289</v>
          </cell>
          <cell r="E25">
            <v>1135</v>
          </cell>
          <cell r="F25">
            <v>582</v>
          </cell>
          <cell r="G25">
            <v>0.4</v>
          </cell>
          <cell r="H25">
            <v>60</v>
          </cell>
          <cell r="I25">
            <v>1144</v>
          </cell>
          <cell r="J25">
            <v>-9</v>
          </cell>
          <cell r="K25">
            <v>480</v>
          </cell>
          <cell r="L25">
            <v>0</v>
          </cell>
          <cell r="M25">
            <v>240</v>
          </cell>
          <cell r="N25">
            <v>160</v>
          </cell>
          <cell r="S25">
            <v>227</v>
          </cell>
          <cell r="T25">
            <v>400</v>
          </cell>
          <cell r="U25">
            <v>8.2026431718061676</v>
          </cell>
          <cell r="V25">
            <v>2.5638766519823788</v>
          </cell>
          <cell r="Y25">
            <v>232.8</v>
          </cell>
          <cell r="Z25">
            <v>263</v>
          </cell>
          <cell r="AA25">
            <v>235.2</v>
          </cell>
          <cell r="AB25">
            <v>228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1701.152</v>
          </cell>
          <cell r="D26">
            <v>2885.3649999999998</v>
          </cell>
          <cell r="E26">
            <v>3243</v>
          </cell>
          <cell r="F26">
            <v>1396</v>
          </cell>
          <cell r="G26">
            <v>1</v>
          </cell>
          <cell r="H26">
            <v>45</v>
          </cell>
          <cell r="I26">
            <v>2816.3</v>
          </cell>
          <cell r="J26">
            <v>426.69999999999982</v>
          </cell>
          <cell r="K26">
            <v>930</v>
          </cell>
          <cell r="L26">
            <v>580</v>
          </cell>
          <cell r="M26">
            <v>700</v>
          </cell>
          <cell r="N26">
            <v>550</v>
          </cell>
          <cell r="R26">
            <v>300</v>
          </cell>
          <cell r="S26">
            <v>648.6</v>
          </cell>
          <cell r="T26">
            <v>900</v>
          </cell>
          <cell r="U26">
            <v>8.2577860006167132</v>
          </cell>
          <cell r="V26">
            <v>2.1523280912735121</v>
          </cell>
          <cell r="Y26">
            <v>684</v>
          </cell>
          <cell r="Z26">
            <v>594.20000000000005</v>
          </cell>
          <cell r="AA26">
            <v>696.6</v>
          </cell>
          <cell r="AB26">
            <v>564.74900000000002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233</v>
          </cell>
          <cell r="D27">
            <v>666</v>
          </cell>
          <cell r="E27">
            <v>728</v>
          </cell>
          <cell r="F27">
            <v>142</v>
          </cell>
          <cell r="G27">
            <v>0.3</v>
          </cell>
          <cell r="H27" t="e">
            <v>#N/A</v>
          </cell>
          <cell r="I27">
            <v>743</v>
          </cell>
          <cell r="J27">
            <v>-15</v>
          </cell>
          <cell r="K27">
            <v>240</v>
          </cell>
          <cell r="L27">
            <v>240</v>
          </cell>
          <cell r="M27">
            <v>240</v>
          </cell>
          <cell r="N27">
            <v>120</v>
          </cell>
          <cell r="S27">
            <v>145.6</v>
          </cell>
          <cell r="T27">
            <v>240</v>
          </cell>
          <cell r="U27">
            <v>8.3928571428571423</v>
          </cell>
          <cell r="V27">
            <v>0.97527472527472536</v>
          </cell>
          <cell r="Y27">
            <v>129.19999999999999</v>
          </cell>
          <cell r="Z27">
            <v>142</v>
          </cell>
          <cell r="AA27">
            <v>150.4</v>
          </cell>
          <cell r="AB27">
            <v>226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192</v>
          </cell>
          <cell r="D28">
            <v>667</v>
          </cell>
          <cell r="E28">
            <v>673</v>
          </cell>
          <cell r="F28">
            <v>179</v>
          </cell>
          <cell r="G28">
            <v>0.09</v>
          </cell>
          <cell r="H28">
            <v>45</v>
          </cell>
          <cell r="I28">
            <v>678</v>
          </cell>
          <cell r="J28">
            <v>-5</v>
          </cell>
          <cell r="K28">
            <v>450</v>
          </cell>
          <cell r="L28">
            <v>170</v>
          </cell>
          <cell r="M28">
            <v>160</v>
          </cell>
          <cell r="N28">
            <v>120</v>
          </cell>
          <cell r="S28">
            <v>134.6</v>
          </cell>
          <cell r="U28">
            <v>8.0163447251114412</v>
          </cell>
          <cell r="V28">
            <v>1.3298662704309065</v>
          </cell>
          <cell r="Y28">
            <v>116.6</v>
          </cell>
          <cell r="Z28">
            <v>128.4</v>
          </cell>
          <cell r="AA28">
            <v>158.6</v>
          </cell>
          <cell r="AB28">
            <v>158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150</v>
          </cell>
          <cell r="D29">
            <v>217</v>
          </cell>
          <cell r="E29">
            <v>266</v>
          </cell>
          <cell r="F29">
            <v>95</v>
          </cell>
          <cell r="G29">
            <v>0.4</v>
          </cell>
          <cell r="H29">
            <v>60</v>
          </cell>
          <cell r="I29">
            <v>272</v>
          </cell>
          <cell r="J29">
            <v>-6</v>
          </cell>
          <cell r="K29">
            <v>160</v>
          </cell>
          <cell r="L29">
            <v>40</v>
          </cell>
          <cell r="M29">
            <v>80</v>
          </cell>
          <cell r="N29">
            <v>40</v>
          </cell>
          <cell r="S29">
            <v>53.2</v>
          </cell>
          <cell r="T29">
            <v>40</v>
          </cell>
          <cell r="U29">
            <v>8.5526315789473681</v>
          </cell>
          <cell r="V29">
            <v>1.7857142857142856</v>
          </cell>
          <cell r="Y29">
            <v>63.2</v>
          </cell>
          <cell r="Z29">
            <v>54</v>
          </cell>
          <cell r="AA29">
            <v>63</v>
          </cell>
          <cell r="AB29">
            <v>72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146</v>
          </cell>
          <cell r="D30">
            <v>530</v>
          </cell>
          <cell r="E30">
            <v>462</v>
          </cell>
          <cell r="F30">
            <v>210</v>
          </cell>
          <cell r="G30">
            <v>0.4</v>
          </cell>
          <cell r="H30">
            <v>60</v>
          </cell>
          <cell r="I30">
            <v>464</v>
          </cell>
          <cell r="J30">
            <v>-2</v>
          </cell>
          <cell r="K30">
            <v>280</v>
          </cell>
          <cell r="L30">
            <v>0</v>
          </cell>
          <cell r="M30">
            <v>120</v>
          </cell>
          <cell r="N30">
            <v>80</v>
          </cell>
          <cell r="S30">
            <v>92.4</v>
          </cell>
          <cell r="T30">
            <v>80</v>
          </cell>
          <cell r="U30">
            <v>8.3333333333333321</v>
          </cell>
          <cell r="V30">
            <v>2.2727272727272725</v>
          </cell>
          <cell r="Y30">
            <v>98.2</v>
          </cell>
          <cell r="Z30">
            <v>102.6</v>
          </cell>
          <cell r="AA30">
            <v>103.4</v>
          </cell>
          <cell r="AB30">
            <v>121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284.51499999999999</v>
          </cell>
          <cell r="D31">
            <v>622.39300000000003</v>
          </cell>
          <cell r="E31">
            <v>637.08500000000004</v>
          </cell>
          <cell r="F31">
            <v>180.21600000000001</v>
          </cell>
          <cell r="G31">
            <v>1</v>
          </cell>
          <cell r="H31">
            <v>45</v>
          </cell>
          <cell r="I31">
            <v>608</v>
          </cell>
          <cell r="J31">
            <v>29.085000000000036</v>
          </cell>
          <cell r="K31">
            <v>300</v>
          </cell>
          <cell r="L31">
            <v>120</v>
          </cell>
          <cell r="M31">
            <v>150</v>
          </cell>
          <cell r="N31">
            <v>100</v>
          </cell>
          <cell r="S31">
            <v>127.417</v>
          </cell>
          <cell r="T31">
            <v>200</v>
          </cell>
          <cell r="U31">
            <v>8.2423538460331027</v>
          </cell>
          <cell r="V31">
            <v>1.4143795568880133</v>
          </cell>
          <cell r="Y31">
            <v>131.1138</v>
          </cell>
          <cell r="Z31">
            <v>129.41559999999998</v>
          </cell>
          <cell r="AA31">
            <v>132.7244</v>
          </cell>
          <cell r="AB31">
            <v>120.973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446</v>
          </cell>
          <cell r="D32">
            <v>1313</v>
          </cell>
          <cell r="E32">
            <v>1145</v>
          </cell>
          <cell r="F32">
            <v>593</v>
          </cell>
          <cell r="G32">
            <v>0.4</v>
          </cell>
          <cell r="H32">
            <v>60</v>
          </cell>
          <cell r="I32">
            <v>1168</v>
          </cell>
          <cell r="J32">
            <v>-23</v>
          </cell>
          <cell r="K32">
            <v>440</v>
          </cell>
          <cell r="L32">
            <v>0</v>
          </cell>
          <cell r="M32">
            <v>160</v>
          </cell>
          <cell r="N32">
            <v>200</v>
          </cell>
          <cell r="S32">
            <v>229</v>
          </cell>
          <cell r="T32">
            <v>600</v>
          </cell>
          <cell r="U32">
            <v>8.7030567685589517</v>
          </cell>
          <cell r="V32">
            <v>2.589519650655022</v>
          </cell>
          <cell r="Y32">
            <v>218.2</v>
          </cell>
          <cell r="Z32">
            <v>253.8</v>
          </cell>
          <cell r="AA32">
            <v>219.6</v>
          </cell>
          <cell r="AB32">
            <v>224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3653</v>
          </cell>
          <cell r="D33">
            <v>7088</v>
          </cell>
          <cell r="E33">
            <v>7175</v>
          </cell>
          <cell r="F33">
            <v>3505</v>
          </cell>
          <cell r="G33">
            <v>0.4</v>
          </cell>
          <cell r="H33">
            <v>60</v>
          </cell>
          <cell r="I33">
            <v>7248</v>
          </cell>
          <cell r="J33">
            <v>-73</v>
          </cell>
          <cell r="K33">
            <v>2400</v>
          </cell>
          <cell r="L33">
            <v>800</v>
          </cell>
          <cell r="M33">
            <v>1400</v>
          </cell>
          <cell r="N33">
            <v>800</v>
          </cell>
          <cell r="S33">
            <v>1435</v>
          </cell>
          <cell r="T33">
            <v>3000</v>
          </cell>
          <cell r="U33">
            <v>8.2961672473867587</v>
          </cell>
          <cell r="V33">
            <v>2.4425087108013939</v>
          </cell>
          <cell r="Y33">
            <v>1504.6</v>
          </cell>
          <cell r="Z33">
            <v>1543.4</v>
          </cell>
          <cell r="AA33">
            <v>1488.4</v>
          </cell>
          <cell r="AB33">
            <v>1659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639</v>
          </cell>
          <cell r="D34">
            <v>1334</v>
          </cell>
          <cell r="E34">
            <v>1222</v>
          </cell>
          <cell r="F34">
            <v>662</v>
          </cell>
          <cell r="G34">
            <v>0.5</v>
          </cell>
          <cell r="H34" t="e">
            <v>#N/A</v>
          </cell>
          <cell r="I34">
            <v>1239</v>
          </cell>
          <cell r="J34">
            <v>-17</v>
          </cell>
          <cell r="K34">
            <v>400</v>
          </cell>
          <cell r="L34">
            <v>360</v>
          </cell>
          <cell r="M34">
            <v>320</v>
          </cell>
          <cell r="N34">
            <v>200</v>
          </cell>
          <cell r="S34">
            <v>244.4</v>
          </cell>
          <cell r="T34">
            <v>40</v>
          </cell>
          <cell r="U34">
            <v>8.1096563011456624</v>
          </cell>
          <cell r="V34">
            <v>2.7086743044189854</v>
          </cell>
          <cell r="Y34">
            <v>220.8</v>
          </cell>
          <cell r="Z34">
            <v>240.6</v>
          </cell>
          <cell r="AA34">
            <v>275.60000000000002</v>
          </cell>
          <cell r="AB34">
            <v>149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34</v>
          </cell>
          <cell r="D35">
            <v>274</v>
          </cell>
          <cell r="E35">
            <v>92</v>
          </cell>
          <cell r="F35">
            <v>214</v>
          </cell>
          <cell r="G35">
            <v>0.5</v>
          </cell>
          <cell r="H35" t="e">
            <v>#N/A</v>
          </cell>
          <cell r="I35">
            <v>94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18.399999999999999</v>
          </cell>
          <cell r="U35">
            <v>11.630434782608697</v>
          </cell>
          <cell r="V35">
            <v>11.630434782608697</v>
          </cell>
          <cell r="Y35">
            <v>25.8</v>
          </cell>
          <cell r="Z35">
            <v>34.4</v>
          </cell>
          <cell r="AA35">
            <v>15.4</v>
          </cell>
          <cell r="AB35">
            <v>18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1169</v>
          </cell>
          <cell r="D36">
            <v>2480</v>
          </cell>
          <cell r="E36">
            <v>2682</v>
          </cell>
          <cell r="F36">
            <v>916</v>
          </cell>
          <cell r="G36">
            <v>0.4</v>
          </cell>
          <cell r="H36">
            <v>60</v>
          </cell>
          <cell r="I36">
            <v>2740</v>
          </cell>
          <cell r="J36">
            <v>-58</v>
          </cell>
          <cell r="K36">
            <v>1000</v>
          </cell>
          <cell r="L36">
            <v>320</v>
          </cell>
          <cell r="M36">
            <v>600</v>
          </cell>
          <cell r="N36">
            <v>400</v>
          </cell>
          <cell r="S36">
            <v>536.4</v>
          </cell>
          <cell r="T36">
            <v>1400</v>
          </cell>
          <cell r="U36">
            <v>8.6428038777032068</v>
          </cell>
          <cell r="V36">
            <v>1.7076808351976138</v>
          </cell>
          <cell r="Y36">
            <v>579.6</v>
          </cell>
          <cell r="Z36">
            <v>554.6</v>
          </cell>
          <cell r="AA36">
            <v>524.79999999999995</v>
          </cell>
          <cell r="AB36">
            <v>725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2384</v>
          </cell>
          <cell r="D37">
            <v>4828</v>
          </cell>
          <cell r="E37">
            <v>5485</v>
          </cell>
          <cell r="F37">
            <v>1647</v>
          </cell>
          <cell r="G37">
            <v>0.4</v>
          </cell>
          <cell r="H37">
            <v>60</v>
          </cell>
          <cell r="I37">
            <v>5563</v>
          </cell>
          <cell r="J37">
            <v>-78</v>
          </cell>
          <cell r="K37">
            <v>2800</v>
          </cell>
          <cell r="L37">
            <v>600</v>
          </cell>
          <cell r="M37">
            <v>1200</v>
          </cell>
          <cell r="N37">
            <v>600</v>
          </cell>
          <cell r="S37">
            <v>1097</v>
          </cell>
          <cell r="T37">
            <v>2400</v>
          </cell>
          <cell r="U37">
            <v>8.4293527803099355</v>
          </cell>
          <cell r="V37">
            <v>1.5013673655423883</v>
          </cell>
          <cell r="Y37">
            <v>1190.5999999999999</v>
          </cell>
          <cell r="Z37">
            <v>1131.2</v>
          </cell>
          <cell r="AA37">
            <v>1138.2</v>
          </cell>
          <cell r="AB37">
            <v>1425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538</v>
          </cell>
          <cell r="D38">
            <v>2418</v>
          </cell>
          <cell r="E38">
            <v>1662</v>
          </cell>
          <cell r="F38">
            <v>885</v>
          </cell>
          <cell r="G38">
            <v>0.3</v>
          </cell>
          <cell r="H38">
            <v>60</v>
          </cell>
          <cell r="I38">
            <v>1680</v>
          </cell>
          <cell r="J38">
            <v>-18</v>
          </cell>
          <cell r="K38">
            <v>600</v>
          </cell>
          <cell r="L38">
            <v>0</v>
          </cell>
          <cell r="M38">
            <v>360</v>
          </cell>
          <cell r="N38">
            <v>280</v>
          </cell>
          <cell r="S38">
            <v>332.4</v>
          </cell>
          <cell r="T38">
            <v>600</v>
          </cell>
          <cell r="U38">
            <v>8.1979542719614926</v>
          </cell>
          <cell r="V38">
            <v>2.6624548736462095</v>
          </cell>
          <cell r="Y38">
            <v>350.8</v>
          </cell>
          <cell r="Z38">
            <v>395.2</v>
          </cell>
          <cell r="AA38">
            <v>341.2</v>
          </cell>
          <cell r="AB38">
            <v>369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308</v>
          </cell>
          <cell r="D39">
            <v>4008</v>
          </cell>
          <cell r="E39">
            <v>3299</v>
          </cell>
          <cell r="F39">
            <v>953</v>
          </cell>
          <cell r="G39">
            <v>0.1</v>
          </cell>
          <cell r="H39">
            <v>60</v>
          </cell>
          <cell r="I39">
            <v>3359</v>
          </cell>
          <cell r="J39">
            <v>-60</v>
          </cell>
          <cell r="K39">
            <v>1960</v>
          </cell>
          <cell r="L39">
            <v>560</v>
          </cell>
          <cell r="M39">
            <v>700</v>
          </cell>
          <cell r="N39">
            <v>700</v>
          </cell>
          <cell r="S39">
            <v>659.8</v>
          </cell>
          <cell r="T39">
            <v>420</v>
          </cell>
          <cell r="U39">
            <v>8.0221279175507743</v>
          </cell>
          <cell r="V39">
            <v>1.444377083964838</v>
          </cell>
          <cell r="Y39">
            <v>335.4</v>
          </cell>
          <cell r="Z39">
            <v>581.4</v>
          </cell>
          <cell r="AA39">
            <v>720.4</v>
          </cell>
          <cell r="AB39">
            <v>803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861</v>
          </cell>
          <cell r="D40">
            <v>3723</v>
          </cell>
          <cell r="E40">
            <v>2706</v>
          </cell>
          <cell r="F40">
            <v>1819</v>
          </cell>
          <cell r="G40">
            <v>0.1</v>
          </cell>
          <cell r="H40">
            <v>60</v>
          </cell>
          <cell r="I40">
            <v>2775</v>
          </cell>
          <cell r="J40">
            <v>-69</v>
          </cell>
          <cell r="K40">
            <v>980</v>
          </cell>
          <cell r="L40">
            <v>140</v>
          </cell>
          <cell r="M40">
            <v>560</v>
          </cell>
          <cell r="N40">
            <v>560</v>
          </cell>
          <cell r="S40">
            <v>541.20000000000005</v>
          </cell>
          <cell r="T40">
            <v>280</v>
          </cell>
          <cell r="U40">
            <v>8.0173688100517371</v>
          </cell>
          <cell r="V40">
            <v>3.3610495195861048</v>
          </cell>
          <cell r="Y40">
            <v>348.8</v>
          </cell>
          <cell r="Z40">
            <v>323.39999999999998</v>
          </cell>
          <cell r="AA40">
            <v>583.4</v>
          </cell>
          <cell r="AB40">
            <v>494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D41">
            <v>150</v>
          </cell>
          <cell r="E41">
            <v>22</v>
          </cell>
          <cell r="F41">
            <v>128</v>
          </cell>
          <cell r="G41">
            <v>0.1</v>
          </cell>
          <cell r="H41" t="e">
            <v>#N/A</v>
          </cell>
          <cell r="I41">
            <v>26</v>
          </cell>
          <cell r="J41">
            <v>-4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4.4000000000000004</v>
          </cell>
          <cell r="T41">
            <v>40</v>
          </cell>
          <cell r="U41">
            <v>38.18181818181818</v>
          </cell>
          <cell r="V41">
            <v>29.09090909090909</v>
          </cell>
          <cell r="Y41">
            <v>0</v>
          </cell>
          <cell r="Z41">
            <v>0</v>
          </cell>
          <cell r="AA41">
            <v>0</v>
          </cell>
          <cell r="AB41">
            <v>22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29.81</v>
          </cell>
          <cell r="D42">
            <v>1.7250000000000001</v>
          </cell>
          <cell r="E42">
            <v>8.51</v>
          </cell>
          <cell r="F42">
            <v>21.8</v>
          </cell>
          <cell r="G42">
            <v>1</v>
          </cell>
          <cell r="H42">
            <v>45</v>
          </cell>
          <cell r="I42">
            <v>8.6999999999999993</v>
          </cell>
          <cell r="J42">
            <v>-0.1899999999999995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1.702</v>
          </cell>
          <cell r="U42">
            <v>12.808460634547592</v>
          </cell>
          <cell r="V42">
            <v>12.808460634547592</v>
          </cell>
          <cell r="Y42">
            <v>5.8049999999999997</v>
          </cell>
          <cell r="Z42">
            <v>3.8840000000000003</v>
          </cell>
          <cell r="AA42">
            <v>1.7010000000000001</v>
          </cell>
          <cell r="AB42">
            <v>2.4449999999999998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295.75900000000001</v>
          </cell>
          <cell r="D43">
            <v>1309.6189999999999</v>
          </cell>
          <cell r="E43">
            <v>571.60599999999999</v>
          </cell>
          <cell r="F43">
            <v>317.06799999999998</v>
          </cell>
          <cell r="G43">
            <v>1</v>
          </cell>
          <cell r="H43">
            <v>45</v>
          </cell>
          <cell r="I43">
            <v>583.20000000000005</v>
          </cell>
          <cell r="J43">
            <v>-11.594000000000051</v>
          </cell>
          <cell r="K43">
            <v>140</v>
          </cell>
          <cell r="L43">
            <v>50</v>
          </cell>
          <cell r="M43">
            <v>120</v>
          </cell>
          <cell r="N43">
            <v>80</v>
          </cell>
          <cell r="S43">
            <v>114.3212</v>
          </cell>
          <cell r="T43">
            <v>220</v>
          </cell>
          <cell r="U43">
            <v>8.1093270539497482</v>
          </cell>
          <cell r="V43">
            <v>2.7734838332697693</v>
          </cell>
          <cell r="Y43">
            <v>113.9618</v>
          </cell>
          <cell r="Z43">
            <v>131.35840000000002</v>
          </cell>
          <cell r="AA43">
            <v>112.3896</v>
          </cell>
          <cell r="AB43">
            <v>99.323999999999998</v>
          </cell>
          <cell r="AC43">
            <v>0</v>
          </cell>
          <cell r="AD43" t="e">
            <v>#N/A</v>
          </cell>
        </row>
        <row r="44">
          <cell r="A44" t="str">
            <v>6586 МРАМОРНАЯ И БАЛЫКОВАЯ в/к с/н мгс 1/90 ОСТАНКИНО</v>
          </cell>
          <cell r="B44" t="str">
            <v>шт</v>
          </cell>
          <cell r="C44">
            <v>140</v>
          </cell>
          <cell r="D44">
            <v>282</v>
          </cell>
          <cell r="E44">
            <v>336</v>
          </cell>
          <cell r="F44">
            <v>80</v>
          </cell>
          <cell r="G44">
            <v>0.09</v>
          </cell>
          <cell r="H44">
            <v>45</v>
          </cell>
          <cell r="I44">
            <v>342</v>
          </cell>
          <cell r="J44">
            <v>-6</v>
          </cell>
          <cell r="K44">
            <v>120</v>
          </cell>
          <cell r="L44">
            <v>200</v>
          </cell>
          <cell r="M44">
            <v>90</v>
          </cell>
          <cell r="N44">
            <v>70</v>
          </cell>
          <cell r="S44">
            <v>67.2</v>
          </cell>
          <cell r="U44">
            <v>8.3333333333333321</v>
          </cell>
          <cell r="V44">
            <v>1.1904761904761905</v>
          </cell>
          <cell r="Y44">
            <v>56.8</v>
          </cell>
          <cell r="Z44">
            <v>58.2</v>
          </cell>
          <cell r="AA44">
            <v>81.8</v>
          </cell>
          <cell r="AB44">
            <v>83</v>
          </cell>
          <cell r="AC44">
            <v>0</v>
          </cell>
          <cell r="AD44" t="e">
            <v>#N/A</v>
          </cell>
        </row>
        <row r="45">
          <cell r="A45" t="str">
            <v>6602 БАВАРСКИЕ ПМ сос ц/о мгс 0,35кг 8шт.  ОСТАНКИНО</v>
          </cell>
          <cell r="B45" t="str">
            <v>шт</v>
          </cell>
          <cell r="C45">
            <v>205</v>
          </cell>
          <cell r="D45">
            <v>405</v>
          </cell>
          <cell r="E45">
            <v>325</v>
          </cell>
          <cell r="F45">
            <v>282</v>
          </cell>
          <cell r="G45">
            <v>0.35</v>
          </cell>
          <cell r="H45">
            <v>45</v>
          </cell>
          <cell r="I45">
            <v>331</v>
          </cell>
          <cell r="J45">
            <v>-6</v>
          </cell>
          <cell r="K45">
            <v>0</v>
          </cell>
          <cell r="L45">
            <v>0</v>
          </cell>
          <cell r="M45">
            <v>40</v>
          </cell>
          <cell r="N45">
            <v>40</v>
          </cell>
          <cell r="S45">
            <v>65</v>
          </cell>
          <cell r="T45">
            <v>200</v>
          </cell>
          <cell r="U45">
            <v>8.6461538461538456</v>
          </cell>
          <cell r="V45">
            <v>4.3384615384615381</v>
          </cell>
          <cell r="Y45">
            <v>73.400000000000006</v>
          </cell>
          <cell r="Z45">
            <v>80</v>
          </cell>
          <cell r="AA45">
            <v>58.2</v>
          </cell>
          <cell r="AB45">
            <v>67</v>
          </cell>
          <cell r="AC45" t="str">
            <v>увел</v>
          </cell>
          <cell r="AD45" t="e">
            <v>#N/A</v>
          </cell>
        </row>
        <row r="46">
          <cell r="A46" t="str">
            <v>6661 СОЧНЫЙ ГРИЛЬ ПМ сос п/о мгс 1.5*4_Маяк  ОСТАНКИНО</v>
          </cell>
          <cell r="B46" t="str">
            <v>кг</v>
          </cell>
          <cell r="C46">
            <v>34.540999999999997</v>
          </cell>
          <cell r="D46">
            <v>88.391000000000005</v>
          </cell>
          <cell r="E46">
            <v>82.361999999999995</v>
          </cell>
          <cell r="F46">
            <v>26.66</v>
          </cell>
          <cell r="G46">
            <v>1</v>
          </cell>
          <cell r="H46">
            <v>45</v>
          </cell>
          <cell r="I46">
            <v>91</v>
          </cell>
          <cell r="J46">
            <v>-8.6380000000000052</v>
          </cell>
          <cell r="K46">
            <v>30</v>
          </cell>
          <cell r="L46">
            <v>0</v>
          </cell>
          <cell r="M46">
            <v>20</v>
          </cell>
          <cell r="N46">
            <v>10</v>
          </cell>
          <cell r="S46">
            <v>16.4724</v>
          </cell>
          <cell r="T46">
            <v>50</v>
          </cell>
          <cell r="U46">
            <v>8.2963016925281075</v>
          </cell>
          <cell r="V46">
            <v>1.6184648260119958</v>
          </cell>
          <cell r="Y46">
            <v>11.5344</v>
          </cell>
          <cell r="Z46">
            <v>14.849</v>
          </cell>
          <cell r="AA46">
            <v>13.350399999999999</v>
          </cell>
          <cell r="AB46">
            <v>12.446999999999999</v>
          </cell>
          <cell r="AC46">
            <v>0</v>
          </cell>
          <cell r="AD46" t="e">
            <v>#N/A</v>
          </cell>
        </row>
        <row r="47">
          <cell r="A47" t="str">
            <v>6666 БОЯНСКАЯ Папа может п/к в/у 0,28кг 8 шт. ОСТАНКИНО</v>
          </cell>
          <cell r="B47" t="str">
            <v>шт</v>
          </cell>
          <cell r="C47">
            <v>623</v>
          </cell>
          <cell r="D47">
            <v>2342</v>
          </cell>
          <cell r="E47">
            <v>1806</v>
          </cell>
          <cell r="F47">
            <v>718</v>
          </cell>
          <cell r="G47">
            <v>0.28000000000000003</v>
          </cell>
          <cell r="H47">
            <v>45</v>
          </cell>
          <cell r="I47">
            <v>1845</v>
          </cell>
          <cell r="J47">
            <v>-39</v>
          </cell>
          <cell r="K47">
            <v>920</v>
          </cell>
          <cell r="L47">
            <v>80</v>
          </cell>
          <cell r="M47">
            <v>400</v>
          </cell>
          <cell r="N47">
            <v>240</v>
          </cell>
          <cell r="S47">
            <v>361.2</v>
          </cell>
          <cell r="T47">
            <v>600</v>
          </cell>
          <cell r="U47">
            <v>8.1893687707641192</v>
          </cell>
          <cell r="V47">
            <v>1.9878183831672205</v>
          </cell>
          <cell r="Y47">
            <v>317.60000000000002</v>
          </cell>
          <cell r="Z47">
            <v>380.4</v>
          </cell>
          <cell r="AA47">
            <v>363.4</v>
          </cell>
          <cell r="AB47">
            <v>369</v>
          </cell>
          <cell r="AC47">
            <v>0</v>
          </cell>
          <cell r="AD47" t="e">
            <v>#N/A</v>
          </cell>
        </row>
        <row r="48">
          <cell r="A48" t="str">
            <v>6683 СЕРВЕЛАТ ЗЕРНИСТЫЙ ПМ в/к в/у 0,35кг  ОСТАНКИНО</v>
          </cell>
          <cell r="B48" t="str">
            <v>шт</v>
          </cell>
          <cell r="C48">
            <v>2220</v>
          </cell>
          <cell r="D48">
            <v>6036</v>
          </cell>
          <cell r="E48">
            <v>4744</v>
          </cell>
          <cell r="F48">
            <v>2539</v>
          </cell>
          <cell r="G48">
            <v>0.35</v>
          </cell>
          <cell r="H48">
            <v>45</v>
          </cell>
          <cell r="I48">
            <v>4793</v>
          </cell>
          <cell r="J48">
            <v>-49</v>
          </cell>
          <cell r="K48">
            <v>1400</v>
          </cell>
          <cell r="L48">
            <v>600</v>
          </cell>
          <cell r="M48">
            <v>1000</v>
          </cell>
          <cell r="N48">
            <v>800</v>
          </cell>
          <cell r="S48">
            <v>948.8</v>
          </cell>
          <cell r="T48">
            <v>1400</v>
          </cell>
          <cell r="U48">
            <v>8.1566188870151777</v>
          </cell>
          <cell r="V48">
            <v>2.6760118043844856</v>
          </cell>
          <cell r="Y48">
            <v>798.4</v>
          </cell>
          <cell r="Z48">
            <v>898</v>
          </cell>
          <cell r="AA48">
            <v>969</v>
          </cell>
          <cell r="AB48">
            <v>1050</v>
          </cell>
          <cell r="AC48" t="str">
            <v>пл600</v>
          </cell>
          <cell r="AD48" t="e">
            <v>#N/A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1422</v>
          </cell>
          <cell r="D49">
            <v>3658</v>
          </cell>
          <cell r="E49">
            <v>3574</v>
          </cell>
          <cell r="F49">
            <v>1466</v>
          </cell>
          <cell r="G49">
            <v>0.28000000000000003</v>
          </cell>
          <cell r="H49">
            <v>45</v>
          </cell>
          <cell r="I49">
            <v>3609</v>
          </cell>
          <cell r="J49">
            <v>-35</v>
          </cell>
          <cell r="K49">
            <v>1200</v>
          </cell>
          <cell r="L49">
            <v>480</v>
          </cell>
          <cell r="M49">
            <v>720</v>
          </cell>
          <cell r="N49">
            <v>600</v>
          </cell>
          <cell r="S49">
            <v>714.8</v>
          </cell>
          <cell r="T49">
            <v>1480</v>
          </cell>
          <cell r="U49">
            <v>8.3184107442641295</v>
          </cell>
          <cell r="V49">
            <v>2.0509233351986569</v>
          </cell>
          <cell r="Y49">
            <v>688.6</v>
          </cell>
          <cell r="Z49">
            <v>749.6</v>
          </cell>
          <cell r="AA49">
            <v>711.4</v>
          </cell>
          <cell r="AB49">
            <v>898</v>
          </cell>
          <cell r="AC49" t="str">
            <v>м335з</v>
          </cell>
          <cell r="AD49" t="str">
            <v>м303з</v>
          </cell>
        </row>
        <row r="50">
          <cell r="A50" t="str">
            <v>6689 СЕРВЕЛАТ ОХОТНИЧИЙ ПМ в/к в/у 0,35кг 8шт  ОСТАНКИНО</v>
          </cell>
          <cell r="B50" t="str">
            <v>шт</v>
          </cell>
          <cell r="C50">
            <v>1196</v>
          </cell>
          <cell r="D50">
            <v>7093</v>
          </cell>
          <cell r="E50">
            <v>5413</v>
          </cell>
          <cell r="F50">
            <v>2803</v>
          </cell>
          <cell r="G50">
            <v>0.35</v>
          </cell>
          <cell r="H50">
            <v>45</v>
          </cell>
          <cell r="I50">
            <v>5486</v>
          </cell>
          <cell r="J50">
            <v>-73</v>
          </cell>
          <cell r="K50">
            <v>1400</v>
          </cell>
          <cell r="L50">
            <v>600</v>
          </cell>
          <cell r="M50">
            <v>1280</v>
          </cell>
          <cell r="N50">
            <v>600</v>
          </cell>
          <cell r="S50">
            <v>1082.5999999999999</v>
          </cell>
          <cell r="T50">
            <v>2400</v>
          </cell>
          <cell r="U50">
            <v>8.3899870681692228</v>
          </cell>
          <cell r="V50">
            <v>2.5891372621466839</v>
          </cell>
          <cell r="Y50">
            <v>1037.2</v>
          </cell>
          <cell r="Z50">
            <v>1000.4</v>
          </cell>
          <cell r="AA50">
            <v>1154.5999999999999</v>
          </cell>
          <cell r="AB50">
            <v>1706</v>
          </cell>
          <cell r="AC50" t="str">
            <v>пл600</v>
          </cell>
          <cell r="AD50">
            <v>0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2072</v>
          </cell>
          <cell r="D51">
            <v>9783</v>
          </cell>
          <cell r="E51">
            <v>7695</v>
          </cell>
          <cell r="F51">
            <v>4060</v>
          </cell>
          <cell r="G51">
            <v>0.35</v>
          </cell>
          <cell r="H51">
            <v>45</v>
          </cell>
          <cell r="I51">
            <v>7788</v>
          </cell>
          <cell r="J51">
            <v>-93</v>
          </cell>
          <cell r="K51">
            <v>2000</v>
          </cell>
          <cell r="L51">
            <v>600</v>
          </cell>
          <cell r="M51">
            <v>2000</v>
          </cell>
          <cell r="N51">
            <v>800</v>
          </cell>
          <cell r="S51">
            <v>1539</v>
          </cell>
          <cell r="T51">
            <v>3200</v>
          </cell>
          <cell r="U51">
            <v>8.2261208576998044</v>
          </cell>
          <cell r="V51">
            <v>2.6380766731643925</v>
          </cell>
          <cell r="Y51">
            <v>1456.4</v>
          </cell>
          <cell r="Z51">
            <v>1474</v>
          </cell>
          <cell r="AA51">
            <v>1603.4</v>
          </cell>
          <cell r="AB51">
            <v>2149</v>
          </cell>
          <cell r="AC51" t="str">
            <v>пл600</v>
          </cell>
          <cell r="AD51">
            <v>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869</v>
          </cell>
          <cell r="D52">
            <v>1952</v>
          </cell>
          <cell r="E52">
            <v>2151</v>
          </cell>
          <cell r="F52">
            <v>625</v>
          </cell>
          <cell r="G52">
            <v>0.41</v>
          </cell>
          <cell r="H52">
            <v>45</v>
          </cell>
          <cell r="I52">
            <v>2199</v>
          </cell>
          <cell r="J52">
            <v>-48</v>
          </cell>
          <cell r="K52">
            <v>1200</v>
          </cell>
          <cell r="L52">
            <v>280</v>
          </cell>
          <cell r="M52">
            <v>480</v>
          </cell>
          <cell r="N52">
            <v>360</v>
          </cell>
          <cell r="S52">
            <v>430.2</v>
          </cell>
          <cell r="T52">
            <v>600</v>
          </cell>
          <cell r="U52">
            <v>8.2403533240353326</v>
          </cell>
          <cell r="V52">
            <v>1.4528126452812646</v>
          </cell>
          <cell r="Y52">
            <v>424.8</v>
          </cell>
          <cell r="Z52">
            <v>429.6</v>
          </cell>
          <cell r="AA52">
            <v>455.6</v>
          </cell>
          <cell r="AB52">
            <v>516</v>
          </cell>
          <cell r="AC52">
            <v>0</v>
          </cell>
          <cell r="AD52">
            <v>0</v>
          </cell>
        </row>
        <row r="53">
          <cell r="A53" t="str">
            <v>6722 СОЧНЫЕ ПМ сос п/о мгс 0,41кг 10шт.  ОСТАНКИНО</v>
          </cell>
          <cell r="B53" t="str">
            <v>шт</v>
          </cell>
          <cell r="C53">
            <v>2623</v>
          </cell>
          <cell r="D53">
            <v>12093</v>
          </cell>
          <cell r="E53">
            <v>9381</v>
          </cell>
          <cell r="F53">
            <v>4368</v>
          </cell>
          <cell r="G53">
            <v>0.41</v>
          </cell>
          <cell r="H53">
            <v>45</v>
          </cell>
          <cell r="I53">
            <v>9219</v>
          </cell>
          <cell r="J53">
            <v>162</v>
          </cell>
          <cell r="K53">
            <v>3200</v>
          </cell>
          <cell r="L53">
            <v>500</v>
          </cell>
          <cell r="M53">
            <v>2000</v>
          </cell>
          <cell r="N53">
            <v>1000</v>
          </cell>
          <cell r="S53">
            <v>1876.2</v>
          </cell>
          <cell r="T53">
            <v>4100</v>
          </cell>
          <cell r="U53">
            <v>8.0844259673808754</v>
          </cell>
          <cell r="V53">
            <v>2.3281100095938601</v>
          </cell>
          <cell r="Y53">
            <v>1833.6</v>
          </cell>
          <cell r="Z53">
            <v>1909.6</v>
          </cell>
          <cell r="AA53">
            <v>1905.6</v>
          </cell>
          <cell r="AB53">
            <v>2620</v>
          </cell>
          <cell r="AC53" t="e">
            <v>#N/A</v>
          </cell>
          <cell r="AD53" t="e">
            <v>#N/A</v>
          </cell>
        </row>
        <row r="54">
          <cell r="A54" t="str">
            <v>6726 СЛИВОЧНЫЕ ПМ сос п/о мгс 0.41кг 10шт.  ОСТАНКИНО</v>
          </cell>
          <cell r="B54" t="str">
            <v>шт</v>
          </cell>
          <cell r="C54">
            <v>1346</v>
          </cell>
          <cell r="D54">
            <v>5154</v>
          </cell>
          <cell r="E54">
            <v>4619</v>
          </cell>
          <cell r="F54">
            <v>1811</v>
          </cell>
          <cell r="G54">
            <v>0.41</v>
          </cell>
          <cell r="H54">
            <v>45</v>
          </cell>
          <cell r="I54">
            <v>4705</v>
          </cell>
          <cell r="J54">
            <v>-86</v>
          </cell>
          <cell r="K54">
            <v>1500</v>
          </cell>
          <cell r="L54">
            <v>700</v>
          </cell>
          <cell r="M54">
            <v>950</v>
          </cell>
          <cell r="N54">
            <v>700</v>
          </cell>
          <cell r="S54">
            <v>923.8</v>
          </cell>
          <cell r="T54">
            <v>1800</v>
          </cell>
          <cell r="U54">
            <v>8.0764234682831777</v>
          </cell>
          <cell r="V54">
            <v>1.9603810348560295</v>
          </cell>
          <cell r="Y54">
            <v>881.4</v>
          </cell>
          <cell r="Z54">
            <v>868.8</v>
          </cell>
          <cell r="AA54">
            <v>911.4</v>
          </cell>
          <cell r="AB54">
            <v>1268</v>
          </cell>
          <cell r="AC54">
            <v>0</v>
          </cell>
          <cell r="AD54">
            <v>0</v>
          </cell>
        </row>
        <row r="55">
          <cell r="A55" t="str">
            <v>6747 РУССКАЯ ПРЕМИУМ ПМ вар ф/о в/у  ОСТАНКИНО</v>
          </cell>
          <cell r="B55" t="str">
            <v>кг</v>
          </cell>
          <cell r="C55">
            <v>8.9600000000000009</v>
          </cell>
          <cell r="D55">
            <v>120.53</v>
          </cell>
          <cell r="E55">
            <v>49.889000000000003</v>
          </cell>
          <cell r="F55">
            <v>15.055</v>
          </cell>
          <cell r="G55">
            <v>1</v>
          </cell>
          <cell r="H55">
            <v>30</v>
          </cell>
          <cell r="I55">
            <v>49.5</v>
          </cell>
          <cell r="J55">
            <v>0.3890000000000029</v>
          </cell>
          <cell r="K55">
            <v>40</v>
          </cell>
          <cell r="L55">
            <v>0</v>
          </cell>
          <cell r="M55">
            <v>20</v>
          </cell>
          <cell r="N55">
            <v>10</v>
          </cell>
          <cell r="S55">
            <v>9.9778000000000002</v>
          </cell>
          <cell r="U55">
            <v>8.5244242217723354</v>
          </cell>
          <cell r="V55">
            <v>1.5088496462145964</v>
          </cell>
          <cell r="Y55">
            <v>9.5549999999999997</v>
          </cell>
          <cell r="Z55">
            <v>7.7927999999999997</v>
          </cell>
          <cell r="AA55">
            <v>14.161799999999999</v>
          </cell>
          <cell r="AB55">
            <v>30.234999999999999</v>
          </cell>
          <cell r="AC55" t="str">
            <v>костик</v>
          </cell>
          <cell r="AD55">
            <v>0</v>
          </cell>
        </row>
        <row r="56">
          <cell r="A56" t="str">
            <v>6759 МОЛОЧНЫЕ ГОСТ сос ц/о мгс 0.4кг 7шт.  ОСТАНКИНО</v>
          </cell>
          <cell r="B56" t="str">
            <v>шт</v>
          </cell>
          <cell r="C56">
            <v>92</v>
          </cell>
          <cell r="D56">
            <v>246</v>
          </cell>
          <cell r="E56">
            <v>91</v>
          </cell>
          <cell r="F56">
            <v>246</v>
          </cell>
          <cell r="G56">
            <v>0.4</v>
          </cell>
          <cell r="H56" t="e">
            <v>#N/A</v>
          </cell>
          <cell r="I56">
            <v>93</v>
          </cell>
          <cell r="J56">
            <v>-2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18.2</v>
          </cell>
          <cell r="U56">
            <v>13.516483516483516</v>
          </cell>
          <cell r="V56">
            <v>13.516483516483516</v>
          </cell>
          <cell r="Y56">
            <v>9.4</v>
          </cell>
          <cell r="Z56">
            <v>25</v>
          </cell>
          <cell r="AA56">
            <v>29.8</v>
          </cell>
          <cell r="AB56">
            <v>31</v>
          </cell>
          <cell r="AC56" t="str">
            <v>увел</v>
          </cell>
          <cell r="AD56" t="e">
            <v>#N/A</v>
          </cell>
        </row>
        <row r="57">
          <cell r="A57" t="str">
            <v>6761 МОЛОЧНЫЕ ГОСТ сос ц/о мгс 1*4  ОСТАНКИНО</v>
          </cell>
          <cell r="B57" t="str">
            <v>кг</v>
          </cell>
          <cell r="C57">
            <v>51.457000000000001</v>
          </cell>
          <cell r="D57">
            <v>109.733</v>
          </cell>
          <cell r="E57">
            <v>26.535</v>
          </cell>
          <cell r="F57">
            <v>117.285</v>
          </cell>
          <cell r="G57">
            <v>1</v>
          </cell>
          <cell r="H57" t="e">
            <v>#N/A</v>
          </cell>
          <cell r="I57">
            <v>24.5</v>
          </cell>
          <cell r="J57">
            <v>2.0350000000000001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5.3070000000000004</v>
          </cell>
          <cell r="U57">
            <v>22.100056529112489</v>
          </cell>
          <cell r="V57">
            <v>22.100056529112489</v>
          </cell>
          <cell r="Y57">
            <v>3.2979999999999996</v>
          </cell>
          <cell r="Z57">
            <v>9.5291999999999994</v>
          </cell>
          <cell r="AA57">
            <v>10.684799999999999</v>
          </cell>
          <cell r="AB57">
            <v>4.0910000000000002</v>
          </cell>
          <cell r="AC57" t="str">
            <v>увел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523</v>
          </cell>
          <cell r="D58">
            <v>215</v>
          </cell>
          <cell r="E58">
            <v>282</v>
          </cell>
          <cell r="F58">
            <v>454</v>
          </cell>
          <cell r="G58">
            <v>0.41</v>
          </cell>
          <cell r="H58" t="e">
            <v>#N/A</v>
          </cell>
          <cell r="I58">
            <v>282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56.4</v>
          </cell>
          <cell r="U58">
            <v>8.0496453900709231</v>
          </cell>
          <cell r="V58">
            <v>8.0496453900709231</v>
          </cell>
          <cell r="Y58">
            <v>64.8</v>
          </cell>
          <cell r="Z58">
            <v>39</v>
          </cell>
          <cell r="AA58">
            <v>56</v>
          </cell>
          <cell r="AB58">
            <v>56</v>
          </cell>
          <cell r="AC58" t="str">
            <v>?</v>
          </cell>
          <cell r="AD58" t="e">
            <v>#N/A</v>
          </cell>
        </row>
        <row r="59">
          <cell r="A59" t="str">
            <v>6764 СЛИВОЧНЫЕ сос ц/о мгс 1*4  ОСТАНКИНО</v>
          </cell>
          <cell r="B59" t="str">
            <v>кг</v>
          </cell>
          <cell r="C59">
            <v>50.173000000000002</v>
          </cell>
          <cell r="D59">
            <v>119.39700000000001</v>
          </cell>
          <cell r="E59">
            <v>21.076000000000001</v>
          </cell>
          <cell r="F59">
            <v>120.831</v>
          </cell>
          <cell r="G59">
            <v>1</v>
          </cell>
          <cell r="H59" t="e">
            <v>#N/A</v>
          </cell>
          <cell r="I59">
            <v>27</v>
          </cell>
          <cell r="J59">
            <v>-5.9239999999999995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4.2152000000000003</v>
          </cell>
          <cell r="U59">
            <v>28.66554374644145</v>
          </cell>
          <cell r="V59">
            <v>28.66554374644145</v>
          </cell>
          <cell r="Y59">
            <v>2.7185999999999999</v>
          </cell>
          <cell r="Z59">
            <v>8.8056000000000001</v>
          </cell>
          <cell r="AA59">
            <v>7.2695999999999996</v>
          </cell>
          <cell r="AB59">
            <v>8.5470000000000006</v>
          </cell>
          <cell r="AC59" t="str">
            <v>увел</v>
          </cell>
          <cell r="AD59" t="e">
            <v>#N/A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714</v>
          </cell>
          <cell r="D60">
            <v>578</v>
          </cell>
          <cell r="E60">
            <v>1172</v>
          </cell>
          <cell r="F60">
            <v>89</v>
          </cell>
          <cell r="G60">
            <v>0.36</v>
          </cell>
          <cell r="H60" t="e">
            <v>#N/A</v>
          </cell>
          <cell r="I60">
            <v>1191</v>
          </cell>
          <cell r="J60">
            <v>-19</v>
          </cell>
          <cell r="K60">
            <v>800</v>
          </cell>
          <cell r="L60">
            <v>320</v>
          </cell>
          <cell r="M60">
            <v>240</v>
          </cell>
          <cell r="N60">
            <v>200</v>
          </cell>
          <cell r="S60">
            <v>234.4</v>
          </cell>
          <cell r="T60">
            <v>240</v>
          </cell>
          <cell r="U60">
            <v>8.0588737201365177</v>
          </cell>
          <cell r="V60">
            <v>0.37969283276450511</v>
          </cell>
          <cell r="Y60">
            <v>188.6</v>
          </cell>
          <cell r="Z60">
            <v>192.2</v>
          </cell>
          <cell r="AA60">
            <v>241.6</v>
          </cell>
          <cell r="AB60">
            <v>145</v>
          </cell>
          <cell r="AC60" t="str">
            <v>костик</v>
          </cell>
          <cell r="AD60" t="e">
            <v>#N/A</v>
          </cell>
        </row>
        <row r="61">
          <cell r="A61" t="str">
            <v>6767 РУБЛЕНЫЕ сос ц/о мгс 1*4  ОСТАНКИНО</v>
          </cell>
          <cell r="B61" t="str">
            <v>кг</v>
          </cell>
          <cell r="C61">
            <v>98.778000000000006</v>
          </cell>
          <cell r="D61">
            <v>107.901</v>
          </cell>
          <cell r="E61">
            <v>67.462000000000003</v>
          </cell>
          <cell r="F61">
            <v>128.185</v>
          </cell>
          <cell r="G61">
            <v>1</v>
          </cell>
          <cell r="H61" t="e">
            <v>#N/A</v>
          </cell>
          <cell r="I61">
            <v>73.2</v>
          </cell>
          <cell r="J61">
            <v>-5.7379999999999995</v>
          </cell>
          <cell r="K61">
            <v>0</v>
          </cell>
          <cell r="L61">
            <v>0</v>
          </cell>
          <cell r="M61">
            <v>0</v>
          </cell>
          <cell r="N61">
            <v>10</v>
          </cell>
          <cell r="S61">
            <v>13.4924</v>
          </cell>
          <cell r="U61">
            <v>10.241691618985502</v>
          </cell>
          <cell r="V61">
            <v>9.5005336337493702</v>
          </cell>
          <cell r="Y61">
            <v>16.7196</v>
          </cell>
          <cell r="Z61">
            <v>13.5076</v>
          </cell>
          <cell r="AA61">
            <v>17.910800000000002</v>
          </cell>
          <cell r="AB61">
            <v>11.865</v>
          </cell>
          <cell r="AC61" t="e">
            <v>#N/A</v>
          </cell>
          <cell r="AD61" t="e">
            <v>#N/A</v>
          </cell>
        </row>
        <row r="62">
          <cell r="A62" t="str">
            <v>6768 С СЫРОМ сос ц/о мгс 0.41кг 6шт.  ОСТАНКИНО</v>
          </cell>
          <cell r="B62" t="str">
            <v>шт</v>
          </cell>
          <cell r="C62">
            <v>145</v>
          </cell>
          <cell r="D62">
            <v>308</v>
          </cell>
          <cell r="E62">
            <v>245</v>
          </cell>
          <cell r="F62">
            <v>200</v>
          </cell>
          <cell r="G62">
            <v>0.41</v>
          </cell>
          <cell r="H62" t="e">
            <v>#N/A</v>
          </cell>
          <cell r="I62">
            <v>253</v>
          </cell>
          <cell r="J62">
            <v>-8</v>
          </cell>
          <cell r="K62">
            <v>0</v>
          </cell>
          <cell r="L62">
            <v>30</v>
          </cell>
          <cell r="M62">
            <v>30</v>
          </cell>
          <cell r="N62">
            <v>30</v>
          </cell>
          <cell r="S62">
            <v>49</v>
          </cell>
          <cell r="T62">
            <v>120</v>
          </cell>
          <cell r="U62">
            <v>8.3673469387755102</v>
          </cell>
          <cell r="V62">
            <v>4.0816326530612246</v>
          </cell>
          <cell r="Y62">
            <v>42.4</v>
          </cell>
          <cell r="Z62">
            <v>57.4</v>
          </cell>
          <cell r="AA62">
            <v>43.8</v>
          </cell>
          <cell r="AB62">
            <v>29</v>
          </cell>
          <cell r="AC62" t="str">
            <v>костик</v>
          </cell>
          <cell r="AD62" t="e">
            <v>#N/A</v>
          </cell>
        </row>
        <row r="63">
          <cell r="A63" t="str">
            <v>6770 ИСПАНСКИЕ сос ц/о мгс 0.41кг 6шт.  ОСТАНКИНО</v>
          </cell>
          <cell r="B63" t="str">
            <v>шт</v>
          </cell>
          <cell r="C63">
            <v>66</v>
          </cell>
          <cell r="D63">
            <v>200</v>
          </cell>
          <cell r="E63">
            <v>168</v>
          </cell>
          <cell r="F63">
            <v>81</v>
          </cell>
          <cell r="G63">
            <v>0.41</v>
          </cell>
          <cell r="H63" t="e">
            <v>#N/A</v>
          </cell>
          <cell r="I63">
            <v>185</v>
          </cell>
          <cell r="J63">
            <v>-17</v>
          </cell>
          <cell r="K63">
            <v>120</v>
          </cell>
          <cell r="L63">
            <v>30</v>
          </cell>
          <cell r="M63">
            <v>30</v>
          </cell>
          <cell r="N63">
            <v>30</v>
          </cell>
          <cell r="S63">
            <v>33.6</v>
          </cell>
          <cell r="U63">
            <v>8.6607142857142847</v>
          </cell>
          <cell r="V63">
            <v>2.4107142857142856</v>
          </cell>
          <cell r="Y63">
            <v>31.2</v>
          </cell>
          <cell r="Z63">
            <v>35</v>
          </cell>
          <cell r="AA63">
            <v>41.2</v>
          </cell>
          <cell r="AB63">
            <v>23</v>
          </cell>
          <cell r="AC63" t="str">
            <v>костик</v>
          </cell>
          <cell r="AD63" t="e">
            <v>#N/A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432</v>
          </cell>
          <cell r="D64">
            <v>632</v>
          </cell>
          <cell r="E64">
            <v>716</v>
          </cell>
          <cell r="F64">
            <v>314</v>
          </cell>
          <cell r="G64">
            <v>0.28000000000000003</v>
          </cell>
          <cell r="H64" t="e">
            <v>#N/A</v>
          </cell>
          <cell r="I64">
            <v>747</v>
          </cell>
          <cell r="J64">
            <v>-31</v>
          </cell>
          <cell r="K64">
            <v>280</v>
          </cell>
          <cell r="L64">
            <v>120</v>
          </cell>
          <cell r="M64">
            <v>160</v>
          </cell>
          <cell r="N64">
            <v>120</v>
          </cell>
          <cell r="S64">
            <v>143.19999999999999</v>
          </cell>
          <cell r="T64">
            <v>160</v>
          </cell>
          <cell r="U64">
            <v>8.0586592178770964</v>
          </cell>
          <cell r="V64">
            <v>2.1927374301675981</v>
          </cell>
          <cell r="Y64">
            <v>146.19999999999999</v>
          </cell>
          <cell r="Z64">
            <v>162</v>
          </cell>
          <cell r="AA64">
            <v>154</v>
          </cell>
          <cell r="AB64">
            <v>162</v>
          </cell>
          <cell r="AC64" t="str">
            <v>м10з</v>
          </cell>
          <cell r="AD64" t="e">
            <v>#N/A</v>
          </cell>
        </row>
        <row r="65">
          <cell r="A65" t="str">
            <v>6777 МЯСНЫЕ С ГОВЯДИНОЙ ПМ сос п/о мгс 0.4кг  ОСТАНКИНО</v>
          </cell>
          <cell r="B65" t="str">
            <v>шт</v>
          </cell>
          <cell r="C65">
            <v>1093</v>
          </cell>
          <cell r="D65">
            <v>1793</v>
          </cell>
          <cell r="E65">
            <v>1956</v>
          </cell>
          <cell r="F65">
            <v>910</v>
          </cell>
          <cell r="G65">
            <v>0.4</v>
          </cell>
          <cell r="H65" t="e">
            <v>#N/A</v>
          </cell>
          <cell r="I65">
            <v>1972</v>
          </cell>
          <cell r="J65">
            <v>-16</v>
          </cell>
          <cell r="K65">
            <v>720</v>
          </cell>
          <cell r="L65">
            <v>120</v>
          </cell>
          <cell r="M65">
            <v>400</v>
          </cell>
          <cell r="N65">
            <v>320</v>
          </cell>
          <cell r="S65">
            <v>391.2</v>
          </cell>
          <cell r="T65">
            <v>680</v>
          </cell>
          <cell r="U65">
            <v>8.0521472392638032</v>
          </cell>
          <cell r="V65">
            <v>2.3261758691206547</v>
          </cell>
          <cell r="Y65">
            <v>391.6</v>
          </cell>
          <cell r="Z65">
            <v>437</v>
          </cell>
          <cell r="AA65">
            <v>394.8</v>
          </cell>
          <cell r="AB65">
            <v>452</v>
          </cell>
          <cell r="AC65" t="str">
            <v>м122з</v>
          </cell>
          <cell r="AD65" t="e">
            <v>#N/A</v>
          </cell>
        </row>
        <row r="66">
          <cell r="A66" t="str">
            <v>6785 ВЕНСКАЯ САЛЯМИ п/к в/у 0.33кг 8шт.  ОСТАНКИНО</v>
          </cell>
          <cell r="B66" t="str">
            <v>шт</v>
          </cell>
          <cell r="C66">
            <v>276</v>
          </cell>
          <cell r="D66">
            <v>632</v>
          </cell>
          <cell r="E66">
            <v>730</v>
          </cell>
          <cell r="F66">
            <v>137</v>
          </cell>
          <cell r="G66">
            <v>0.33</v>
          </cell>
          <cell r="H66" t="e">
            <v>#N/A</v>
          </cell>
          <cell r="I66">
            <v>760</v>
          </cell>
          <cell r="J66">
            <v>-30</v>
          </cell>
          <cell r="K66">
            <v>280</v>
          </cell>
          <cell r="L66">
            <v>240</v>
          </cell>
          <cell r="M66">
            <v>160</v>
          </cell>
          <cell r="N66">
            <v>120</v>
          </cell>
          <cell r="S66">
            <v>146</v>
          </cell>
          <cell r="T66">
            <v>240</v>
          </cell>
          <cell r="U66">
            <v>8.0616438356164384</v>
          </cell>
          <cell r="V66">
            <v>0.93835616438356162</v>
          </cell>
          <cell r="Y66">
            <v>94</v>
          </cell>
          <cell r="Z66">
            <v>126</v>
          </cell>
          <cell r="AA66">
            <v>138.19999999999999</v>
          </cell>
          <cell r="AB66">
            <v>129</v>
          </cell>
          <cell r="AC66" t="str">
            <v>костик</v>
          </cell>
          <cell r="AD66" t="e">
            <v>#N/A</v>
          </cell>
        </row>
        <row r="67">
          <cell r="A67" t="str">
            <v>6786 ВЕНСКАЯ САЛЯМИ п/к в/у  ОСТАНКИНО</v>
          </cell>
          <cell r="B67" t="str">
            <v>кг</v>
          </cell>
          <cell r="C67">
            <v>6.3810000000000002</v>
          </cell>
          <cell r="E67">
            <v>5.335</v>
          </cell>
          <cell r="F67">
            <v>-0.61</v>
          </cell>
          <cell r="G67">
            <v>0</v>
          </cell>
          <cell r="H67" t="e">
            <v>#N/A</v>
          </cell>
          <cell r="I67">
            <v>13.5</v>
          </cell>
          <cell r="J67">
            <v>-8.1649999999999991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1.0669999999999999</v>
          </cell>
          <cell r="U67">
            <v>-0.57169634489222121</v>
          </cell>
          <cell r="V67">
            <v>-0.57169634489222121</v>
          </cell>
          <cell r="Y67">
            <v>1.0596000000000001</v>
          </cell>
          <cell r="Z67">
            <v>0.86359999999999992</v>
          </cell>
          <cell r="AA67">
            <v>0.79800000000000004</v>
          </cell>
          <cell r="AB67">
            <v>1.3340000000000001</v>
          </cell>
          <cell r="AC67" t="str">
            <v>вывод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195</v>
          </cell>
          <cell r="D68">
            <v>367</v>
          </cell>
          <cell r="E68">
            <v>319</v>
          </cell>
          <cell r="F68">
            <v>241</v>
          </cell>
          <cell r="G68">
            <v>0.33</v>
          </cell>
          <cell r="H68" t="e">
            <v>#N/A</v>
          </cell>
          <cell r="I68">
            <v>327</v>
          </cell>
          <cell r="J68">
            <v>-8</v>
          </cell>
          <cell r="K68">
            <v>120</v>
          </cell>
          <cell r="L68">
            <v>0</v>
          </cell>
          <cell r="M68">
            <v>80</v>
          </cell>
          <cell r="N68">
            <v>80</v>
          </cell>
          <cell r="S68">
            <v>63.8</v>
          </cell>
          <cell r="U68">
            <v>8.1661442006269596</v>
          </cell>
          <cell r="V68">
            <v>3.7774294670846396</v>
          </cell>
          <cell r="Y68">
            <v>60.6</v>
          </cell>
          <cell r="Z68">
            <v>78.400000000000006</v>
          </cell>
          <cell r="AA68">
            <v>72</v>
          </cell>
          <cell r="AB68">
            <v>73</v>
          </cell>
          <cell r="AC68" t="str">
            <v>костик</v>
          </cell>
          <cell r="AD68" t="e">
            <v>#N/A</v>
          </cell>
        </row>
        <row r="69">
          <cell r="A69" t="str">
            <v>6788 СЕРВЕЛАТ КРЕМЛЕВСКИЙ в/к в/у  ОСТАНКИНО</v>
          </cell>
          <cell r="B69" t="str">
            <v>кг</v>
          </cell>
          <cell r="C69">
            <v>15.943</v>
          </cell>
          <cell r="D69">
            <v>1.34</v>
          </cell>
          <cell r="E69">
            <v>5.9859999999999998</v>
          </cell>
          <cell r="F69">
            <v>9.2940000000000005</v>
          </cell>
          <cell r="G69">
            <v>0</v>
          </cell>
          <cell r="H69" t="e">
            <v>#N/A</v>
          </cell>
          <cell r="I69">
            <v>5.8</v>
          </cell>
          <cell r="J69">
            <v>0.18599999999999994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1.1972</v>
          </cell>
          <cell r="U69">
            <v>7.7631139325091878</v>
          </cell>
          <cell r="V69">
            <v>7.7631139325091878</v>
          </cell>
          <cell r="Y69">
            <v>1.8698000000000001</v>
          </cell>
          <cell r="Z69">
            <v>0.8076000000000001</v>
          </cell>
          <cell r="AA69">
            <v>0.66700000000000004</v>
          </cell>
          <cell r="AB69">
            <v>1.9850000000000001</v>
          </cell>
          <cell r="AC69" t="str">
            <v>вывод</v>
          </cell>
          <cell r="AD69" t="e">
            <v>#N/A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C70">
            <v>5.617</v>
          </cell>
          <cell r="D70">
            <v>1</v>
          </cell>
          <cell r="E70">
            <v>1.33</v>
          </cell>
          <cell r="F70">
            <v>5.2869999999999999</v>
          </cell>
          <cell r="G70">
            <v>0</v>
          </cell>
          <cell r="H70" t="e">
            <v>#N/A</v>
          </cell>
          <cell r="I70">
            <v>1.4</v>
          </cell>
          <cell r="J70">
            <v>-6.999999999999984E-2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0.26600000000000001</v>
          </cell>
          <cell r="U70">
            <v>19.875939849624057</v>
          </cell>
          <cell r="V70">
            <v>19.875939849624057</v>
          </cell>
          <cell r="Y70">
            <v>0.38839999999999997</v>
          </cell>
          <cell r="Z70">
            <v>0.73060000000000003</v>
          </cell>
          <cell r="AA70">
            <v>0.2656</v>
          </cell>
          <cell r="AB70">
            <v>0</v>
          </cell>
          <cell r="AC70" t="str">
            <v>увел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6</v>
          </cell>
          <cell r="E71">
            <v>0</v>
          </cell>
          <cell r="F71">
            <v>6</v>
          </cell>
          <cell r="G71">
            <v>0.33</v>
          </cell>
          <cell r="H71" t="e">
            <v>#N/A</v>
          </cell>
          <cell r="I71">
            <v>16</v>
          </cell>
          <cell r="J71">
            <v>-16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6.2</v>
          </cell>
          <cell r="Z71">
            <v>3.6</v>
          </cell>
          <cell r="AA71">
            <v>0.2</v>
          </cell>
          <cell r="AB71">
            <v>0</v>
          </cell>
          <cell r="AC71" t="str">
            <v>костик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597</v>
          </cell>
          <cell r="D72">
            <v>860</v>
          </cell>
          <cell r="E72">
            <v>1113</v>
          </cell>
          <cell r="F72">
            <v>324</v>
          </cell>
          <cell r="G72">
            <v>0.33</v>
          </cell>
          <cell r="H72" t="e">
            <v>#N/A</v>
          </cell>
          <cell r="I72">
            <v>1141</v>
          </cell>
          <cell r="J72">
            <v>-28</v>
          </cell>
          <cell r="K72">
            <v>480</v>
          </cell>
          <cell r="L72">
            <v>200</v>
          </cell>
          <cell r="M72">
            <v>240</v>
          </cell>
          <cell r="N72">
            <v>200</v>
          </cell>
          <cell r="S72">
            <v>222.6</v>
          </cell>
          <cell r="T72">
            <v>360</v>
          </cell>
          <cell r="U72">
            <v>8.1042228212039529</v>
          </cell>
          <cell r="V72">
            <v>1.4555256064690028</v>
          </cell>
          <cell r="Y72">
            <v>140.6</v>
          </cell>
          <cell r="Z72">
            <v>67.599999999999994</v>
          </cell>
          <cell r="AA72">
            <v>212.6</v>
          </cell>
          <cell r="AB72">
            <v>177</v>
          </cell>
          <cell r="AC72" t="str">
            <v>костик</v>
          </cell>
          <cell r="AD72" t="e">
            <v>#N/A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48.164999999999999</v>
          </cell>
          <cell r="E73">
            <v>34.997999999999998</v>
          </cell>
          <cell r="F73">
            <v>13.167</v>
          </cell>
          <cell r="G73">
            <v>1</v>
          </cell>
          <cell r="H73" t="e">
            <v>#N/A</v>
          </cell>
          <cell r="I73">
            <v>34.6</v>
          </cell>
          <cell r="J73">
            <v>0.39799999999999613</v>
          </cell>
          <cell r="K73">
            <v>20</v>
          </cell>
          <cell r="L73">
            <v>10</v>
          </cell>
          <cell r="M73">
            <v>0</v>
          </cell>
          <cell r="N73">
            <v>10</v>
          </cell>
          <cell r="S73">
            <v>6.9995999999999992</v>
          </cell>
          <cell r="T73">
            <v>10</v>
          </cell>
          <cell r="U73">
            <v>9.024372821304075</v>
          </cell>
          <cell r="V73">
            <v>1.8811074918566777</v>
          </cell>
          <cell r="Y73">
            <v>0</v>
          </cell>
          <cell r="Z73">
            <v>0</v>
          </cell>
          <cell r="AA73">
            <v>7.4090000000000007</v>
          </cell>
          <cell r="AB73">
            <v>2.6070000000000002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38</v>
          </cell>
          <cell r="D74">
            <v>162</v>
          </cell>
          <cell r="E74">
            <v>84</v>
          </cell>
          <cell r="F74">
            <v>115</v>
          </cell>
          <cell r="G74">
            <v>0.33</v>
          </cell>
          <cell r="H74" t="e">
            <v>#N/A</v>
          </cell>
          <cell r="I74">
            <v>85</v>
          </cell>
          <cell r="J74">
            <v>-1</v>
          </cell>
          <cell r="K74">
            <v>40</v>
          </cell>
          <cell r="L74">
            <v>0</v>
          </cell>
          <cell r="M74">
            <v>0</v>
          </cell>
          <cell r="N74">
            <v>40</v>
          </cell>
          <cell r="S74">
            <v>16.8</v>
          </cell>
          <cell r="U74">
            <v>11.607142857142856</v>
          </cell>
          <cell r="V74">
            <v>6.8452380952380949</v>
          </cell>
          <cell r="Y74">
            <v>15.8</v>
          </cell>
          <cell r="Z74">
            <v>23</v>
          </cell>
          <cell r="AA74">
            <v>21.4</v>
          </cell>
          <cell r="AB74">
            <v>8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115</v>
          </cell>
          <cell r="D75">
            <v>204</v>
          </cell>
          <cell r="E75">
            <v>240</v>
          </cell>
          <cell r="F75">
            <v>76</v>
          </cell>
          <cell r="G75">
            <v>0.33</v>
          </cell>
          <cell r="H75" t="e">
            <v>#N/A</v>
          </cell>
          <cell r="I75">
            <v>292</v>
          </cell>
          <cell r="J75">
            <v>-52</v>
          </cell>
          <cell r="K75">
            <v>280</v>
          </cell>
          <cell r="L75">
            <v>40</v>
          </cell>
          <cell r="M75">
            <v>40</v>
          </cell>
          <cell r="N75">
            <v>40</v>
          </cell>
          <cell r="S75">
            <v>48</v>
          </cell>
          <cell r="U75">
            <v>9.9166666666666661</v>
          </cell>
          <cell r="V75">
            <v>1.5833333333333333</v>
          </cell>
          <cell r="Y75">
            <v>53</v>
          </cell>
          <cell r="Z75">
            <v>34.4</v>
          </cell>
          <cell r="AA75">
            <v>64</v>
          </cell>
          <cell r="AB75">
            <v>23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356.99099999999999</v>
          </cell>
          <cell r="D76">
            <v>680.40599999999995</v>
          </cell>
          <cell r="E76">
            <v>930.16399999999999</v>
          </cell>
          <cell r="F76">
            <v>100.995</v>
          </cell>
          <cell r="G76">
            <v>1</v>
          </cell>
          <cell r="H76" t="e">
            <v>#N/A</v>
          </cell>
          <cell r="I76">
            <v>881.4</v>
          </cell>
          <cell r="J76">
            <v>48.76400000000001</v>
          </cell>
          <cell r="K76">
            <v>600</v>
          </cell>
          <cell r="L76">
            <v>0</v>
          </cell>
          <cell r="M76">
            <v>180</v>
          </cell>
          <cell r="N76">
            <v>150</v>
          </cell>
          <cell r="S76">
            <v>186.03280000000001</v>
          </cell>
          <cell r="T76">
            <v>480</v>
          </cell>
          <cell r="U76">
            <v>8.1221967308990664</v>
          </cell>
          <cell r="V76">
            <v>0.54288813585561257</v>
          </cell>
          <cell r="Y76">
            <v>183.24299999999999</v>
          </cell>
          <cell r="Z76">
            <v>176.09480000000002</v>
          </cell>
          <cell r="AA76">
            <v>177.91320000000002</v>
          </cell>
          <cell r="AB76">
            <v>238.13300000000001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712</v>
          </cell>
          <cell r="D77">
            <v>353</v>
          </cell>
          <cell r="E77">
            <v>905</v>
          </cell>
          <cell r="F77">
            <v>123</v>
          </cell>
          <cell r="G77">
            <v>0.1</v>
          </cell>
          <cell r="H77" t="e">
            <v>#N/A</v>
          </cell>
          <cell r="I77">
            <v>942</v>
          </cell>
          <cell r="J77">
            <v>-37</v>
          </cell>
          <cell r="K77">
            <v>960</v>
          </cell>
          <cell r="L77">
            <v>0</v>
          </cell>
          <cell r="M77">
            <v>200</v>
          </cell>
          <cell r="N77">
            <v>170</v>
          </cell>
          <cell r="S77">
            <v>181</v>
          </cell>
          <cell r="U77">
            <v>8.0276243093922659</v>
          </cell>
          <cell r="V77">
            <v>0.6795580110497238</v>
          </cell>
          <cell r="Y77">
            <v>183.6</v>
          </cell>
          <cell r="Z77">
            <v>164.4</v>
          </cell>
          <cell r="AA77">
            <v>203.4</v>
          </cell>
          <cell r="AB77">
            <v>126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1008</v>
          </cell>
          <cell r="D78">
            <v>1264</v>
          </cell>
          <cell r="E78">
            <v>1717</v>
          </cell>
          <cell r="F78">
            <v>499</v>
          </cell>
          <cell r="G78">
            <v>0.4</v>
          </cell>
          <cell r="H78" t="e">
            <v>#N/A</v>
          </cell>
          <cell r="I78">
            <v>1746</v>
          </cell>
          <cell r="J78">
            <v>-29</v>
          </cell>
          <cell r="K78">
            <v>800</v>
          </cell>
          <cell r="L78">
            <v>360</v>
          </cell>
          <cell r="M78">
            <v>400</v>
          </cell>
          <cell r="N78">
            <v>320</v>
          </cell>
          <cell r="S78">
            <v>343.4</v>
          </cell>
          <cell r="T78">
            <v>400</v>
          </cell>
          <cell r="U78">
            <v>8.0926033779848581</v>
          </cell>
          <cell r="V78">
            <v>1.4531158998252767</v>
          </cell>
          <cell r="Y78">
            <v>325</v>
          </cell>
          <cell r="Z78">
            <v>286.39999999999998</v>
          </cell>
          <cell r="AA78">
            <v>362.8</v>
          </cell>
          <cell r="AB78">
            <v>438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1774</v>
          </cell>
          <cell r="D79">
            <v>4794</v>
          </cell>
          <cell r="E79">
            <v>4133</v>
          </cell>
          <cell r="F79">
            <v>2375</v>
          </cell>
          <cell r="G79">
            <v>0.35</v>
          </cell>
          <cell r="H79" t="e">
            <v>#N/A</v>
          </cell>
          <cell r="I79">
            <v>4175</v>
          </cell>
          <cell r="J79">
            <v>-42</v>
          </cell>
          <cell r="K79">
            <v>1000</v>
          </cell>
          <cell r="L79">
            <v>600</v>
          </cell>
          <cell r="M79">
            <v>1000</v>
          </cell>
          <cell r="N79">
            <v>800</v>
          </cell>
          <cell r="S79">
            <v>826.6</v>
          </cell>
          <cell r="T79">
            <v>880</v>
          </cell>
          <cell r="U79">
            <v>8.051052504234212</v>
          </cell>
          <cell r="V79">
            <v>2.8732155819017664</v>
          </cell>
          <cell r="Y79">
            <v>775.8</v>
          </cell>
          <cell r="Z79">
            <v>830.8</v>
          </cell>
          <cell r="AA79">
            <v>868.2</v>
          </cell>
          <cell r="AB79">
            <v>954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70.22</v>
          </cell>
          <cell r="D80">
            <v>290.22899999999998</v>
          </cell>
          <cell r="E80">
            <v>223.09200000000001</v>
          </cell>
          <cell r="F80">
            <v>132.20500000000001</v>
          </cell>
          <cell r="G80">
            <v>1</v>
          </cell>
          <cell r="H80" t="e">
            <v>#N/A</v>
          </cell>
          <cell r="I80">
            <v>222.6</v>
          </cell>
          <cell r="J80">
            <v>0.49200000000001864</v>
          </cell>
          <cell r="K80">
            <v>70</v>
          </cell>
          <cell r="L80">
            <v>0</v>
          </cell>
          <cell r="M80">
            <v>70</v>
          </cell>
          <cell r="N80">
            <v>40</v>
          </cell>
          <cell r="S80">
            <v>44.618400000000001</v>
          </cell>
          <cell r="T80">
            <v>50</v>
          </cell>
          <cell r="U80">
            <v>8.1178392770695513</v>
          </cell>
          <cell r="V80">
            <v>2.9630152582790958</v>
          </cell>
          <cell r="Y80">
            <v>35.8782</v>
          </cell>
          <cell r="Z80">
            <v>51.391200000000005</v>
          </cell>
          <cell r="AA80">
            <v>46.787599999999998</v>
          </cell>
          <cell r="AB80">
            <v>40.814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176</v>
          </cell>
          <cell r="D81">
            <v>742</v>
          </cell>
          <cell r="E81">
            <v>633</v>
          </cell>
          <cell r="F81">
            <v>267</v>
          </cell>
          <cell r="G81">
            <v>0.6</v>
          </cell>
          <cell r="H81" t="e">
            <v>#N/A</v>
          </cell>
          <cell r="I81">
            <v>654</v>
          </cell>
          <cell r="J81">
            <v>-21</v>
          </cell>
          <cell r="K81">
            <v>360</v>
          </cell>
          <cell r="L81">
            <v>0</v>
          </cell>
          <cell r="M81">
            <v>120</v>
          </cell>
          <cell r="N81">
            <v>120</v>
          </cell>
          <cell r="S81">
            <v>126.6</v>
          </cell>
          <cell r="T81">
            <v>160</v>
          </cell>
          <cell r="U81">
            <v>8.1121642969984205</v>
          </cell>
          <cell r="V81">
            <v>2.109004739336493</v>
          </cell>
          <cell r="Y81">
            <v>96.4</v>
          </cell>
          <cell r="Z81">
            <v>119.8</v>
          </cell>
          <cell r="AA81">
            <v>125</v>
          </cell>
          <cell r="AB81">
            <v>84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320.22199999999998</v>
          </cell>
          <cell r="D82">
            <v>1113.9359999999999</v>
          </cell>
          <cell r="E82">
            <v>983</v>
          </cell>
          <cell r="F82">
            <v>305</v>
          </cell>
          <cell r="G82">
            <v>1</v>
          </cell>
          <cell r="H82" t="e">
            <v>#N/A</v>
          </cell>
          <cell r="I82">
            <v>951</v>
          </cell>
          <cell r="J82">
            <v>32</v>
          </cell>
          <cell r="K82">
            <v>400</v>
          </cell>
          <cell r="L82">
            <v>0</v>
          </cell>
          <cell r="M82">
            <v>180</v>
          </cell>
          <cell r="N82">
            <v>200</v>
          </cell>
          <cell r="S82">
            <v>196.6</v>
          </cell>
          <cell r="T82">
            <v>480</v>
          </cell>
          <cell r="U82">
            <v>7.9603255340793488</v>
          </cell>
          <cell r="V82">
            <v>1.5513733468972533</v>
          </cell>
          <cell r="Y82">
            <v>160.19999999999999</v>
          </cell>
          <cell r="Z82">
            <v>193.8</v>
          </cell>
          <cell r="AA82">
            <v>177</v>
          </cell>
          <cell r="AB82">
            <v>234.136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78.835999999999999</v>
          </cell>
          <cell r="D83">
            <v>49.253</v>
          </cell>
          <cell r="E83">
            <v>77.156999999999996</v>
          </cell>
          <cell r="F83">
            <v>44.932000000000002</v>
          </cell>
          <cell r="G83">
            <v>1</v>
          </cell>
          <cell r="H83" t="e">
            <v>#N/A</v>
          </cell>
          <cell r="I83">
            <v>84.8</v>
          </cell>
          <cell r="J83">
            <v>-7.6430000000000007</v>
          </cell>
          <cell r="K83">
            <v>40</v>
          </cell>
          <cell r="L83">
            <v>0</v>
          </cell>
          <cell r="M83">
            <v>10</v>
          </cell>
          <cell r="N83">
            <v>20</v>
          </cell>
          <cell r="S83">
            <v>15.4314</v>
          </cell>
          <cell r="T83">
            <v>20</v>
          </cell>
          <cell r="U83">
            <v>8.7439895278458213</v>
          </cell>
          <cell r="V83">
            <v>2.9117254429280561</v>
          </cell>
          <cell r="Y83">
            <v>18.116</v>
          </cell>
          <cell r="Z83">
            <v>15.9422</v>
          </cell>
          <cell r="AA83">
            <v>15.020799999999999</v>
          </cell>
          <cell r="AB83">
            <v>3.9580000000000002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158.20500000000001</v>
          </cell>
          <cell r="D84">
            <v>406.04500000000002</v>
          </cell>
          <cell r="E84">
            <v>424.28</v>
          </cell>
          <cell r="F84">
            <v>105.34099999999999</v>
          </cell>
          <cell r="G84">
            <v>1</v>
          </cell>
          <cell r="H84" t="e">
            <v>#N/A</v>
          </cell>
          <cell r="I84">
            <v>446.7</v>
          </cell>
          <cell r="J84">
            <v>-22.420000000000016</v>
          </cell>
          <cell r="K84">
            <v>30</v>
          </cell>
          <cell r="L84">
            <v>150</v>
          </cell>
          <cell r="M84">
            <v>100</v>
          </cell>
          <cell r="N84">
            <v>80</v>
          </cell>
          <cell r="S84">
            <v>84.855999999999995</v>
          </cell>
          <cell r="T84">
            <v>220</v>
          </cell>
          <cell r="U84">
            <v>8.0765178655604792</v>
          </cell>
          <cell r="V84">
            <v>1.2414089752050532</v>
          </cell>
          <cell r="Y84">
            <v>61.234000000000002</v>
          </cell>
          <cell r="Z84">
            <v>72.672200000000004</v>
          </cell>
          <cell r="AA84">
            <v>75.567999999999998</v>
          </cell>
          <cell r="AB84">
            <v>166.154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86.75</v>
          </cell>
          <cell r="D85">
            <v>141.066</v>
          </cell>
          <cell r="E85">
            <v>112.929</v>
          </cell>
          <cell r="F85">
            <v>114.887</v>
          </cell>
          <cell r="G85">
            <v>1</v>
          </cell>
          <cell r="H85" t="e">
            <v>#N/A</v>
          </cell>
          <cell r="I85">
            <v>108.4</v>
          </cell>
          <cell r="J85">
            <v>4.5289999999999964</v>
          </cell>
          <cell r="K85">
            <v>0</v>
          </cell>
          <cell r="L85">
            <v>0</v>
          </cell>
          <cell r="M85">
            <v>0</v>
          </cell>
          <cell r="N85">
            <v>10</v>
          </cell>
          <cell r="S85">
            <v>22.585799999999999</v>
          </cell>
          <cell r="T85">
            <v>60</v>
          </cell>
          <cell r="U85">
            <v>8.1859841139122818</v>
          </cell>
          <cell r="V85">
            <v>5.0866916381089009</v>
          </cell>
          <cell r="Y85">
            <v>23.650600000000001</v>
          </cell>
          <cell r="Z85">
            <v>33.406799999999997</v>
          </cell>
          <cell r="AA85">
            <v>20.453200000000002</v>
          </cell>
          <cell r="AB85">
            <v>18.119</v>
          </cell>
          <cell r="AC85" t="str">
            <v>костик</v>
          </cell>
          <cell r="AD85" t="e">
            <v>#N/A</v>
          </cell>
        </row>
        <row r="86">
          <cell r="A86" t="str">
            <v>6919 БЕКОН с/к с/н в/у 1/180 10шт.  ОСТАНКИНО</v>
          </cell>
          <cell r="B86" t="str">
            <v>шт</v>
          </cell>
          <cell r="C86">
            <v>7</v>
          </cell>
          <cell r="D86">
            <v>821</v>
          </cell>
          <cell r="E86">
            <v>651</v>
          </cell>
          <cell r="F86">
            <v>162</v>
          </cell>
          <cell r="G86">
            <v>0.18</v>
          </cell>
          <cell r="H86" t="e">
            <v>#N/A</v>
          </cell>
          <cell r="I86">
            <v>671</v>
          </cell>
          <cell r="J86">
            <v>-20</v>
          </cell>
          <cell r="K86">
            <v>400</v>
          </cell>
          <cell r="L86">
            <v>50</v>
          </cell>
          <cell r="M86">
            <v>120</v>
          </cell>
          <cell r="N86">
            <v>90</v>
          </cell>
          <cell r="S86">
            <v>130.19999999999999</v>
          </cell>
          <cell r="T86">
            <v>250</v>
          </cell>
          <cell r="U86">
            <v>8.2334869431643636</v>
          </cell>
          <cell r="V86">
            <v>1.2442396313364057</v>
          </cell>
          <cell r="Y86">
            <v>100.4</v>
          </cell>
          <cell r="Z86">
            <v>111.6</v>
          </cell>
          <cell r="AA86">
            <v>120</v>
          </cell>
          <cell r="AB86">
            <v>116</v>
          </cell>
          <cell r="AC86" t="str">
            <v>костик</v>
          </cell>
          <cell r="AD86" t="e">
            <v>#N/A</v>
          </cell>
        </row>
        <row r="87">
          <cell r="A87" t="str">
            <v>БОНУС ДОМАШНИЙ РЕЦЕПТ Коровино 0.5кг 8шт. (6305)</v>
          </cell>
          <cell r="B87" t="str">
            <v>шт</v>
          </cell>
          <cell r="C87">
            <v>39</v>
          </cell>
          <cell r="D87">
            <v>20</v>
          </cell>
          <cell r="E87">
            <v>35</v>
          </cell>
          <cell r="F87">
            <v>24</v>
          </cell>
          <cell r="G87">
            <v>0</v>
          </cell>
          <cell r="H87" t="e">
            <v>#N/A</v>
          </cell>
          <cell r="I87">
            <v>35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7</v>
          </cell>
          <cell r="U87">
            <v>3.4285714285714284</v>
          </cell>
          <cell r="V87">
            <v>3.4285714285714284</v>
          </cell>
          <cell r="Y87">
            <v>2.2000000000000002</v>
          </cell>
          <cell r="Z87">
            <v>10.6</v>
          </cell>
          <cell r="AA87">
            <v>8.6</v>
          </cell>
          <cell r="AB87">
            <v>1</v>
          </cell>
          <cell r="AC87" t="e">
            <v>#N/A</v>
          </cell>
          <cell r="AD87" t="e">
            <v>#N/A</v>
          </cell>
        </row>
        <row r="88">
          <cell r="A88" t="str">
            <v>БОНУС ДОМАШНИЙ РЕЦЕПТ Коровино вар п/о (5324)</v>
          </cell>
          <cell r="B88" t="str">
            <v>кг</v>
          </cell>
          <cell r="C88">
            <v>46.817</v>
          </cell>
          <cell r="D88">
            <v>50</v>
          </cell>
          <cell r="E88">
            <v>52.808</v>
          </cell>
          <cell r="F88">
            <v>44.009</v>
          </cell>
          <cell r="G88">
            <v>0</v>
          </cell>
          <cell r="H88" t="e">
            <v>#N/A</v>
          </cell>
          <cell r="I88">
            <v>54</v>
          </cell>
          <cell r="J88">
            <v>-1.1920000000000002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10.5616</v>
          </cell>
          <cell r="U88">
            <v>4.1668875927889717</v>
          </cell>
          <cell r="V88">
            <v>4.1668875927889717</v>
          </cell>
          <cell r="Y88">
            <v>1.1788000000000001</v>
          </cell>
          <cell r="Z88">
            <v>6.3344000000000005</v>
          </cell>
          <cell r="AA88">
            <v>9.7767999999999997</v>
          </cell>
          <cell r="AB88">
            <v>3.8610000000000002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373</v>
          </cell>
          <cell r="D89">
            <v>201</v>
          </cell>
          <cell r="E89">
            <v>250</v>
          </cell>
          <cell r="F89">
            <v>323</v>
          </cell>
          <cell r="G89">
            <v>0</v>
          </cell>
          <cell r="H89">
            <v>0</v>
          </cell>
          <cell r="I89">
            <v>251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50</v>
          </cell>
          <cell r="U89">
            <v>6.46</v>
          </cell>
          <cell r="V89">
            <v>6.46</v>
          </cell>
          <cell r="Y89">
            <v>40.799999999999997</v>
          </cell>
          <cell r="Z89">
            <v>54.2</v>
          </cell>
          <cell r="AA89">
            <v>55</v>
          </cell>
          <cell r="AB89">
            <v>12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278.82499999999999</v>
          </cell>
          <cell r="D90">
            <v>405</v>
          </cell>
          <cell r="E90">
            <v>356.464</v>
          </cell>
          <cell r="F90">
            <v>322.36099999999999</v>
          </cell>
          <cell r="G90">
            <v>0</v>
          </cell>
          <cell r="H90">
            <v>0</v>
          </cell>
          <cell r="I90">
            <v>350</v>
          </cell>
          <cell r="J90">
            <v>6.4639999999999986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71.2928</v>
          </cell>
          <cell r="U90">
            <v>4.5216487499438935</v>
          </cell>
          <cell r="V90">
            <v>4.5216487499438935</v>
          </cell>
          <cell r="Y90">
            <v>67.008200000000002</v>
          </cell>
          <cell r="Z90">
            <v>55.6616</v>
          </cell>
          <cell r="AA90">
            <v>69.847200000000001</v>
          </cell>
          <cell r="AB90">
            <v>90.477000000000004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17.08.2024 - 23.08.2024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661.63800000000003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724.91600000000005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2200.788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200.65799999999999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7</v>
          </cell>
          <cell r="F12">
            <v>385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1342</v>
          </cell>
          <cell r="F14">
            <v>5551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3019</v>
          </cell>
          <cell r="F15">
            <v>7723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409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367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394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63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6</v>
          </cell>
          <cell r="F26">
            <v>925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234</v>
          </cell>
          <cell r="F27">
            <v>484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40</v>
          </cell>
          <cell r="F28">
            <v>647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907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</v>
          </cell>
          <cell r="F30">
            <v>566.39499999999998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22.5</v>
          </cell>
          <cell r="F31">
            <v>5548.8360000000002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410.12700000000001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</v>
          </cell>
          <cell r="F33">
            <v>12.8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</v>
          </cell>
          <cell r="F34">
            <v>583.12199999999996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301.12200000000001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2.8</v>
          </cell>
          <cell r="F37">
            <v>263.267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39.734000000000002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2.8</v>
          </cell>
          <cell r="F39">
            <v>680.24400000000003</v>
          </cell>
        </row>
        <row r="40">
          <cell r="A40" t="str">
            <v xml:space="preserve"> 247  Сардельки Нежные, ВЕС.  ПОКОМ</v>
          </cell>
          <cell r="F40">
            <v>159.70500000000001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3.9</v>
          </cell>
          <cell r="F41">
            <v>171.27500000000001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</v>
          </cell>
          <cell r="F42">
            <v>1369.26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128.70500000000001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2.6</v>
          </cell>
          <cell r="F44">
            <v>441.279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113.624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290.55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224.483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240.29300000000001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1448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1373</v>
          </cell>
          <cell r="F50">
            <v>4546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2806</v>
          </cell>
          <cell r="F51">
            <v>6567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4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707.673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977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10</v>
          </cell>
          <cell r="F55">
            <v>1636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3.8</v>
          </cell>
          <cell r="F56">
            <v>247.59899999999999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</v>
          </cell>
          <cell r="F57">
            <v>2650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</v>
          </cell>
          <cell r="F58">
            <v>3858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98.325999999999993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227.81299999999999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1761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8</v>
          </cell>
          <cell r="F62">
            <v>2388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1507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499.55500000000001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1106.9849999999999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16.899999999999999</v>
          </cell>
          <cell r="F66">
            <v>175.685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9.6999999999999993</v>
          </cell>
          <cell r="F67">
            <v>64.676000000000002</v>
          </cell>
        </row>
        <row r="68">
          <cell r="A68" t="str">
            <v xml:space="preserve"> 318  Сосиски Датские ТМ Зареченские, ВЕС  ПОКОМ</v>
          </cell>
          <cell r="D68">
            <v>28.6</v>
          </cell>
          <cell r="F68">
            <v>3184.4479999999999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3022</v>
          </cell>
          <cell r="F69">
            <v>6538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109.404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58.36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5090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1580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</v>
          </cell>
          <cell r="F74">
            <v>719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</v>
          </cell>
          <cell r="F75">
            <v>579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782.56299999999999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686</v>
          </cell>
        </row>
        <row r="78">
          <cell r="A78" t="str">
            <v xml:space="preserve"> 335  Колбаса Сливушка ТМ Вязанка. ВЕС.  ПОКОМ </v>
          </cell>
          <cell r="F78">
            <v>255.26499999999999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1684</v>
          </cell>
          <cell r="F79">
            <v>4908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6</v>
          </cell>
          <cell r="F80">
            <v>3003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</v>
          </cell>
          <cell r="F81">
            <v>514.92600000000004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364.387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15.2</v>
          </cell>
          <cell r="F83">
            <v>725.57600000000002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497.89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192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</v>
          </cell>
          <cell r="F87">
            <v>348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438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283.21199999999999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2</v>
          </cell>
          <cell r="F91">
            <v>709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</v>
          </cell>
          <cell r="F92">
            <v>1286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16</v>
          </cell>
          <cell r="F93">
            <v>1703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12</v>
          </cell>
          <cell r="F94">
            <v>948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9</v>
          </cell>
          <cell r="F95">
            <v>942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9</v>
          </cell>
          <cell r="F96">
            <v>836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364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1405</v>
          </cell>
          <cell r="F98">
            <v>5317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112.45399999999999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5206</v>
          </cell>
          <cell r="F100">
            <v>13093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91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655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11</v>
          </cell>
          <cell r="F104">
            <v>518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5</v>
          </cell>
          <cell r="F105">
            <v>636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</v>
          </cell>
          <cell r="F106">
            <v>284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33</v>
          </cell>
          <cell r="F107">
            <v>121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592.54999999999995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11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6.5</v>
          </cell>
          <cell r="F111">
            <v>75.251999999999995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664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298.22000000000003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604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249.101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211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274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F119">
            <v>408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395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441.16899999999998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2.0499999999999998</v>
          </cell>
          <cell r="F122">
            <v>3979.0140000000001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17.5</v>
          </cell>
          <cell r="F124">
            <v>6393.2079999999996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12.5</v>
          </cell>
          <cell r="F125">
            <v>5319.067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280.71800000000002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189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130.154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93.054000000000002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19</v>
          </cell>
          <cell r="F131">
            <v>58</v>
          </cell>
        </row>
        <row r="132">
          <cell r="A132" t="str">
            <v xml:space="preserve"> 475  Колбаса Нежная 0,4кг ТМ Зареченские  ПОКОМ</v>
          </cell>
          <cell r="D132">
            <v>19</v>
          </cell>
          <cell r="F132">
            <v>60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52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24</v>
          </cell>
          <cell r="F134">
            <v>58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24.7</v>
          </cell>
          <cell r="F135">
            <v>112.655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19.5</v>
          </cell>
          <cell r="F136">
            <v>99.412000000000006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5.67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29</v>
          </cell>
        </row>
        <row r="139">
          <cell r="A139" t="str">
            <v>3215 ВЕТЧ.МЯСНАЯ Папа может п/о 0.4кг 8шт.    ОСТАНКИНО</v>
          </cell>
          <cell r="D139">
            <v>431</v>
          </cell>
          <cell r="F139">
            <v>431</v>
          </cell>
        </row>
        <row r="140">
          <cell r="A140" t="str">
            <v>3812 СОЧНЫЕ сос п/о мгс 2*2  ОСТАНКИНО</v>
          </cell>
          <cell r="D140">
            <v>2306.6999999999998</v>
          </cell>
          <cell r="F140">
            <v>2306.6999999999998</v>
          </cell>
        </row>
        <row r="141">
          <cell r="A141" t="str">
            <v>4063 МЯСНАЯ Папа может вар п/о_Л   ОСТАНКИНО</v>
          </cell>
          <cell r="D141">
            <v>1957.95</v>
          </cell>
          <cell r="F141">
            <v>1957.95</v>
          </cell>
        </row>
        <row r="142">
          <cell r="A142" t="str">
            <v>4117 ЭКСТРА Папа может с/к в/у_Л   ОСТАНКИНО</v>
          </cell>
          <cell r="D142">
            <v>80.7</v>
          </cell>
          <cell r="F142">
            <v>80.7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129.05000000000001</v>
          </cell>
          <cell r="F143">
            <v>129.05000000000001</v>
          </cell>
        </row>
        <row r="144">
          <cell r="A144" t="str">
            <v>4813 ФИЛЕЙНАЯ Папа может вар п/о_Л   ОСТАНКИНО</v>
          </cell>
          <cell r="D144">
            <v>574</v>
          </cell>
          <cell r="F144">
            <v>574</v>
          </cell>
        </row>
        <row r="145">
          <cell r="A145" t="str">
            <v>4993 САЛЯМИ ИТАЛЬЯНСКАЯ с/к в/у 1/250*8_120c ОСТАНКИНО</v>
          </cell>
          <cell r="D145">
            <v>570</v>
          </cell>
          <cell r="F145">
            <v>570</v>
          </cell>
        </row>
        <row r="146">
          <cell r="A146" t="str">
            <v>5246 ДОКТОРСКАЯ ПРЕМИУМ вар б/о мгс_30с ОСТАНКИНО</v>
          </cell>
          <cell r="D146">
            <v>75</v>
          </cell>
          <cell r="F146">
            <v>75</v>
          </cell>
        </row>
        <row r="147">
          <cell r="A147" t="str">
            <v>5341 СЕРВЕЛАТ ОХОТНИЧИЙ в/к в/у  ОСТАНКИНО</v>
          </cell>
          <cell r="D147">
            <v>552.79999999999995</v>
          </cell>
          <cell r="F147">
            <v>553.48699999999997</v>
          </cell>
        </row>
        <row r="148">
          <cell r="A148" t="str">
            <v>5483 ЭКСТРА Папа может с/к в/у 1/250 8шт.   ОСТАНКИНО</v>
          </cell>
          <cell r="D148">
            <v>1112</v>
          </cell>
          <cell r="F148">
            <v>1112</v>
          </cell>
        </row>
        <row r="149">
          <cell r="A149" t="str">
            <v>5544 Сервелат Финский в/к в/у_45с НОВАЯ ОСТАНКИНО</v>
          </cell>
          <cell r="D149">
            <v>1144.45</v>
          </cell>
          <cell r="F149">
            <v>1145.3</v>
          </cell>
        </row>
        <row r="150">
          <cell r="A150" t="str">
            <v>5682 САЛЯМИ МЕЛКОЗЕРНЕНАЯ с/к в/у 1/120_60с   ОСТАНКИНО</v>
          </cell>
          <cell r="D150">
            <v>3637</v>
          </cell>
          <cell r="F150">
            <v>3637</v>
          </cell>
        </row>
        <row r="151">
          <cell r="A151" t="str">
            <v>5698 СЫТНЫЕ Папа может сар б/о мгс 1*3_Маяк  ОСТАНКИНО</v>
          </cell>
          <cell r="D151">
            <v>481.5</v>
          </cell>
          <cell r="F151">
            <v>481.5</v>
          </cell>
        </row>
        <row r="152">
          <cell r="A152" t="str">
            <v>5706 АРОМАТНАЯ Папа может с/к в/у 1/250 8шт.  ОСТАНКИНО</v>
          </cell>
          <cell r="D152">
            <v>1138</v>
          </cell>
          <cell r="F152">
            <v>1138</v>
          </cell>
        </row>
        <row r="153">
          <cell r="A153" t="str">
            <v>5708 ПОСОЛЬСКАЯ Папа может с/к в/у ОСТАНКИНО</v>
          </cell>
          <cell r="D153">
            <v>93.4</v>
          </cell>
          <cell r="F153">
            <v>93.4</v>
          </cell>
        </row>
        <row r="154">
          <cell r="A154" t="str">
            <v>5820 СЛИВОЧНЫЕ Папа может сос п/о мгс 2*2_45с   ОСТАНКИНО</v>
          </cell>
          <cell r="D154">
            <v>178.6</v>
          </cell>
          <cell r="F154">
            <v>180.66399999999999</v>
          </cell>
        </row>
        <row r="155">
          <cell r="A155" t="str">
            <v>5851 ЭКСТРА Папа может вар п/о   ОСТАНКИНО</v>
          </cell>
          <cell r="D155">
            <v>354.15</v>
          </cell>
          <cell r="F155">
            <v>354.15</v>
          </cell>
        </row>
        <row r="156">
          <cell r="A156" t="str">
            <v>5931 ОХОТНИЧЬЯ Папа может с/к в/у 1/220 8шт.   ОСТАНКИНО</v>
          </cell>
          <cell r="D156">
            <v>1316</v>
          </cell>
          <cell r="F156">
            <v>1316</v>
          </cell>
        </row>
        <row r="157">
          <cell r="A157" t="str">
            <v>5992 ВРЕМЯ ОКРОШКИ Папа может вар п/о 0.4кг   ОСТАНКИНО</v>
          </cell>
          <cell r="D157">
            <v>1040</v>
          </cell>
          <cell r="F157">
            <v>1040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2</v>
          </cell>
          <cell r="F159">
            <v>2</v>
          </cell>
        </row>
        <row r="160">
          <cell r="A160" t="str">
            <v>6113 СОЧНЫЕ сос п/о мгс 1*6_Ашан  ОСТАНКИНО</v>
          </cell>
          <cell r="D160">
            <v>2961.6</v>
          </cell>
          <cell r="F160">
            <v>2962.67</v>
          </cell>
        </row>
        <row r="161">
          <cell r="A161" t="str">
            <v>6206 СВИНИНА ПО-ДОМАШНЕМУ к/в мл/к в/у 0.3кг  ОСТАНКИНО</v>
          </cell>
          <cell r="D161">
            <v>663</v>
          </cell>
          <cell r="F161">
            <v>663</v>
          </cell>
        </row>
        <row r="162">
          <cell r="A162" t="str">
            <v>6228 МЯСНОЕ АССОРТИ к/з с/н мгс 1/90 10шт.  ОСТАНКИНО</v>
          </cell>
          <cell r="D162">
            <v>540</v>
          </cell>
          <cell r="F162">
            <v>540</v>
          </cell>
        </row>
        <row r="163">
          <cell r="A163" t="str">
            <v>6247 ДОМАШНЯЯ Папа может вар п/о 0,4кг 8шт.  ОСТАНКИНО</v>
          </cell>
          <cell r="D163">
            <v>265</v>
          </cell>
          <cell r="F163">
            <v>265</v>
          </cell>
        </row>
        <row r="164">
          <cell r="A164" t="str">
            <v>6268 ГОВЯЖЬЯ Папа может вар п/о 0,4кг 8 шт.  ОСТАНКИНО</v>
          </cell>
          <cell r="D164">
            <v>501</v>
          </cell>
          <cell r="F164">
            <v>501</v>
          </cell>
        </row>
        <row r="165">
          <cell r="A165" t="str">
            <v>6303 МЯСНЫЕ Папа может сос п/о мгс 1.5*3  ОСТАНКИНО</v>
          </cell>
          <cell r="D165">
            <v>597.70000000000005</v>
          </cell>
          <cell r="F165">
            <v>599.29</v>
          </cell>
        </row>
        <row r="166">
          <cell r="A166" t="str">
            <v>6325 ДОКТОРСКАЯ ПРЕМИУМ вар п/о 0.4кг 8шт.  ОСТАНКИНО</v>
          </cell>
          <cell r="D166">
            <v>1096</v>
          </cell>
          <cell r="F166">
            <v>1096</v>
          </cell>
        </row>
        <row r="167">
          <cell r="A167" t="str">
            <v>6333 МЯСНАЯ Папа может вар п/о 0.4кг 8шт.  ОСТАНКИНО</v>
          </cell>
          <cell r="D167">
            <v>7266</v>
          </cell>
          <cell r="F167">
            <v>7266</v>
          </cell>
        </row>
        <row r="168">
          <cell r="A168" t="str">
            <v>6340 ДОМАШНИЙ РЕЦЕПТ Коровино 0.5кг 8шт.  ОСТАНКИНО</v>
          </cell>
          <cell r="D168">
            <v>1023</v>
          </cell>
          <cell r="F168">
            <v>1026</v>
          </cell>
        </row>
        <row r="169">
          <cell r="A169" t="str">
            <v>6341 ДОМАШНИЙ РЕЦЕПТ СО ШПИКОМ Коровино 0.5кг  ОСТАНКИНО</v>
          </cell>
          <cell r="D169">
            <v>110</v>
          </cell>
          <cell r="F169">
            <v>110</v>
          </cell>
        </row>
        <row r="170">
          <cell r="A170" t="str">
            <v>6353 ЭКСТРА Папа может вар п/о 0.4кг 8шт.  ОСТАНКИНО</v>
          </cell>
          <cell r="D170">
            <v>2685</v>
          </cell>
          <cell r="F170">
            <v>2685</v>
          </cell>
        </row>
        <row r="171">
          <cell r="A171" t="str">
            <v>6392 ФИЛЕЙНАЯ Папа может вар п/о 0.4кг. ОСТАНКИНО</v>
          </cell>
          <cell r="D171">
            <v>5522</v>
          </cell>
          <cell r="F171">
            <v>5522</v>
          </cell>
        </row>
        <row r="172">
          <cell r="A172" t="str">
            <v>6426 КЛАССИЧЕСКАЯ ПМ вар п/о 0.3кг 8шт.  ОСТАНКИНО</v>
          </cell>
          <cell r="D172">
            <v>1714</v>
          </cell>
          <cell r="F172">
            <v>1714</v>
          </cell>
        </row>
        <row r="173">
          <cell r="A173" t="str">
            <v>6453 ЭКСТРА Папа может с/к с/н в/у 1/100 14шт.   ОСТАНКИНО</v>
          </cell>
          <cell r="D173">
            <v>2941</v>
          </cell>
          <cell r="F173">
            <v>2941</v>
          </cell>
        </row>
        <row r="174">
          <cell r="A174" t="str">
            <v>6454 АРОМАТНАЯ с/к с/н в/у 1/100 14шт.  ОСТАНКИНО</v>
          </cell>
          <cell r="D174">
            <v>2459</v>
          </cell>
          <cell r="F174">
            <v>2459</v>
          </cell>
        </row>
        <row r="175">
          <cell r="A175" t="str">
            <v>6459 СЕРВЕЛАТ ШВЕЙЦАРСК. в/к с/н в/у 1/100*10  ОСТАНКИНО</v>
          </cell>
          <cell r="D175">
            <v>170</v>
          </cell>
          <cell r="F175">
            <v>170</v>
          </cell>
        </row>
        <row r="176">
          <cell r="A176" t="str">
            <v>6470 ВЕТЧ.МРАМОРНАЯ в/у_45с  ОСТАНКИНО</v>
          </cell>
          <cell r="D176">
            <v>16.2</v>
          </cell>
          <cell r="F176">
            <v>16.2</v>
          </cell>
        </row>
        <row r="177">
          <cell r="A177" t="str">
            <v>6527 ШПИКАЧКИ СОЧНЫЕ ПМ сар б/о мгс 1*3 45с ОСТАНКИНО</v>
          </cell>
          <cell r="D177">
            <v>563.29999999999995</v>
          </cell>
          <cell r="F177">
            <v>563.29999999999995</v>
          </cell>
        </row>
        <row r="178">
          <cell r="A178" t="str">
            <v>6528 ШПИКАЧКИ СОЧНЫЕ ПМ сар б/о мгс 0.4кг 45с  ОСТАНКИНО</v>
          </cell>
          <cell r="D178">
            <v>81</v>
          </cell>
          <cell r="F178">
            <v>81</v>
          </cell>
        </row>
        <row r="179">
          <cell r="A179" t="str">
            <v>6555 ПОСОЛЬСКАЯ с/к с/н в/у 1/100 10шт.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351</v>
          </cell>
          <cell r="F180">
            <v>351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6661 СОЧНЫЙ ГРИЛЬ ПМ сос п/о мгс 1.5*4_Маяк  ОСТАНКИНО</v>
          </cell>
          <cell r="D182">
            <v>86.2</v>
          </cell>
          <cell r="F182">
            <v>86.2</v>
          </cell>
        </row>
        <row r="183">
          <cell r="A183" t="str">
            <v>6666 БОЯНСКАЯ Папа может п/к в/у 0,28кг 8 шт. ОСТАНКИНО</v>
          </cell>
          <cell r="D183">
            <v>1724</v>
          </cell>
          <cell r="F183">
            <v>1724</v>
          </cell>
        </row>
        <row r="184">
          <cell r="A184" t="str">
            <v>6683 СЕРВЕЛАТ ЗЕРНИСТЫЙ ПМ в/к в/у 0,35кг  ОСТАНКИНО</v>
          </cell>
          <cell r="D184">
            <v>4400</v>
          </cell>
          <cell r="F184">
            <v>4400</v>
          </cell>
        </row>
        <row r="185">
          <cell r="A185" t="str">
            <v>6684 СЕРВЕЛАТ КАРЕЛЬСКИЙ ПМ в/к в/у 0.28кг  ОСТАНКИНО</v>
          </cell>
          <cell r="D185">
            <v>3668</v>
          </cell>
          <cell r="F185">
            <v>3676</v>
          </cell>
        </row>
        <row r="186">
          <cell r="A186" t="str">
            <v>6689 СЕРВЕЛАТ ОХОТНИЧИЙ ПМ в/к в/у 0,35кг 8шт  ОСТАНКИНО</v>
          </cell>
          <cell r="D186">
            <v>5529</v>
          </cell>
          <cell r="F186">
            <v>5529</v>
          </cell>
        </row>
        <row r="187">
          <cell r="A187" t="str">
            <v>6697 СЕРВЕЛАТ ФИНСКИЙ ПМ в/к в/у 0,35кг 8шт.  ОСТАНКИНО</v>
          </cell>
          <cell r="D187">
            <v>7769</v>
          </cell>
          <cell r="F187">
            <v>7769</v>
          </cell>
        </row>
        <row r="188">
          <cell r="A188" t="str">
            <v>6713 СОЧНЫЙ ГРИЛЬ ПМ сос п/о мгс 0.41кг 8шт.  ОСТАНКИНО</v>
          </cell>
          <cell r="D188">
            <v>2038</v>
          </cell>
          <cell r="F188">
            <v>2058</v>
          </cell>
        </row>
        <row r="189">
          <cell r="A189" t="str">
            <v>6722 СОЧНЫЕ ПМ сос п/о мгс 0,41кг 10шт.  ОСТАНКИНО</v>
          </cell>
          <cell r="D189">
            <v>9400</v>
          </cell>
          <cell r="F189">
            <v>9402</v>
          </cell>
        </row>
        <row r="190">
          <cell r="A190" t="str">
            <v>6726 СЛИВОЧНЫЕ ПМ сос п/о мгс 0.41кг 10шт.  ОСТАНКИНО</v>
          </cell>
          <cell r="D190">
            <v>4612</v>
          </cell>
          <cell r="F190">
            <v>4614</v>
          </cell>
        </row>
        <row r="191">
          <cell r="A191" t="str">
            <v>6734 ОСОБАЯ СО ШПИКОМ Коровино (в сетке) 0,5кг ОСТАНКИНО</v>
          </cell>
          <cell r="D191">
            <v>8</v>
          </cell>
          <cell r="F191">
            <v>8</v>
          </cell>
        </row>
        <row r="192">
          <cell r="A192" t="str">
            <v>6747 РУССКАЯ ПРЕМИУМ ПМ вар ф/о в/у  ОСТАНКИНО</v>
          </cell>
          <cell r="D192">
            <v>52.5</v>
          </cell>
          <cell r="F192">
            <v>52.5</v>
          </cell>
        </row>
        <row r="193">
          <cell r="A193" t="str">
            <v>6759 МОЛОЧНЫЕ ГОСТ сос ц/о мгс 0.4кг 7шт.  ОСТАНКИНО</v>
          </cell>
          <cell r="D193">
            <v>71</v>
          </cell>
          <cell r="F193">
            <v>71</v>
          </cell>
        </row>
        <row r="194">
          <cell r="A194" t="str">
            <v>6761 МОЛОЧНЫЕ ГОСТ сос ц/о мгс 1*4  ОСТАНКИНО</v>
          </cell>
          <cell r="D194">
            <v>21.5</v>
          </cell>
          <cell r="F194">
            <v>22.532</v>
          </cell>
        </row>
        <row r="195">
          <cell r="A195" t="str">
            <v>6762 СЛИВОЧНЫЕ сос ц/о мгс 0.41кг 8шт.  ОСТАНКИНО</v>
          </cell>
          <cell r="D195">
            <v>221</v>
          </cell>
          <cell r="F195">
            <v>221</v>
          </cell>
        </row>
        <row r="196">
          <cell r="A196" t="str">
            <v>6764 СЛИВОЧНЫЕ сос ц/о мгс 1*4  ОСТАНКИНО</v>
          </cell>
          <cell r="D196">
            <v>35</v>
          </cell>
          <cell r="F196">
            <v>36.063000000000002</v>
          </cell>
        </row>
        <row r="197">
          <cell r="A197" t="str">
            <v>6765 РУБЛЕНЫЕ сос ц/о мгс 0.36кг 6шт.  ОСТАНКИНО</v>
          </cell>
          <cell r="D197">
            <v>938</v>
          </cell>
          <cell r="F197">
            <v>938</v>
          </cell>
        </row>
        <row r="198">
          <cell r="A198" t="str">
            <v>6767 РУБЛЕНЫЕ сос ц/о мгс 1*4  ОСТАНКИНО</v>
          </cell>
          <cell r="D198">
            <v>66.099999999999994</v>
          </cell>
          <cell r="F198">
            <v>66.099999999999994</v>
          </cell>
        </row>
        <row r="199">
          <cell r="A199" t="str">
            <v>6768 С СЫРОМ сос ц/о мгс 0.41кг 6шт.  ОСТАНКИНО</v>
          </cell>
          <cell r="D199">
            <v>225</v>
          </cell>
          <cell r="F199">
            <v>225</v>
          </cell>
        </row>
        <row r="200">
          <cell r="A200" t="str">
            <v>6770 ИСПАНСКИЕ сос ц/о мгс 0.41кг 6шт.  ОСТАНКИНО</v>
          </cell>
          <cell r="D200">
            <v>171</v>
          </cell>
          <cell r="F200">
            <v>171</v>
          </cell>
        </row>
        <row r="201">
          <cell r="A201" t="str">
            <v>6773 САЛЯМИ Папа может п/к в/у 0,28кг 8шт.  ОСТАНКИНО</v>
          </cell>
          <cell r="D201">
            <v>710</v>
          </cell>
          <cell r="F201">
            <v>710</v>
          </cell>
        </row>
        <row r="202">
          <cell r="A202" t="str">
            <v>6777 МЯСНЫЕ С ГОВЯДИНОЙ ПМ сос п/о мгс 0.4кг  ОСТАНКИНО</v>
          </cell>
          <cell r="D202">
            <v>2013</v>
          </cell>
          <cell r="F202">
            <v>2013</v>
          </cell>
        </row>
        <row r="203">
          <cell r="A203" t="str">
            <v>6785 ВЕНСКАЯ САЛЯМИ п/к в/у 0.33кг 8шт.  ОСТАНКИНО</v>
          </cell>
          <cell r="D203">
            <v>588</v>
          </cell>
          <cell r="F203">
            <v>588</v>
          </cell>
        </row>
        <row r="204">
          <cell r="A204" t="str">
            <v>6786 ВЕНСКАЯ САЛЯМИ п/к в/у  ОСТАНКИНО</v>
          </cell>
          <cell r="D204">
            <v>12.3</v>
          </cell>
          <cell r="F204">
            <v>12.3</v>
          </cell>
        </row>
        <row r="205">
          <cell r="A205" t="str">
            <v>6787 СЕРВЕЛАТ КРЕМЛЕВСКИЙ в/к в/у 0,33кг 8шт.  ОСТАНКИНО</v>
          </cell>
          <cell r="D205">
            <v>292</v>
          </cell>
          <cell r="F205">
            <v>292</v>
          </cell>
        </row>
        <row r="206">
          <cell r="A206" t="str">
            <v>6788 СЕРВЕЛАТ КРЕМЛЕВСКИЙ в/к в/у  ОСТАНКИНО</v>
          </cell>
          <cell r="D206">
            <v>8.4</v>
          </cell>
          <cell r="F206">
            <v>8.4</v>
          </cell>
        </row>
        <row r="207">
          <cell r="A207" t="str">
            <v>6790 СЕРВЕЛАТ ЕВРОПЕЙСКИЙ в/к в/у  ОСТАНКИНО</v>
          </cell>
          <cell r="D207">
            <v>2.1</v>
          </cell>
          <cell r="F207">
            <v>2.1</v>
          </cell>
        </row>
        <row r="208">
          <cell r="A208" t="str">
            <v>6791 СЕРВЕЛАТ ПРЕМИУМ в/к в/у 0,33кг 8шт.  ОСТАНКИНО</v>
          </cell>
          <cell r="D208">
            <v>17</v>
          </cell>
          <cell r="F208">
            <v>17</v>
          </cell>
        </row>
        <row r="209">
          <cell r="A209" t="str">
            <v>6793 БАЛЫКОВАЯ в/к в/у 0,33кг 8шт.  ОСТАНКИНО</v>
          </cell>
          <cell r="D209">
            <v>976</v>
          </cell>
          <cell r="F209">
            <v>976</v>
          </cell>
        </row>
        <row r="210">
          <cell r="A210" t="str">
            <v>6794 БАЛЫКОВАЯ в/к в/у  ОСТАНКИНО</v>
          </cell>
          <cell r="D210">
            <v>35.4</v>
          </cell>
          <cell r="F210">
            <v>35.4</v>
          </cell>
        </row>
        <row r="211">
          <cell r="A211" t="str">
            <v>6795 ОСТАНКИНСКАЯ в/к в/у 0,33кг 8шт.  ОСТАНКИНО</v>
          </cell>
          <cell r="D211">
            <v>57</v>
          </cell>
          <cell r="F211">
            <v>57</v>
          </cell>
        </row>
        <row r="212">
          <cell r="A212" t="str">
            <v>6807 СЕРВЕЛАТ ЕВРОПЕЙСКИЙ в/к в/у 0,33кг 8шт.  ОСТАНКИНО</v>
          </cell>
          <cell r="D212">
            <v>211</v>
          </cell>
          <cell r="F212">
            <v>211</v>
          </cell>
        </row>
        <row r="213">
          <cell r="A213" t="str">
            <v>6829 МОЛОЧНЫЕ КЛАССИЧЕСКИЕ сос п/о мгс 2*4_С  ОСТАНКИНО</v>
          </cell>
          <cell r="D213">
            <v>813.7</v>
          </cell>
          <cell r="F213">
            <v>815.81200000000001</v>
          </cell>
        </row>
        <row r="214">
          <cell r="A214" t="str">
            <v>6834 ПОСОЛЬСКАЯ ПМ с/к с/н в/у 1/100 10шт.  ОСТАНКИНО</v>
          </cell>
          <cell r="D214">
            <v>701</v>
          </cell>
          <cell r="F214">
            <v>701</v>
          </cell>
        </row>
        <row r="215">
          <cell r="A215" t="str">
            <v>6837 ФИЛЕЙНЫЕ Папа Может сос ц/о мгс 0.4кг  ОСТАНКИНО</v>
          </cell>
          <cell r="D215">
            <v>1701</v>
          </cell>
          <cell r="F215">
            <v>1701</v>
          </cell>
        </row>
        <row r="216">
          <cell r="A216" t="str">
            <v>6852 МОЛОЧНЫЕ ПРЕМИУМ ПМ сос п/о в/ у 1/350  ОСТАНКИНО</v>
          </cell>
          <cell r="D216">
            <v>3909</v>
          </cell>
          <cell r="F216">
            <v>3909</v>
          </cell>
        </row>
        <row r="217">
          <cell r="A217" t="str">
            <v>6853 МОЛОЧНЫЕ ПРЕМИУМ ПМ сос п/о мгс 1*6  ОСТАНКИНО</v>
          </cell>
          <cell r="D217">
            <v>183.9</v>
          </cell>
          <cell r="F217">
            <v>183.9</v>
          </cell>
        </row>
        <row r="218">
          <cell r="A218" t="str">
            <v>6854 МОЛОЧНЫЕ ПРЕМИУМ ПМ сос п/о мгс 0.6кг  ОСТАНКИНО</v>
          </cell>
          <cell r="D218">
            <v>550</v>
          </cell>
          <cell r="F218">
            <v>550</v>
          </cell>
        </row>
        <row r="219">
          <cell r="A219" t="str">
            <v>6861 ДОМАШНИЙ РЕЦЕПТ Коровино вар п/о  ОСТАНКИНО</v>
          </cell>
          <cell r="D219">
            <v>996.2</v>
          </cell>
          <cell r="F219">
            <v>996.2</v>
          </cell>
        </row>
        <row r="220">
          <cell r="A220" t="str">
            <v>6862 ДОМАШНИЙ РЕЦЕПТ СО ШПИК. Коровино вар п/о  ОСТАНКИНО</v>
          </cell>
          <cell r="D220">
            <v>56.4</v>
          </cell>
          <cell r="F220">
            <v>56.4</v>
          </cell>
        </row>
        <row r="221">
          <cell r="A221" t="str">
            <v>6865 ВЕТЧ.НЕЖНАЯ Коровино п/о  ОСТАНКИНО</v>
          </cell>
          <cell r="D221">
            <v>367</v>
          </cell>
          <cell r="F221">
            <v>368.505</v>
          </cell>
        </row>
        <row r="222">
          <cell r="A222" t="str">
            <v>6870 С ГОВЯДИНОЙ СН сос п/о мгс 1*6  ОСТАНКИНО</v>
          </cell>
          <cell r="D222">
            <v>98.8</v>
          </cell>
          <cell r="F222">
            <v>99.93</v>
          </cell>
        </row>
        <row r="223">
          <cell r="A223" t="str">
            <v>6901 МЯСНИКС ПМ сос б/о мгс 1/160 14шт.  ОСТАНКИНО</v>
          </cell>
          <cell r="D223">
            <v>2</v>
          </cell>
          <cell r="F223">
            <v>2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575</v>
          </cell>
          <cell r="F225">
            <v>575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280</v>
          </cell>
          <cell r="F226">
            <v>280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462</v>
          </cell>
          <cell r="F227">
            <v>462</v>
          </cell>
        </row>
        <row r="228">
          <cell r="A228" t="str">
            <v>БОНУС ДОМАШНИЙ РЕЦЕПТ Коровино 0.5кг 8шт. (6305)</v>
          </cell>
          <cell r="D228">
            <v>31</v>
          </cell>
          <cell r="F228">
            <v>31</v>
          </cell>
        </row>
        <row r="229">
          <cell r="A229" t="str">
            <v>БОНУС ДОМАШНИЙ РЕЦЕПТ Коровино вар п/о (5324)</v>
          </cell>
          <cell r="D229">
            <v>40</v>
          </cell>
          <cell r="F229">
            <v>40</v>
          </cell>
        </row>
        <row r="230">
          <cell r="A230" t="str">
            <v>БОНУС СОЧНЫЕ сос п/о мгс 0.41кг_UZ (6087)  ОСТАНКИНО</v>
          </cell>
          <cell r="D230">
            <v>195</v>
          </cell>
          <cell r="F230">
            <v>195</v>
          </cell>
        </row>
        <row r="231">
          <cell r="A231" t="str">
            <v>БОНУС СОЧНЫЕ сос п/о мгс 1*6_UZ (6088)  ОСТАНКИНО</v>
          </cell>
          <cell r="D231">
            <v>308</v>
          </cell>
          <cell r="F231">
            <v>308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1615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0.7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2.6</v>
          </cell>
          <cell r="F234">
            <v>2.6</v>
          </cell>
        </row>
        <row r="235">
          <cell r="A235" t="str">
            <v>БОНУС_Колбаса вареная Филейская ТМ Вязанка. ВЕС  ПОКОМ</v>
          </cell>
          <cell r="F235">
            <v>501.49599999999998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603</v>
          </cell>
        </row>
        <row r="237">
          <cell r="A237" t="str">
            <v>БОНУС_Мини-чебуречки с мясом  0,3кг ТМ Зареченские  ПОКОМ</v>
          </cell>
          <cell r="D237">
            <v>4</v>
          </cell>
          <cell r="F237">
            <v>4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124.20099999999999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520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6</v>
          </cell>
          <cell r="F240">
            <v>6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9</v>
          </cell>
          <cell r="F241">
            <v>9</v>
          </cell>
        </row>
        <row r="242">
          <cell r="A242" t="str">
            <v>Бутербродная вареная 0,47 кг шт.  СПК</v>
          </cell>
          <cell r="D242">
            <v>49</v>
          </cell>
          <cell r="F242">
            <v>49</v>
          </cell>
        </row>
        <row r="243">
          <cell r="A243" t="str">
            <v>Вацлавская п/к (черева) 390 гр.шт. термоус.пак  СПК</v>
          </cell>
          <cell r="D243">
            <v>32</v>
          </cell>
          <cell r="F243">
            <v>32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7</v>
          </cell>
          <cell r="F244">
            <v>41</v>
          </cell>
        </row>
        <row r="245">
          <cell r="A245" t="str">
            <v>Готовые чебуманы с говядиной 0,28кг ТМ Горячая штучка  ПОКОМ</v>
          </cell>
          <cell r="F245">
            <v>36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562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1260</v>
          </cell>
          <cell r="F247">
            <v>3700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5</v>
          </cell>
          <cell r="F248">
            <v>1632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428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11</v>
          </cell>
          <cell r="F250">
            <v>12</v>
          </cell>
        </row>
        <row r="251">
          <cell r="A251" t="str">
            <v>Гуцульская с/к "КолбасГрад" 160 гр.шт. термоус. пак  СПК</v>
          </cell>
          <cell r="D251">
            <v>86</v>
          </cell>
          <cell r="F251">
            <v>136</v>
          </cell>
        </row>
        <row r="252">
          <cell r="A252" t="str">
            <v>Дельгаро с/в "Эликатессе" 140 гр.шт.  СПК</v>
          </cell>
          <cell r="D252">
            <v>113</v>
          </cell>
          <cell r="F252">
            <v>113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384</v>
          </cell>
          <cell r="F254">
            <v>384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41</v>
          </cell>
        </row>
        <row r="257">
          <cell r="A257" t="str">
            <v>Докторская вареная термоус.пак. "Высокий вкус"  СПК</v>
          </cell>
          <cell r="D257">
            <v>147</v>
          </cell>
          <cell r="F257">
            <v>147</v>
          </cell>
        </row>
        <row r="258">
          <cell r="A258" t="str">
            <v>Жар-ладушки с мясом ТМ Зареченские ВЕС ПОКОМ</v>
          </cell>
          <cell r="F258">
            <v>3.7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40.700000000000003</v>
          </cell>
        </row>
        <row r="261">
          <cell r="A261" t="str">
            <v>ЖАР-мени ВЕС ТМ Зареченские  ПОКОМ</v>
          </cell>
          <cell r="F261">
            <v>155.20099999999999</v>
          </cell>
        </row>
        <row r="262">
          <cell r="A262" t="str">
            <v>Классика с/к 235 гр.шт. "Высокий вкус"  СПК</v>
          </cell>
          <cell r="D262">
            <v>4</v>
          </cell>
          <cell r="F262">
            <v>4</v>
          </cell>
        </row>
        <row r="263">
          <cell r="A263" t="str">
            <v>Классическая вареная 400 гр.шт.  СПК</v>
          </cell>
          <cell r="D263">
            <v>5</v>
          </cell>
          <cell r="F263">
            <v>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1006</v>
          </cell>
          <cell r="F264">
            <v>1006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951</v>
          </cell>
          <cell r="F265">
            <v>951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316</v>
          </cell>
          <cell r="F266">
            <v>316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</v>
          </cell>
          <cell r="F267">
            <v>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</v>
          </cell>
          <cell r="F268">
            <v>1</v>
          </cell>
        </row>
        <row r="269">
          <cell r="A269" t="str">
            <v>Краковская п/к (черева) 390 гр.шт. термоус.пак. СПК</v>
          </cell>
          <cell r="D269">
            <v>1</v>
          </cell>
          <cell r="F269">
            <v>1</v>
          </cell>
        </row>
        <row r="270">
          <cell r="A270" t="str">
            <v>Круггетсы с сырным соусом ТМ Горячая штучка 0,25 кг зам  ПОКОМ</v>
          </cell>
          <cell r="F270">
            <v>688</v>
          </cell>
        </row>
        <row r="271">
          <cell r="A271" t="str">
            <v>Круггетсы сочные ТМ Горячая штучка ТС Круггетсы 0,25 кг зам  ПОКОМ</v>
          </cell>
          <cell r="F271">
            <v>1176</v>
          </cell>
        </row>
        <row r="272">
          <cell r="A272" t="str">
            <v>Ла Фаворте с/в "Эликатессе" 140 гр.шт.  СПК</v>
          </cell>
          <cell r="D272">
            <v>242</v>
          </cell>
          <cell r="F272">
            <v>242</v>
          </cell>
        </row>
        <row r="273">
          <cell r="A273" t="str">
            <v>Ливерная Печеночная "Просто выгодно" 0,3 кг.шт.  СПК</v>
          </cell>
          <cell r="D273">
            <v>67</v>
          </cell>
          <cell r="F273">
            <v>67</v>
          </cell>
        </row>
        <row r="274">
          <cell r="A274" t="str">
            <v>Любительская вареная термоус.пак. "Высокий вкус"  СПК</v>
          </cell>
          <cell r="D274">
            <v>66.5</v>
          </cell>
          <cell r="F274">
            <v>66.5</v>
          </cell>
        </row>
        <row r="275">
          <cell r="A275" t="str">
            <v>Мини-пицца с ветчиной и сыром 0,3кг ТМ Зареченские  ПОКОМ</v>
          </cell>
          <cell r="D275">
            <v>16</v>
          </cell>
          <cell r="F275">
            <v>75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1.8</v>
          </cell>
        </row>
        <row r="277">
          <cell r="A277" t="str">
            <v>Мини-сосиски в тесте "Фрайпики" 3,7кг ВЕС,  ПОКОМ</v>
          </cell>
          <cell r="F277">
            <v>20.9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40.9</v>
          </cell>
        </row>
        <row r="279">
          <cell r="A279" t="str">
            <v>Мини-сосиски в тесте 0,3кг ТМ Зареченские  ПОКОМ</v>
          </cell>
          <cell r="D279">
            <v>17</v>
          </cell>
          <cell r="F279">
            <v>71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223.30099999999999</v>
          </cell>
        </row>
        <row r="281">
          <cell r="A281" t="str">
            <v>Мини-чебуречки с мясом  0,3кг ТМ Зареченские  ПОКОМ</v>
          </cell>
          <cell r="D281">
            <v>15</v>
          </cell>
          <cell r="F281">
            <v>94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10</v>
          </cell>
          <cell r="F282">
            <v>86</v>
          </cell>
        </row>
        <row r="283">
          <cell r="A283" t="str">
            <v>Мини-шарики с курочкой и сыром ТМ Зареченские ВЕС  ПОКОМ</v>
          </cell>
          <cell r="F283">
            <v>160.5</v>
          </cell>
        </row>
        <row r="284">
          <cell r="A284" t="str">
            <v>Мусульманская вареная "Просто выгодно"  СПК</v>
          </cell>
          <cell r="D284">
            <v>7</v>
          </cell>
          <cell r="F284">
            <v>7</v>
          </cell>
        </row>
        <row r="285">
          <cell r="A285" t="str">
            <v>Мусульманская п/к "Просто выгодно" термофор.пак.  СПК</v>
          </cell>
          <cell r="D285">
            <v>2.5</v>
          </cell>
          <cell r="F285">
            <v>2.5</v>
          </cell>
        </row>
        <row r="286">
          <cell r="A286" t="str">
            <v>Наггетсы Foodgital 0,25кг ТМ Горячая штучка  ПОКОМ</v>
          </cell>
          <cell r="F286">
            <v>160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2879</v>
          </cell>
        </row>
        <row r="288">
          <cell r="A288" t="str">
            <v>Наггетсы Курушки 0,25кг ТМ Стародворье  ПОКОМ</v>
          </cell>
          <cell r="F288">
            <v>17</v>
          </cell>
        </row>
        <row r="289">
          <cell r="A289" t="str">
            <v>Наггетсы Нагетосы Сочная курочка со сладкой паприкой  0,25 кг ПОКОМ</v>
          </cell>
          <cell r="F289">
            <v>131</v>
          </cell>
        </row>
        <row r="290">
          <cell r="A290" t="str">
            <v>Наггетсы Нагетосы Сочная курочка со сметаной и зеленью ТМ Горячая штучка 0,25 ПОКОМ</v>
          </cell>
          <cell r="F290">
            <v>30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</v>
          </cell>
          <cell r="F291">
            <v>1989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16</v>
          </cell>
          <cell r="F292">
            <v>2268</v>
          </cell>
        </row>
        <row r="293">
          <cell r="A293" t="str">
            <v>Наггетсы с куриным филе и сыром ТМ Вязанка 0,25 кг ПОКОМ</v>
          </cell>
          <cell r="F293">
            <v>865</v>
          </cell>
        </row>
        <row r="294">
          <cell r="A294" t="str">
            <v>Наггетсы Хрустящие 0,3кг ТМ Зареченские  ПОКОМ</v>
          </cell>
          <cell r="D294">
            <v>27</v>
          </cell>
          <cell r="F294">
            <v>150</v>
          </cell>
        </row>
        <row r="295">
          <cell r="A295" t="str">
            <v>Наггетсы Хрустящие ТМ Зареченские. ВЕС ПОКОМ</v>
          </cell>
          <cell r="F295">
            <v>531.01099999999997</v>
          </cell>
        </row>
        <row r="296">
          <cell r="A296" t="str">
            <v>Новосибирская с/к 0,10 кг.шт. нарезка (лоток с ср.защ.атм.) "Высокий вкус"  СПК</v>
          </cell>
          <cell r="D296">
            <v>3</v>
          </cell>
          <cell r="F296">
            <v>3</v>
          </cell>
        </row>
        <row r="297">
          <cell r="A297" t="str">
            <v>Оригинальная с перцем с/к  СПК</v>
          </cell>
          <cell r="D297">
            <v>285.5</v>
          </cell>
          <cell r="F297">
            <v>805.5</v>
          </cell>
        </row>
        <row r="298">
          <cell r="A298" t="str">
            <v>Оригинальная с перцем с/к "Сибирский стандарт" 560 гр.шт.  СПК</v>
          </cell>
          <cell r="F298">
            <v>50</v>
          </cell>
        </row>
        <row r="299">
          <cell r="A299" t="str">
            <v>Особая вареная  СПК</v>
          </cell>
          <cell r="D299">
            <v>2.5</v>
          </cell>
          <cell r="F299">
            <v>2.5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224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111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1125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254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886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949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331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449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4046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1845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234.702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1343.1220000000001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68</v>
          </cell>
          <cell r="F314">
            <v>2483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1251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24</v>
          </cell>
          <cell r="F317">
            <v>80</v>
          </cell>
        </row>
        <row r="318">
          <cell r="A318" t="str">
            <v>Пельмени Жемчужные сфера 1,0кг ТМ Зареченские  ПОКОМ</v>
          </cell>
          <cell r="D318">
            <v>8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F319">
            <v>252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472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164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1463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281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545.00099999999998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1</v>
          </cell>
          <cell r="F326">
            <v>544</v>
          </cell>
        </row>
        <row r="327">
          <cell r="A327" t="str">
            <v>Пельмени Сочные сфера 0,8 кг ТМ Стародворье  ПОКОМ</v>
          </cell>
          <cell r="F327">
            <v>107</v>
          </cell>
        </row>
        <row r="328">
          <cell r="A328" t="str">
            <v>Пельмени Татарские 0,4кг ТМ Особый рецепт  ПОКОМ</v>
          </cell>
          <cell r="F328">
            <v>69</v>
          </cell>
        </row>
        <row r="329">
          <cell r="A329" t="str">
            <v>Пипперони с/к "Эликатессе" 0,10 кг.шт.  СПК</v>
          </cell>
          <cell r="D329">
            <v>14</v>
          </cell>
          <cell r="F329">
            <v>14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9</v>
          </cell>
          <cell r="F331">
            <v>49</v>
          </cell>
        </row>
        <row r="332">
          <cell r="A332" t="str">
            <v>Пирожки с мясом 3,7кг ВЕС ТМ Зареченские  ПОКОМ</v>
          </cell>
          <cell r="F332">
            <v>277.50299999999999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8</v>
          </cell>
          <cell r="F333">
            <v>27</v>
          </cell>
        </row>
        <row r="334">
          <cell r="A334" t="str">
            <v>Пирожки с яблоком и грушей 0,3кг ТМ Зареченские  ПОКОМ</v>
          </cell>
          <cell r="D334">
            <v>7</v>
          </cell>
          <cell r="F334">
            <v>12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24</v>
          </cell>
          <cell r="F335">
            <v>24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36</v>
          </cell>
          <cell r="F336">
            <v>36</v>
          </cell>
        </row>
        <row r="337">
          <cell r="A337" t="str">
            <v>Плавленый Сыр 45% "С грибами" СТМ "ПапаМожет 180гр  ОСТАНКИНО</v>
          </cell>
          <cell r="D337">
            <v>24</v>
          </cell>
          <cell r="F337">
            <v>24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14</v>
          </cell>
          <cell r="F339">
            <v>14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13</v>
          </cell>
          <cell r="F340">
            <v>13</v>
          </cell>
        </row>
        <row r="341">
          <cell r="A341" t="str">
            <v>Ричеза с/к 230 гр.шт.  СПК</v>
          </cell>
          <cell r="D341">
            <v>391</v>
          </cell>
          <cell r="F341">
            <v>391</v>
          </cell>
        </row>
        <row r="342">
          <cell r="A342" t="str">
            <v>Сальчетти с/к 230 гр.шт.  СПК</v>
          </cell>
          <cell r="D342">
            <v>292</v>
          </cell>
          <cell r="F342">
            <v>292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241</v>
          </cell>
          <cell r="F344">
            <v>241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150.5</v>
          </cell>
          <cell r="F346">
            <v>300.5</v>
          </cell>
        </row>
        <row r="347">
          <cell r="A347" t="str">
            <v>Сардельки "Необыкновенные" (в ср.защ.атм.)  СПК</v>
          </cell>
          <cell r="D347">
            <v>11</v>
          </cell>
          <cell r="F347">
            <v>11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100.5</v>
          </cell>
          <cell r="F348">
            <v>171.614</v>
          </cell>
        </row>
        <row r="349">
          <cell r="A349" t="str">
            <v>Семейная с чесночком Экстра вареная  СПК</v>
          </cell>
          <cell r="D349">
            <v>31.5</v>
          </cell>
          <cell r="F349">
            <v>31.5</v>
          </cell>
        </row>
        <row r="350">
          <cell r="A350" t="str">
            <v>Семейная с чесночком Экстра вареная 0,5 кг.шт.  СПК</v>
          </cell>
          <cell r="D350">
            <v>7</v>
          </cell>
          <cell r="F350">
            <v>7</v>
          </cell>
        </row>
        <row r="351">
          <cell r="A351" t="str">
            <v>Сервелат Европейский в/к, в/с 0,38 кг.шт.термофор.пак  СПК</v>
          </cell>
          <cell r="D351">
            <v>20</v>
          </cell>
          <cell r="F351">
            <v>20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36</v>
          </cell>
          <cell r="F352">
            <v>39</v>
          </cell>
        </row>
        <row r="353">
          <cell r="A353" t="str">
            <v>Сервелат Финский в/к 0,38 кг.шт. термофор.пак.  СПК</v>
          </cell>
          <cell r="D353">
            <v>33</v>
          </cell>
          <cell r="F353">
            <v>33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60</v>
          </cell>
          <cell r="F354">
            <v>60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320</v>
          </cell>
          <cell r="F355">
            <v>320</v>
          </cell>
        </row>
        <row r="356">
          <cell r="A356" t="str">
            <v>Сибирская особая с/к 0,235 кг шт.  СПК</v>
          </cell>
          <cell r="D356">
            <v>196</v>
          </cell>
          <cell r="F356">
            <v>196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84.5</v>
          </cell>
          <cell r="F358">
            <v>84.5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8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6</v>
          </cell>
        </row>
        <row r="361">
          <cell r="A361" t="str">
            <v>Сосиски "Баварские" 0,36 кг.шт. вак.упак.  СПК</v>
          </cell>
          <cell r="D361">
            <v>9</v>
          </cell>
          <cell r="F361">
            <v>9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18</v>
          </cell>
          <cell r="F364">
            <v>18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79</v>
          </cell>
          <cell r="F366">
            <v>79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15.6</v>
          </cell>
        </row>
        <row r="368">
          <cell r="A368" t="str">
            <v>Сочный мегачебурек ТМ Зареченские ВЕС ПОКОМ</v>
          </cell>
          <cell r="F368">
            <v>252.67099999999999</v>
          </cell>
        </row>
        <row r="369">
          <cell r="A369" t="str">
            <v>Сыр "Пармезан" 40% колотый 100 гр  ОСТАНКИНО</v>
          </cell>
          <cell r="D369">
            <v>33</v>
          </cell>
          <cell r="F369">
            <v>33</v>
          </cell>
        </row>
        <row r="370">
          <cell r="A370" t="str">
            <v>Сыр "Пармезан" 40% кусок 180 гр  ОСТАНКИНО</v>
          </cell>
          <cell r="D370">
            <v>231</v>
          </cell>
          <cell r="F370">
            <v>231</v>
          </cell>
        </row>
        <row r="371">
          <cell r="A371" t="str">
            <v>Сыр Боккончини копченый 40% 100 гр.  ОСТАНКИНО</v>
          </cell>
          <cell r="D371">
            <v>168</v>
          </cell>
          <cell r="F371">
            <v>168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48</v>
          </cell>
          <cell r="F372">
            <v>48</v>
          </cell>
        </row>
        <row r="373">
          <cell r="A373" t="str">
            <v>Сыр колбасный копченый Папа Может 400 гр  ОСТАНКИНО</v>
          </cell>
          <cell r="D373">
            <v>26</v>
          </cell>
          <cell r="F373">
            <v>26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506</v>
          </cell>
          <cell r="F375">
            <v>506</v>
          </cell>
        </row>
        <row r="376">
          <cell r="A376" t="str">
            <v>Сыр Папа Может "Гауда Голд", 45% брусок ВЕС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247</v>
          </cell>
          <cell r="F377">
            <v>247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25.5</v>
          </cell>
          <cell r="F378">
            <v>25.5</v>
          </cell>
        </row>
        <row r="379">
          <cell r="A379" t="str">
            <v>Сыр ПАПА МОЖЕТ "Министерский" 180гр, 45 %  ОСТАНКИНО</v>
          </cell>
          <cell r="D379">
            <v>69</v>
          </cell>
          <cell r="F379">
            <v>69</v>
          </cell>
        </row>
        <row r="380">
          <cell r="A380" t="str">
            <v>Сыр ПАПА МОЖЕТ "Папин завтрак" 180гр, 45 %  ОСТАНКИНО</v>
          </cell>
          <cell r="D380">
            <v>35</v>
          </cell>
          <cell r="F380">
            <v>35</v>
          </cell>
        </row>
        <row r="381">
          <cell r="A381" t="str">
            <v>Сыр Папа Может "Пошехонский" 45% вес (= 3 кг)  ОСТАНКИНО</v>
          </cell>
          <cell r="D381">
            <v>15.5</v>
          </cell>
          <cell r="F381">
            <v>15.5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1115</v>
          </cell>
          <cell r="F382">
            <v>1115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104.1</v>
          </cell>
          <cell r="F383">
            <v>104.1</v>
          </cell>
        </row>
        <row r="384">
          <cell r="A384" t="str">
            <v>Сыр Папа Может "Тильзитер", 45% брусок ВЕС   ОСТАНКИНО</v>
          </cell>
          <cell r="D384">
            <v>42</v>
          </cell>
          <cell r="F384">
            <v>42</v>
          </cell>
        </row>
        <row r="385">
          <cell r="A385" t="str">
            <v>Сыр Папа Может Гауда  45% 200гр     Останкино</v>
          </cell>
          <cell r="D385">
            <v>28</v>
          </cell>
          <cell r="F385">
            <v>28</v>
          </cell>
        </row>
        <row r="386">
          <cell r="A386" t="str">
            <v>Сыр Папа Может Голландский  45% 200гр     Останкино</v>
          </cell>
          <cell r="D386">
            <v>439</v>
          </cell>
          <cell r="F386">
            <v>439</v>
          </cell>
        </row>
        <row r="387">
          <cell r="A387" t="str">
            <v>Сыр Папа Может Голландский 45%, нарез, 125г (9 шт)  Останкино</v>
          </cell>
          <cell r="D387">
            <v>310</v>
          </cell>
          <cell r="F387">
            <v>310</v>
          </cell>
        </row>
        <row r="388">
          <cell r="A388" t="str">
            <v>Сыр Папа Может Российский  50% 200гр    Останкино</v>
          </cell>
          <cell r="D388">
            <v>63</v>
          </cell>
          <cell r="F388">
            <v>63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42</v>
          </cell>
          <cell r="F389">
            <v>45.148000000000003</v>
          </cell>
        </row>
        <row r="390">
          <cell r="A390" t="str">
            <v>Сыр Папа Может Тильзитер   45% 200гр     Останкино</v>
          </cell>
          <cell r="D390">
            <v>417</v>
          </cell>
          <cell r="F390">
            <v>417</v>
          </cell>
        </row>
        <row r="391">
          <cell r="A391" t="str">
            <v>Сыр Папа Может Тильзитер 50%, нарезка 125г  Останкино</v>
          </cell>
          <cell r="D391">
            <v>21</v>
          </cell>
          <cell r="F391">
            <v>21</v>
          </cell>
        </row>
        <row r="392">
          <cell r="A392" t="str">
            <v>Сыр Плавл. Сливочный 55% 190гр  Останкино</v>
          </cell>
          <cell r="D392">
            <v>2</v>
          </cell>
          <cell r="F392">
            <v>2</v>
          </cell>
        </row>
        <row r="393">
          <cell r="A393" t="str">
            <v>Сыр плавленый Сливочный ж 45 % 180г ТМ Папа Может (16шт) ОСТАНКИНО</v>
          </cell>
          <cell r="D393">
            <v>78</v>
          </cell>
          <cell r="F393">
            <v>78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292</v>
          </cell>
          <cell r="F394">
            <v>292</v>
          </cell>
        </row>
        <row r="395">
          <cell r="A395" t="str">
            <v>Сыр Скаморца свежий 40% 100 гр.  ОСТАНКИНО</v>
          </cell>
          <cell r="D395">
            <v>174</v>
          </cell>
          <cell r="F395">
            <v>174</v>
          </cell>
        </row>
        <row r="396">
          <cell r="A396" t="str">
            <v>Сыр творожный с зеленью 60% Папа может 140 гр.  ОСТАНКИНО</v>
          </cell>
          <cell r="D396">
            <v>37</v>
          </cell>
          <cell r="F396">
            <v>37</v>
          </cell>
        </row>
        <row r="397">
          <cell r="A397" t="str">
            <v>Сыр Тильзитер 45% ТМ Папа Может, нарезанные ломтики 125г (МИНИ)  ОСТАНКИНО</v>
          </cell>
          <cell r="D397">
            <v>14</v>
          </cell>
          <cell r="F397">
            <v>14</v>
          </cell>
        </row>
        <row r="398">
          <cell r="A398" t="str">
            <v>Сыр Чечил копченый 43% 100г/6шт ТМ Папа Может  ОСТАНКИНО</v>
          </cell>
          <cell r="D398">
            <v>261</v>
          </cell>
          <cell r="F398">
            <v>261</v>
          </cell>
        </row>
        <row r="399">
          <cell r="A399" t="str">
            <v>Сыр Чечил свежий 45% 100г/6шт ТМ Папа Может  ОСТАНКИНО</v>
          </cell>
          <cell r="D399">
            <v>325</v>
          </cell>
          <cell r="F399">
            <v>325</v>
          </cell>
        </row>
        <row r="400">
          <cell r="A400" t="str">
            <v>Сыч/Прод Коровино Российский 50% 200г СЗМЖ  ОСТАНКИНО</v>
          </cell>
          <cell r="D400">
            <v>119</v>
          </cell>
          <cell r="F400">
            <v>119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289.3</v>
          </cell>
          <cell r="F401">
            <v>289.3</v>
          </cell>
        </row>
        <row r="402">
          <cell r="A402" t="str">
            <v>Сыч/Прод Коровино Тильзитер 50% 200г СЗМЖ  ОСТАНКИНО</v>
          </cell>
          <cell r="D402">
            <v>129</v>
          </cell>
          <cell r="F402">
            <v>129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220.5</v>
          </cell>
          <cell r="F403">
            <v>220.5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21</v>
          </cell>
          <cell r="F404">
            <v>21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121</v>
          </cell>
          <cell r="F405">
            <v>121</v>
          </cell>
        </row>
        <row r="406">
          <cell r="A406" t="str">
            <v>Торо Неро с/в "Эликатессе" 140 гр.шт.  СПК</v>
          </cell>
          <cell r="D406">
            <v>220</v>
          </cell>
          <cell r="F406">
            <v>220</v>
          </cell>
        </row>
        <row r="407">
          <cell r="A407" t="str">
            <v>Уши свиные копченые к пиву 0,15кг нар. д/ф шт.  СПК</v>
          </cell>
          <cell r="D407">
            <v>25</v>
          </cell>
          <cell r="F407">
            <v>25</v>
          </cell>
        </row>
        <row r="408">
          <cell r="A408" t="str">
            <v>Фестивальная пора с/к 100 гр.шт.нар. (лоток с ср.защ.атм.)  СПК</v>
          </cell>
          <cell r="D408">
            <v>272</v>
          </cell>
          <cell r="F408">
            <v>272</v>
          </cell>
        </row>
        <row r="409">
          <cell r="A409" t="str">
            <v>Фестивальная пора с/к 235 гр.шт.  СПК</v>
          </cell>
          <cell r="D409">
            <v>1379</v>
          </cell>
          <cell r="F409">
            <v>1432</v>
          </cell>
        </row>
        <row r="410">
          <cell r="A410" t="str">
            <v>Фестивальная пора с/к термоус.пак  СПК</v>
          </cell>
          <cell r="D410">
            <v>9.1999999999999993</v>
          </cell>
          <cell r="F410">
            <v>9.1999999999999993</v>
          </cell>
        </row>
        <row r="411">
          <cell r="A411" t="str">
            <v>Фуэт с/в "Эликатессе" 160 гр.шт.  СПК</v>
          </cell>
          <cell r="D411">
            <v>255</v>
          </cell>
          <cell r="F411">
            <v>255</v>
          </cell>
        </row>
        <row r="412">
          <cell r="A412" t="str">
            <v>Хинкали Классические ТМ Зареченские ВЕС ПОКОМ</v>
          </cell>
          <cell r="F412">
            <v>55</v>
          </cell>
        </row>
        <row r="413">
          <cell r="A413" t="str">
            <v>Хотстеры Foodgital 0,25кг ТМ Горячая штучка  ПОКОМ</v>
          </cell>
          <cell r="F413">
            <v>2</v>
          </cell>
        </row>
        <row r="414">
          <cell r="A414" t="str">
            <v>Хотстеры с сыром 0,25кг ТМ Горячая штучка  ПОКОМ</v>
          </cell>
          <cell r="D414">
            <v>1</v>
          </cell>
          <cell r="F414">
            <v>378</v>
          </cell>
        </row>
        <row r="415">
          <cell r="A415" t="str">
            <v>Хотстеры ТМ Горячая штучка ТС Хотстеры 0,25 кг зам  ПОКОМ</v>
          </cell>
          <cell r="D415">
            <v>3</v>
          </cell>
          <cell r="F415">
            <v>1539</v>
          </cell>
        </row>
        <row r="416">
          <cell r="A416" t="str">
            <v>Хрустящие крылышки острые к пиву ТМ Горячая штучка 0,3кг зам  ПОКОМ</v>
          </cell>
          <cell r="D416">
            <v>12</v>
          </cell>
          <cell r="F416">
            <v>505</v>
          </cell>
        </row>
        <row r="417">
          <cell r="A417" t="str">
            <v>Хрустящие крылышки ТМ Горячая штучка 0,3 кг зам  ПОКОМ</v>
          </cell>
          <cell r="F417">
            <v>613</v>
          </cell>
        </row>
        <row r="418">
          <cell r="A418" t="str">
            <v>Хрустящие крылышки ТМ Зареченские ТС Зареченские продукты. ВЕС ПОКОМ</v>
          </cell>
          <cell r="F418">
            <v>24.8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151</v>
          </cell>
        </row>
        <row r="420">
          <cell r="A420" t="str">
            <v>Чебупай спелая вишня ТМ Горячая штучка 0,2 кг зам.  ПОКОМ</v>
          </cell>
          <cell r="F420">
            <v>298</v>
          </cell>
        </row>
        <row r="421">
          <cell r="A421" t="str">
            <v>Чебупели Курочка гриль ТМ Горячая штучка, 0,3 кг зам  ПОКОМ</v>
          </cell>
          <cell r="F421">
            <v>252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184</v>
          </cell>
          <cell r="F422">
            <v>2068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1335</v>
          </cell>
          <cell r="F423">
            <v>4761</v>
          </cell>
        </row>
        <row r="424">
          <cell r="A424" t="str">
            <v>Чебуреки Мясные вес 2,7 кг ТМ Зареченские ВЕС ПОКОМ</v>
          </cell>
          <cell r="F424">
            <v>18.899999999999999</v>
          </cell>
        </row>
        <row r="425">
          <cell r="A425" t="str">
            <v>Чебуреки сочные ВЕС ТМ Зареченские  ПОКОМ</v>
          </cell>
          <cell r="D425">
            <v>5</v>
          </cell>
          <cell r="F425">
            <v>418.702</v>
          </cell>
        </row>
        <row r="426">
          <cell r="A426" t="str">
            <v>Чизипицца с ветчиной и грибами ТМ Горячая штучка 0,33кг зам  ПОКОМ</v>
          </cell>
          <cell r="F426">
            <v>1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95</v>
          </cell>
          <cell r="F428">
            <v>96.57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210</v>
          </cell>
          <cell r="F429">
            <v>210</v>
          </cell>
        </row>
        <row r="430">
          <cell r="A430" t="str">
            <v>Юбилейная с/к 0,10 кг.шт. нарезка (лоток с ср.защ.атм.)  СПК</v>
          </cell>
          <cell r="D430">
            <v>62</v>
          </cell>
          <cell r="F430">
            <v>62</v>
          </cell>
        </row>
        <row r="431">
          <cell r="A431" t="str">
            <v>Юбилейная с/к 0,235 кг.шт.  СПК</v>
          </cell>
          <cell r="D431">
            <v>1299</v>
          </cell>
          <cell r="F431">
            <v>1379</v>
          </cell>
        </row>
        <row r="432">
          <cell r="A432" t="str">
            <v>Итого</v>
          </cell>
          <cell r="D432">
            <v>150482.73000000001</v>
          </cell>
          <cell r="F432">
            <v>325698.908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23.08.2024 - 23.08.2024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171.95500000000001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191.40899999999999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575.50300000000004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37.975000000000001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250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143.304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1132.22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74.629000000000005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0.88500000000000001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100.196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51.213999999999999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56.64</v>
          </cell>
        </row>
        <row r="31">
          <cell r="A31" t="str">
            <v xml:space="preserve"> 240  Колбаса Салями охотничья, ВЕС. ПОКОМ</v>
          </cell>
          <cell r="D31">
            <v>8.0730000000000004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158.501</v>
          </cell>
        </row>
        <row r="33">
          <cell r="A33" t="str">
            <v xml:space="preserve"> 247  Сардельки Нежные, ВЕС.  ПОКОМ</v>
          </cell>
          <cell r="D33">
            <v>32.691000000000003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34.898000000000003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321.72899999999998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20.295000000000002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62.472000000000001</v>
          </cell>
        </row>
        <row r="38">
          <cell r="A38" t="str">
            <v xml:space="preserve"> 263  Шпикачки Стародворские, ВЕС.  ПОКОМ</v>
          </cell>
          <cell r="D38">
            <v>26.885999999999999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46.502000000000002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41.637999999999998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44.831000000000003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321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925</v>
          </cell>
        </row>
        <row r="45">
          <cell r="A45" t="str">
            <v xml:space="preserve"> 283  Сосиски Сочинки, ВЕС, ТМ Стародворье ПОКОМ</v>
          </cell>
          <cell r="D45">
            <v>115.38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253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66.284000000000006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387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739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24.239000000000001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55.759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355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82.677999999999997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256.36799999999999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49.643999999999998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19.8</v>
          </cell>
        </row>
        <row r="60">
          <cell r="A60" t="str">
            <v xml:space="preserve"> 318  Сосиски Датские ТМ Зареченские, ВЕС  ПОКОМ</v>
          </cell>
          <cell r="D60">
            <v>697.02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691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28.86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7.5759999999999996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346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166.191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84</v>
          </cell>
        </row>
        <row r="70">
          <cell r="A70" t="str">
            <v xml:space="preserve"> 335  Колбаса Сливушка ТМ Вязанка. ВЕС.  ПОКОМ </v>
          </cell>
          <cell r="D70">
            <v>58.588999999999999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687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654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100.03400000000001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58.735999999999997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128.161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170.441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91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81.132999999999996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195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254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318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152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730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17.5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1601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6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25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33.753999999999998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14.872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100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44.91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39.15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24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10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73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141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79.739999999999995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980.91300000000001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1274.232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1381.8820000000001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31.795000000000002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27</v>
          </cell>
        </row>
        <row r="113">
          <cell r="A113" t="str">
            <v xml:space="preserve"> 472  Колбаса Молочная ВЕС ТМ Зареченские  ПОКОМ</v>
          </cell>
          <cell r="D113">
            <v>31.616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11</v>
          </cell>
        </row>
        <row r="116">
          <cell r="A116" t="str">
            <v xml:space="preserve"> 475  Колбаса Нежная 0,4кг ТМ Зареченские  ПОКОМ</v>
          </cell>
          <cell r="D116">
            <v>5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13</v>
          </cell>
        </row>
        <row r="118">
          <cell r="A118" t="str">
            <v xml:space="preserve"> 477  Ветчина Рубленая 0,4кг ТМ Зареченские  ПОКОМ</v>
          </cell>
          <cell r="D118">
            <v>13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14.63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9.3330000000000002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93</v>
          </cell>
        </row>
        <row r="123">
          <cell r="A123" t="str">
            <v>3812 СОЧНЫЕ сос п/о мгс 2*2  ОСТАНКИНО</v>
          </cell>
          <cell r="D123">
            <v>330.065</v>
          </cell>
        </row>
        <row r="124">
          <cell r="A124" t="str">
            <v>4063 МЯСНАЯ Папа может вар п/о_Л   ОСТАНКИНО</v>
          </cell>
          <cell r="D124">
            <v>471.81799999999998</v>
          </cell>
        </row>
        <row r="125">
          <cell r="A125" t="str">
            <v>4117 ЭКСТРА Папа может с/к в/у_Л   ОСТАНКИНО</v>
          </cell>
          <cell r="D125">
            <v>10.374000000000001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20.254999999999999</v>
          </cell>
        </row>
        <row r="127">
          <cell r="A127" t="str">
            <v>4813 ФИЛЕЙНАЯ Папа может вар п/о_Л   ОСТАНКИНО</v>
          </cell>
          <cell r="D127">
            <v>131.41499999999999</v>
          </cell>
        </row>
        <row r="128">
          <cell r="A128" t="str">
            <v>4993 САЛЯМИ ИТАЛЬЯНСКАЯ с/к в/у 1/250*8_120c ОСТАНКИНО</v>
          </cell>
          <cell r="D128">
            <v>124</v>
          </cell>
        </row>
        <row r="129">
          <cell r="A129" t="str">
            <v>5246 ДОКТОРСКАЯ ПРЕМИУМ вар б/о мгс_30с ОСТАНКИНО</v>
          </cell>
          <cell r="D129">
            <v>26.753</v>
          </cell>
        </row>
        <row r="130">
          <cell r="A130" t="str">
            <v>5341 СЕРВЕЛАТ ОХОТНИЧИЙ в/к в/у  ОСТАНКИНО</v>
          </cell>
          <cell r="D130">
            <v>130.76900000000001</v>
          </cell>
        </row>
        <row r="131">
          <cell r="A131" t="str">
            <v>5483 ЭКСТРА Папа может с/к в/у 1/250 8шт.   ОСТАНКИНО</v>
          </cell>
          <cell r="D131">
            <v>270</v>
          </cell>
        </row>
        <row r="132">
          <cell r="A132" t="str">
            <v>5544 Сервелат Финский в/к в/у_45с НОВАЯ ОСТАНКИНО</v>
          </cell>
          <cell r="D132">
            <v>331.41500000000002</v>
          </cell>
        </row>
        <row r="133">
          <cell r="A133" t="str">
            <v>5682 САЛЯМИ МЕЛКОЗЕРНЕНАЯ с/к в/у 1/120_60с   ОСТАНКИНО</v>
          </cell>
          <cell r="D133">
            <v>821</v>
          </cell>
        </row>
        <row r="134">
          <cell r="A134" t="str">
            <v>5698 СЫТНЫЕ Папа может сар б/о мгс 1*3_Маяк  ОСТАНКИНО</v>
          </cell>
          <cell r="D134">
            <v>109.09099999999999</v>
          </cell>
        </row>
        <row r="135">
          <cell r="A135" t="str">
            <v>5706 АРОМАТНАЯ Папа может с/к в/у 1/250 8шт.  ОСТАНКИНО</v>
          </cell>
          <cell r="D135">
            <v>215</v>
          </cell>
        </row>
        <row r="136">
          <cell r="A136" t="str">
            <v>5708 ПОСОЛЬСКАЯ Папа может с/к в/у ОСТАНКИНО</v>
          </cell>
          <cell r="D136">
            <v>37.854999999999997</v>
          </cell>
        </row>
        <row r="137">
          <cell r="A137" t="str">
            <v>5820 СЛИВОЧНЫЕ Папа может сос п/о мгс 2*2_45с   ОСТАНКИНО</v>
          </cell>
          <cell r="D137">
            <v>35.351999999999997</v>
          </cell>
        </row>
        <row r="138">
          <cell r="A138" t="str">
            <v>5851 ЭКСТРА Папа может вар п/о   ОСТАНКИНО</v>
          </cell>
          <cell r="D138">
            <v>86.289000000000001</v>
          </cell>
        </row>
        <row r="139">
          <cell r="A139" t="str">
            <v>5931 ОХОТНИЧЬЯ Папа может с/к в/у 1/220 8шт.   ОСТАНКИНО</v>
          </cell>
          <cell r="D139">
            <v>321</v>
          </cell>
        </row>
        <row r="140">
          <cell r="A140" t="str">
            <v>5992 ВРЕМЯ ОКРОШКИ Папа может вар п/о 0.4кг   ОСТАНКИНО</v>
          </cell>
          <cell r="D140">
            <v>301</v>
          </cell>
        </row>
        <row r="141">
          <cell r="A141" t="str">
            <v>6113 СОЧНЫЕ сос п/о мгс 1*6_Ашан  ОСТАНКИНО</v>
          </cell>
          <cell r="D141">
            <v>485.70100000000002</v>
          </cell>
        </row>
        <row r="142">
          <cell r="A142" t="str">
            <v>6206 СВИНИНА ПО-ДОМАШНЕМУ к/в мл/к в/у 0.3кг  ОСТАНКИНО</v>
          </cell>
          <cell r="D142">
            <v>157</v>
          </cell>
        </row>
        <row r="143">
          <cell r="A143" t="str">
            <v>6228 МЯСНОЕ АССОРТИ к/з с/н мгс 1/90 10шт.  ОСТАНКИНО</v>
          </cell>
          <cell r="D143">
            <v>144</v>
          </cell>
        </row>
        <row r="144">
          <cell r="A144" t="str">
            <v>6247 ДОМАШНЯЯ Папа может вар п/о 0,4кг 8шт.  ОСТАНКИНО</v>
          </cell>
          <cell r="D144">
            <v>74</v>
          </cell>
        </row>
        <row r="145">
          <cell r="A145" t="str">
            <v>6268 ГОВЯЖЬЯ Папа может вар п/о 0,4кг 8 шт.  ОСТАНКИНО</v>
          </cell>
          <cell r="D145">
            <v>133</v>
          </cell>
        </row>
        <row r="146">
          <cell r="A146" t="str">
            <v>6303 МЯСНЫЕ Папа может сос п/о мгс 1.5*3  ОСТАНКИНО</v>
          </cell>
          <cell r="D146">
            <v>113.151</v>
          </cell>
        </row>
        <row r="147">
          <cell r="A147" t="str">
            <v>6325 ДОКТОРСКАЯ ПРЕМИУМ вар п/о 0.4кг 8шт.  ОСТАНКИНО</v>
          </cell>
          <cell r="D147">
            <v>182</v>
          </cell>
        </row>
        <row r="148">
          <cell r="A148" t="str">
            <v>6333 МЯСНАЯ Папа может вар п/о 0.4кг 8шт.  ОСТАНКИНО</v>
          </cell>
          <cell r="D148">
            <v>1614</v>
          </cell>
        </row>
        <row r="149">
          <cell r="A149" t="str">
            <v>6340 ДОМАШНИЙ РЕЦЕПТ Коровино 0.5кг 8шт.  ОСТАНКИНО</v>
          </cell>
          <cell r="D149">
            <v>246</v>
          </cell>
        </row>
        <row r="150">
          <cell r="A150" t="str">
            <v>6341 ДОМАШНИЙ РЕЦЕПТ СО ШПИКОМ Коровино 0.5кг  ОСТАНКИНО</v>
          </cell>
          <cell r="D150">
            <v>16</v>
          </cell>
        </row>
        <row r="151">
          <cell r="A151" t="str">
            <v>6353 ЭКСТРА Папа может вар п/о 0.4кг 8шт.  ОСТАНКИНО</v>
          </cell>
          <cell r="D151">
            <v>580</v>
          </cell>
        </row>
        <row r="152">
          <cell r="A152" t="str">
            <v>6392 ФИЛЕЙНАЯ Папа может вар п/о 0.4кг. ОСТАНКИНО</v>
          </cell>
          <cell r="D152">
            <v>1333</v>
          </cell>
        </row>
        <row r="153">
          <cell r="A153" t="str">
            <v>6426 КЛАССИЧЕСКАЯ ПМ вар п/о 0.3кг 8шт.  ОСТАНКИНО</v>
          </cell>
          <cell r="D153">
            <v>464</v>
          </cell>
        </row>
        <row r="154">
          <cell r="A154" t="str">
            <v>6453 ЭКСТРА Папа может с/к с/н в/у 1/100 14шт.   ОСТАНКИНО</v>
          </cell>
          <cell r="D154">
            <v>519</v>
          </cell>
        </row>
        <row r="155">
          <cell r="A155" t="str">
            <v>6454 АРОМАТНАЯ с/к с/н в/у 1/100 14шт.  ОСТАНКИНО</v>
          </cell>
          <cell r="D155">
            <v>442</v>
          </cell>
        </row>
        <row r="156">
          <cell r="A156" t="str">
            <v>6459 СЕРВЕЛАТ ШВЕЙЦАРСК. в/к с/н в/у 1/100*10  ОСТАНКИНО</v>
          </cell>
          <cell r="D156">
            <v>47</v>
          </cell>
        </row>
        <row r="157">
          <cell r="A157" t="str">
            <v>6470 ВЕТЧ.МРАМОРНАЯ в/у_45с  ОСТАНКИНО</v>
          </cell>
          <cell r="D157">
            <v>2.5499999999999998</v>
          </cell>
        </row>
        <row r="158">
          <cell r="A158" t="str">
            <v>6527 ШПИКАЧКИ СОЧНЫЕ ПМ сар б/о мгс 1*3 45с ОСТАНКИНО</v>
          </cell>
          <cell r="D158">
            <v>95.204999999999998</v>
          </cell>
        </row>
        <row r="159">
          <cell r="A159" t="str">
            <v>6586 МРАМОРНАЯ И БАЛЫКОВАЯ в/к с/н мгс 1/90 ОСТАНКИНО</v>
          </cell>
          <cell r="D159">
            <v>106</v>
          </cell>
        </row>
        <row r="160">
          <cell r="A160" t="str">
            <v>6602 БАВАРСКИЕ ПМ сос ц/о мгс 0,35кг 8шт.  ОСТАНКИНО</v>
          </cell>
          <cell r="D160">
            <v>69</v>
          </cell>
        </row>
        <row r="161">
          <cell r="A161" t="str">
            <v>6661 СОЧНЫЙ ГРИЛЬ ПМ сос п/о мгс 1.5*4_Маяк  ОСТАНКИНО</v>
          </cell>
          <cell r="D161">
            <v>4.7969999999999997</v>
          </cell>
        </row>
        <row r="162">
          <cell r="A162" t="str">
            <v>6666 БОЯНСКАЯ Папа может п/к в/у 0,28кг 8 шт. ОСТАНКИНО</v>
          </cell>
          <cell r="D162">
            <v>362</v>
          </cell>
        </row>
        <row r="163">
          <cell r="A163" t="str">
            <v>6683 СЕРВЕЛАТ ЗЕРНИСТЫЙ ПМ в/к в/у 0,35кг  ОСТАНКИНО</v>
          </cell>
          <cell r="D163">
            <v>996</v>
          </cell>
        </row>
        <row r="164">
          <cell r="A164" t="str">
            <v>6684 СЕРВЕЛАТ КАРЕЛЬСКИЙ ПМ в/к в/у 0.28кг  ОСТАНКИНО</v>
          </cell>
          <cell r="D164">
            <v>975</v>
          </cell>
        </row>
        <row r="165">
          <cell r="A165" t="str">
            <v>6689 СЕРВЕЛАТ ОХОТНИЧИЙ ПМ в/к в/у 0,35кг 8шт  ОСТАНКИНО</v>
          </cell>
          <cell r="D165">
            <v>1168</v>
          </cell>
        </row>
        <row r="166">
          <cell r="A166" t="str">
            <v>6697 СЕРВЕЛАТ ФИНСКИЙ ПМ в/к в/у 0,35кг 8шт.  ОСТАНКИНО</v>
          </cell>
          <cell r="D166">
            <v>1762</v>
          </cell>
        </row>
        <row r="167">
          <cell r="A167" t="str">
            <v>6713 СОЧНЫЙ ГРИЛЬ ПМ сос п/о мгс 0.41кг 8шт.  ОСТАНКИНО</v>
          </cell>
          <cell r="D167">
            <v>452</v>
          </cell>
        </row>
        <row r="168">
          <cell r="A168" t="str">
            <v>6722 СОЧНЫЕ ПМ сос п/о мгс 0,41кг 10шт.  ОСТАНКИНО</v>
          </cell>
          <cell r="D168">
            <v>2175</v>
          </cell>
        </row>
        <row r="169">
          <cell r="A169" t="str">
            <v>6726 СЛИВОЧНЫЕ ПМ сос п/о мгс 0.41кг 10шт.  ОСТАНКИНО</v>
          </cell>
          <cell r="D169">
            <v>1100</v>
          </cell>
        </row>
        <row r="170">
          <cell r="A170" t="str">
            <v>6747 РУССКАЯ ПРЕМИУМ ПМ вар ф/о в/у  ОСТАНКИНО</v>
          </cell>
          <cell r="D170">
            <v>9.0399999999999991</v>
          </cell>
        </row>
        <row r="171">
          <cell r="A171" t="str">
            <v>6759 МОЛОЧНЫЕ ГОСТ сос ц/о мгс 0.4кг 7шт.  ОСТАНКИНО</v>
          </cell>
          <cell r="D171">
            <v>11</v>
          </cell>
        </row>
        <row r="172">
          <cell r="A172" t="str">
            <v>6761 МОЛОЧНЫЕ ГОСТ сос ц/о мгс 1*4  ОСТАНКИНО</v>
          </cell>
          <cell r="D172">
            <v>6.1449999999999996</v>
          </cell>
        </row>
        <row r="173">
          <cell r="A173" t="str">
            <v>6762 СЛИВОЧНЫЕ сос ц/о мгс 0.41кг 8шт.  ОСТАНКИНО</v>
          </cell>
          <cell r="D173">
            <v>58</v>
          </cell>
        </row>
        <row r="174">
          <cell r="A174" t="str">
            <v>6764 СЛИВОЧНЫЕ сос ц/о мгс 1*4  ОСТАНКИНО</v>
          </cell>
          <cell r="D174">
            <v>8.6479999999999997</v>
          </cell>
        </row>
        <row r="175">
          <cell r="A175" t="str">
            <v>6765 РУБЛЕНЫЕ сос ц/о мгс 0.36кг 6шт.  ОСТАНКИНО</v>
          </cell>
          <cell r="D175">
            <v>163</v>
          </cell>
        </row>
        <row r="176">
          <cell r="A176" t="str">
            <v>6767 РУБЛЕНЫЕ сос ц/о мгс 1*4  ОСТАНКИНО</v>
          </cell>
          <cell r="D176">
            <v>16.024999999999999</v>
          </cell>
        </row>
        <row r="177">
          <cell r="A177" t="str">
            <v>6768 С СЫРОМ сос ц/о мгс 0.41кг 6шт.  ОСТАНКИНО</v>
          </cell>
          <cell r="D177">
            <v>42</v>
          </cell>
        </row>
        <row r="178">
          <cell r="A178" t="str">
            <v>6770 ИСПАНСКИЕ сос ц/о мгс 0.41кг 6шт.  ОСТАНКИНО</v>
          </cell>
          <cell r="D178">
            <v>17</v>
          </cell>
        </row>
        <row r="179">
          <cell r="A179" t="str">
            <v>6773 САЛЯМИ Папа может п/к в/у 0,28кг 8шт.  ОСТАНКИНО</v>
          </cell>
          <cell r="D179">
            <v>169</v>
          </cell>
        </row>
        <row r="180">
          <cell r="A180" t="str">
            <v>6777 МЯСНЫЕ С ГОВЯДИНОЙ ПМ сос п/о мгс 0.4кг  ОСТАНКИНО</v>
          </cell>
          <cell r="D180">
            <v>498</v>
          </cell>
        </row>
        <row r="181">
          <cell r="A181" t="str">
            <v>6785 ВЕНСКАЯ САЛЯМИ п/к в/у 0.33кг 8шт.  ОСТАНКИНО</v>
          </cell>
          <cell r="D181">
            <v>109</v>
          </cell>
        </row>
        <row r="182">
          <cell r="A182" t="str">
            <v>6787 СЕРВЕЛАТ КРЕМЛЕВСКИЙ в/к в/у 0,33кг 8шт.  ОСТАНКИНО</v>
          </cell>
          <cell r="D182">
            <v>55</v>
          </cell>
        </row>
        <row r="183">
          <cell r="A183" t="str">
            <v>6790 СЕРВЕЛАТ ЕВРОПЕЙСКИЙ в/к в/у  ОСТАНКИНО</v>
          </cell>
          <cell r="D183">
            <v>0.66200000000000003</v>
          </cell>
        </row>
        <row r="184">
          <cell r="A184" t="str">
            <v>6793 БАЛЫКОВАЯ в/к в/у 0,33кг 8шт.  ОСТАНКИНО</v>
          </cell>
          <cell r="D184">
            <v>206</v>
          </cell>
        </row>
        <row r="185">
          <cell r="A185" t="str">
            <v>6794 БАЛЫКОВАЯ в/к в/у  ОСТАНКИНО</v>
          </cell>
          <cell r="D185">
            <v>3.6989999999999998</v>
          </cell>
        </row>
        <row r="186">
          <cell r="A186" t="str">
            <v>6795 ОСТАНКИНСКАЯ в/к в/у 0,33кг 8шт.  ОСТАНКИНО</v>
          </cell>
          <cell r="D186">
            <v>10</v>
          </cell>
        </row>
        <row r="187">
          <cell r="A187" t="str">
            <v>6807 СЕРВЕЛАТ ЕВРОПЕЙСКИЙ в/к в/у 0,33кг 8шт.  ОСТАНКИНО</v>
          </cell>
          <cell r="D187">
            <v>42</v>
          </cell>
        </row>
        <row r="188">
          <cell r="A188" t="str">
            <v>6829 МОЛОЧНЫЕ КЛАССИЧЕСКИЕ сос п/о мгс 2*4_С  ОСТАНКИНО</v>
          </cell>
          <cell r="D188">
            <v>152.57599999999999</v>
          </cell>
        </row>
        <row r="189">
          <cell r="A189" t="str">
            <v>6834 ПОСОЛЬСКАЯ ПМ с/к с/н в/у 1/100 10шт.  ОСТАНКИНО</v>
          </cell>
          <cell r="D189">
            <v>127</v>
          </cell>
        </row>
        <row r="190">
          <cell r="A190" t="str">
            <v>6837 ФИЛЕЙНЫЕ Папа Может сос ц/о мгс 0.4кг  ОСТАНКИНО</v>
          </cell>
          <cell r="D190">
            <v>483</v>
          </cell>
        </row>
        <row r="191">
          <cell r="A191" t="str">
            <v>6852 МОЛОЧНЫЕ ПРЕМИУМ ПМ сос п/о в/ у 1/350  ОСТАНКИНО</v>
          </cell>
          <cell r="D191">
            <v>963</v>
          </cell>
        </row>
        <row r="192">
          <cell r="A192" t="str">
            <v>6853 МОЛОЧНЫЕ ПРЕМИУМ ПМ сос п/о мгс 1*6  ОСТАНКИНО</v>
          </cell>
          <cell r="D192">
            <v>38.749000000000002</v>
          </cell>
        </row>
        <row r="193">
          <cell r="A193" t="str">
            <v>6854 МОЛОЧНЫЕ ПРЕМИУМ ПМ сос п/о мгс 0.6кг  ОСТАНКИНО</v>
          </cell>
          <cell r="D193">
            <v>79</v>
          </cell>
        </row>
        <row r="194">
          <cell r="A194" t="str">
            <v>6861 ДОМАШНИЙ РЕЦЕПТ Коровино вар п/о  ОСТАНКИНО</v>
          </cell>
          <cell r="D194">
            <v>290.60599999999999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5.9340000000000002</v>
          </cell>
        </row>
        <row r="196">
          <cell r="A196" t="str">
            <v>6865 ВЕТЧ.НЕЖНАЯ Коровино п/о  ОСТАНКИНО</v>
          </cell>
          <cell r="D196">
            <v>97.38</v>
          </cell>
        </row>
        <row r="197">
          <cell r="A197" t="str">
            <v>6870 С ГОВЯДИНОЙ СН сос п/о мгс 1*6  ОСТАНКИНО</v>
          </cell>
          <cell r="D197">
            <v>8.6039999999999992</v>
          </cell>
        </row>
        <row r="198">
          <cell r="A198" t="str">
            <v>6901 МЯСНИКС ПМ сос б/о мгс 1/160 14шт.  ОСТАНКИНО</v>
          </cell>
          <cell r="D198">
            <v>2</v>
          </cell>
        </row>
        <row r="199">
          <cell r="A199" t="str">
            <v>6919 БЕКОН с/к с/н в/у 1/180 10шт.  ОСТАНКИНО</v>
          </cell>
          <cell r="D199">
            <v>73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80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109</v>
          </cell>
        </row>
        <row r="202">
          <cell r="A202" t="str">
            <v>БОНУС ДОМАШНИЙ РЕЦЕПТ Коровино 0.5кг 8шт. (6305)</v>
          </cell>
          <cell r="D202">
            <v>8</v>
          </cell>
        </row>
        <row r="203">
          <cell r="A203" t="str">
            <v>БОНУС ДОМАШНИЙ РЕЦЕПТ Коровино вар п/о (5324)</v>
          </cell>
          <cell r="D203">
            <v>1.9039999999999999</v>
          </cell>
        </row>
        <row r="204">
          <cell r="A204" t="str">
            <v>БОНУС СОЧНЫЕ сос п/о мгс 0.41кг_UZ (6087)  ОСТАНКИНО</v>
          </cell>
          <cell r="D204">
            <v>13</v>
          </cell>
        </row>
        <row r="205">
          <cell r="A205" t="str">
            <v>БОНУС СОЧНЫЕ сос п/о мгс 1*6_UZ (6088)  ОСТАНКИНО</v>
          </cell>
          <cell r="D205">
            <v>55.570999999999998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228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97.61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97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13.5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84</v>
          </cell>
        </row>
        <row r="212">
          <cell r="A212" t="str">
            <v>БОНУС_Сервелат Фирменный в/к 0,10 кг.шт. нарезка (лоток с ср.защ.атм.)  СПК</v>
          </cell>
          <cell r="D212">
            <v>3</v>
          </cell>
        </row>
        <row r="213">
          <cell r="A213" t="str">
            <v>Бутербродная вареная 0,47 кг шт.  СПК</v>
          </cell>
          <cell r="D213">
            <v>18</v>
          </cell>
        </row>
        <row r="214">
          <cell r="A214" t="str">
            <v>Вацлавская п/к (черева) 390 гр.шт. термоус.пак  СПК</v>
          </cell>
          <cell r="D214">
            <v>11</v>
          </cell>
        </row>
        <row r="215">
          <cell r="A215" t="str">
            <v>Готовые чебуманы с говядиной 0,28кг ТМ Горячая штучка  ПОКОМ</v>
          </cell>
          <cell r="D215">
            <v>2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78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510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203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39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3</v>
          </cell>
        </row>
        <row r="221">
          <cell r="A221" t="str">
            <v>Гуцульская с/к "КолбасГрад" 160 гр.шт. термоус. пак  СПК</v>
          </cell>
          <cell r="D221">
            <v>55</v>
          </cell>
        </row>
        <row r="222">
          <cell r="A222" t="str">
            <v>Дельгаро с/в "Эликатессе" 140 гр.шт.  СПК</v>
          </cell>
          <cell r="D222">
            <v>30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148</v>
          </cell>
        </row>
        <row r="224">
          <cell r="A224" t="str">
            <v>Докторская вареная в/с  СПК</v>
          </cell>
          <cell r="D224">
            <v>7.2279999999999998</v>
          </cell>
        </row>
        <row r="225">
          <cell r="A225" t="str">
            <v>Докторская вареная в/с 0,47 кг шт.  СПК</v>
          </cell>
          <cell r="D225">
            <v>15</v>
          </cell>
        </row>
        <row r="226">
          <cell r="A226" t="str">
            <v>Докторская вареная термоус.пак. "Высокий вкус"  СПК</v>
          </cell>
          <cell r="D226">
            <v>47.055999999999997</v>
          </cell>
        </row>
        <row r="227">
          <cell r="A227" t="str">
            <v>ЖАР-мени ВЕС ТМ Зареченские  ПОКОМ</v>
          </cell>
          <cell r="D227">
            <v>11</v>
          </cell>
        </row>
        <row r="228">
          <cell r="A228" t="str">
            <v>Классическая вареная 400 гр.шт.  СПК</v>
          </cell>
          <cell r="D228">
            <v>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181</v>
          </cell>
        </row>
        <row r="234">
          <cell r="A234" t="str">
            <v>Ла Фаворте с/в "Эликатессе" 140 гр.шт.  СПК</v>
          </cell>
          <cell r="D234">
            <v>91</v>
          </cell>
        </row>
        <row r="235">
          <cell r="A235" t="str">
            <v>Ливерная Печеночная "Просто выгодно" 0,3 кг.шт.  СПК</v>
          </cell>
          <cell r="D235">
            <v>17</v>
          </cell>
        </row>
        <row r="236">
          <cell r="A236" t="str">
            <v>Любительская вареная термоус.пак. "Высокий вкус"  СПК</v>
          </cell>
          <cell r="D236">
            <v>20.920999999999999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11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18.5</v>
          </cell>
        </row>
        <row r="239">
          <cell r="A239" t="str">
            <v>Мини-сосиски в тесте 0,3кг ТМ Зареченские  ПОКОМ</v>
          </cell>
          <cell r="D239">
            <v>12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29.6</v>
          </cell>
        </row>
        <row r="241">
          <cell r="A241" t="str">
            <v>Мини-чебуречки с мясом  0,3кг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11</v>
          </cell>
        </row>
        <row r="243">
          <cell r="A243" t="str">
            <v>Мини-шарики с курочкой и сыром ТМ Зареченские ВЕС  ПОКОМ</v>
          </cell>
          <cell r="D243">
            <v>15</v>
          </cell>
        </row>
        <row r="244">
          <cell r="A244" t="str">
            <v>Мусульманская вареная "Просто выгодно"  СПК</v>
          </cell>
          <cell r="D244">
            <v>2.0419999999999998</v>
          </cell>
        </row>
        <row r="245">
          <cell r="A245" t="str">
            <v>Мусульманская п/к "Просто выгодно" термофор.пак.  СПК</v>
          </cell>
          <cell r="D245">
            <v>0.48799999999999999</v>
          </cell>
        </row>
        <row r="246">
          <cell r="A246" t="str">
            <v>Наггетсы Foodgital 0,25кг ТМ Горячая штучка  ПОКОМ</v>
          </cell>
          <cell r="D246">
            <v>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740</v>
          </cell>
        </row>
        <row r="248">
          <cell r="A248" t="str">
            <v>Наггетсы Нагетосы Сочная курочка со сладкой паприкой  0,25 кг ПОКОМ</v>
          </cell>
          <cell r="D248">
            <v>25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438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619</v>
          </cell>
        </row>
        <row r="251">
          <cell r="A251" t="str">
            <v>Наггетсы с куриным филе и сыром ТМ Вязанка 0,25 кг ПОКОМ</v>
          </cell>
          <cell r="D251">
            <v>106</v>
          </cell>
        </row>
        <row r="252">
          <cell r="A252" t="str">
            <v>Наггетсы Хрустящие 0,3кг ТМ Зареченские  ПОКОМ</v>
          </cell>
          <cell r="D252">
            <v>27</v>
          </cell>
        </row>
        <row r="253">
          <cell r="A253" t="str">
            <v>Наггетсы Хрустящие ТМ Зареченские. ВЕС ПОКОМ</v>
          </cell>
          <cell r="D253">
            <v>65</v>
          </cell>
        </row>
        <row r="254">
          <cell r="A254" t="str">
            <v>Оригинальная с перцем с/к  СПК</v>
          </cell>
          <cell r="D254">
            <v>625.90599999999995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70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322</v>
          </cell>
        </row>
        <row r="258">
          <cell r="A258" t="str">
            <v>Пельмени Бигбули с мясом, Горячая штучка 0,43кг  ПОКОМ</v>
          </cell>
          <cell r="D258">
            <v>29</v>
          </cell>
        </row>
        <row r="259">
          <cell r="A259" t="str">
            <v>Пельмени Бигбули с мясом, Горячая штучка 0,9кг  ПОКОМ</v>
          </cell>
          <cell r="D259">
            <v>60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304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48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179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568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392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35.1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200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450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160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6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13</v>
          </cell>
        </row>
        <row r="271">
          <cell r="A271" t="str">
            <v>Пельмени Жемчужные сфера 1,0кг ТМ Зареченские  ПОКОМ</v>
          </cell>
          <cell r="D271">
            <v>12</v>
          </cell>
        </row>
        <row r="272">
          <cell r="A272" t="str">
            <v>Пельмени Медвежьи ушки с фермерскими сливками 0,7кг  ПОКОМ</v>
          </cell>
          <cell r="D272">
            <v>33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29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263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120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102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23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48.1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2</v>
          </cell>
        </row>
        <row r="284">
          <cell r="A284" t="str">
            <v>Покровская вареная 0,47 кг шт.  СПК</v>
          </cell>
          <cell r="D284">
            <v>7</v>
          </cell>
        </row>
        <row r="285">
          <cell r="A285" t="str">
            <v>Ричеза с/к 230 гр.шт.  СПК</v>
          </cell>
          <cell r="D285">
            <v>175</v>
          </cell>
        </row>
        <row r="286">
          <cell r="A286" t="str">
            <v>Сальчетти с/к 230 гр.шт.  СПК</v>
          </cell>
          <cell r="D286">
            <v>83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60</v>
          </cell>
        </row>
        <row r="288">
          <cell r="A288" t="str">
            <v>Салями Трюфель с/в "Эликатессе" 0,16 кг.шт.  СПК</v>
          </cell>
          <cell r="D288">
            <v>82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197.65299999999999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106.416</v>
          </cell>
        </row>
        <row r="291">
          <cell r="A291" t="str">
            <v>Семейная с чесночком Экстра вареная  СПК</v>
          </cell>
          <cell r="D291">
            <v>12.212</v>
          </cell>
        </row>
        <row r="292">
          <cell r="A292" t="str">
            <v>Семейная с чесночком Экстра вареная 0,5 кг.шт.  СПК</v>
          </cell>
          <cell r="D292">
            <v>1</v>
          </cell>
        </row>
        <row r="293">
          <cell r="A293" t="str">
            <v>Сервелат Европейский в/к, в/с 0,38 кг.шт.термофор.пак  СПК</v>
          </cell>
          <cell r="D293">
            <v>5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26</v>
          </cell>
        </row>
        <row r="295">
          <cell r="A295" t="str">
            <v>Сервелат Финский в/к 0,38 кг.шт. термофор.пак.  СПК</v>
          </cell>
          <cell r="D295">
            <v>8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8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67</v>
          </cell>
        </row>
        <row r="298">
          <cell r="A298" t="str">
            <v>Сибирская особая с/к 0,235 кг шт.  СПК</v>
          </cell>
          <cell r="D298">
            <v>55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3.3079999999999998</v>
          </cell>
        </row>
        <row r="300">
          <cell r="A300" t="str">
            <v>Сосиски Мусульманские "Просто выгодно" (в ср.защ.атм.)  СПК</v>
          </cell>
          <cell r="D300">
            <v>3.5369999999999999</v>
          </cell>
        </row>
        <row r="301">
          <cell r="A301" t="str">
            <v>Сосиски Хот-дог ВЕС (лоток с ср.защ.атм.)   СПК</v>
          </cell>
          <cell r="D301">
            <v>30.126000000000001</v>
          </cell>
        </row>
        <row r="302">
          <cell r="A302" t="str">
            <v>Сочный мегачебурек ТМ Зареченские ВЕС ПОКОМ</v>
          </cell>
          <cell r="D302">
            <v>33.520000000000003</v>
          </cell>
        </row>
        <row r="303">
          <cell r="A303" t="str">
            <v>Торо Неро с/в "Эликатессе" 140 гр.шт.  СПК</v>
          </cell>
          <cell r="D303">
            <v>70</v>
          </cell>
        </row>
        <row r="304">
          <cell r="A304" t="str">
            <v>Фестивальная пора с/к 100 гр.шт.нар. (лоток с ср.защ.атм.)  СПК</v>
          </cell>
          <cell r="D304">
            <v>83</v>
          </cell>
        </row>
        <row r="305">
          <cell r="A305" t="str">
            <v>Фестивальная пора с/к 235 гр.шт.  СПК</v>
          </cell>
          <cell r="D305">
            <v>509</v>
          </cell>
        </row>
        <row r="306">
          <cell r="A306" t="str">
            <v>Фестивальная пора с/к термоус.пак  СПК</v>
          </cell>
          <cell r="D306">
            <v>1.218</v>
          </cell>
        </row>
        <row r="307">
          <cell r="A307" t="str">
            <v>Фуэт с/в "Эликатессе" 160 гр.шт.  СПК</v>
          </cell>
          <cell r="D307">
            <v>61</v>
          </cell>
        </row>
        <row r="308">
          <cell r="A308" t="str">
            <v>Хотстеры с сыром 0,25кг ТМ Горячая штучка  ПОКОМ</v>
          </cell>
          <cell r="D308">
            <v>42</v>
          </cell>
        </row>
        <row r="309">
          <cell r="A309" t="str">
            <v>Хотстеры ТМ Горячая штучка ТС Хотстеры 0,25 кг зам  ПОКОМ</v>
          </cell>
          <cell r="D309">
            <v>334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111</v>
          </cell>
        </row>
        <row r="311">
          <cell r="A311" t="str">
            <v>Хрустящие крылышки ТМ Горячая штучка 0,3 кг зам  ПОКОМ</v>
          </cell>
          <cell r="D311">
            <v>133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30</v>
          </cell>
        </row>
        <row r="314">
          <cell r="A314" t="str">
            <v>Чебупай спелая вишня ТМ Горячая штучка 0,2 кг зам.  ПОКОМ</v>
          </cell>
          <cell r="D314">
            <v>39</v>
          </cell>
        </row>
        <row r="315">
          <cell r="A315" t="str">
            <v>Чебупели Курочка гриль ТМ Горячая штучка, 0,3 кг зам  ПОКОМ</v>
          </cell>
          <cell r="D315">
            <v>55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263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743</v>
          </cell>
        </row>
        <row r="318">
          <cell r="A318" t="str">
            <v>Чебуреки сочные ВЕС ТМ Зареченские  ПОКОМ</v>
          </cell>
          <cell r="D318">
            <v>70</v>
          </cell>
        </row>
        <row r="319">
          <cell r="A319" t="str">
            <v>Шпикачки Русские (черева) (в ср.защ.атм.) "Высокий вкус"  СПК</v>
          </cell>
          <cell r="D319">
            <v>27.437000000000001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48</v>
          </cell>
        </row>
        <row r="321">
          <cell r="A321" t="str">
            <v>Юбилейная с/к 0,10 кг.шт. нарезка (лоток с ср.защ.атм.)  СПК</v>
          </cell>
          <cell r="D321">
            <v>11</v>
          </cell>
        </row>
        <row r="322">
          <cell r="A322" t="str">
            <v>Юбилейная с/к 0,235 кг.шт.  СПК</v>
          </cell>
          <cell r="D322">
            <v>394</v>
          </cell>
        </row>
        <row r="323">
          <cell r="A323" t="str">
            <v>Итого</v>
          </cell>
          <cell r="D323">
            <v>61456.271999999997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R1048576"/>
    </sheetView>
  </sheetViews>
  <sheetFormatPr defaultColWidth="10.5" defaultRowHeight="11.45" customHeight="1" outlineLevelRow="1" x14ac:dyDescent="0.2"/>
  <cols>
    <col min="1" max="1" width="51.332031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5" width="0.83203125" style="5" customWidth="1"/>
    <col min="16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6.33203125" style="5" bestFit="1" customWidth="1"/>
    <col min="35" max="36" width="1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9" t="s">
        <v>123</v>
      </c>
    </row>
    <row r="3" spans="1:36" s="1" customFormat="1" ht="9.9499999999999993" customHeight="1" x14ac:dyDescent="0.2">
      <c r="AE3" s="19" t="s">
        <v>120</v>
      </c>
      <c r="AF3" s="19" t="s">
        <v>121</v>
      </c>
      <c r="AG3" s="19" t="s">
        <v>122</v>
      </c>
      <c r="AH3" s="19" t="s">
        <v>124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  <c r="AG4" s="13" t="s">
        <v>108</v>
      </c>
      <c r="AH4" s="13" t="s">
        <v>108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109</v>
      </c>
      <c r="L5" s="16" t="s">
        <v>110</v>
      </c>
      <c r="M5" s="16" t="s">
        <v>111</v>
      </c>
      <c r="P5" s="16" t="s">
        <v>116</v>
      </c>
      <c r="Q5" s="5">
        <v>29.08</v>
      </c>
      <c r="R5" s="16" t="s">
        <v>117</v>
      </c>
      <c r="T5" s="16" t="s">
        <v>118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116</v>
      </c>
      <c r="AF5" s="16" t="s">
        <v>119</v>
      </c>
      <c r="AG5" s="16" t="s">
        <v>117</v>
      </c>
      <c r="AH5" s="16" t="s">
        <v>118</v>
      </c>
    </row>
    <row r="6" spans="1:36" ht="11.1" customHeight="1" x14ac:dyDescent="0.2">
      <c r="A6" s="6"/>
      <c r="B6" s="6"/>
      <c r="C6" s="3"/>
      <c r="D6" s="3"/>
      <c r="E6" s="9">
        <f>SUM(E7:E105)</f>
        <v>104919.41400000002</v>
      </c>
      <c r="F6" s="9">
        <f>SUM(F7:F105)</f>
        <v>59291.248999999996</v>
      </c>
      <c r="I6" s="9">
        <f>SUM(I7:I105)</f>
        <v>105461.70299999998</v>
      </c>
      <c r="J6" s="9">
        <f t="shared" ref="J6:T6" si="0">SUM(J7:J105)</f>
        <v>-542.28899999999953</v>
      </c>
      <c r="K6" s="9">
        <f t="shared" si="0"/>
        <v>23405</v>
      </c>
      <c r="L6" s="9">
        <f t="shared" si="0"/>
        <v>800</v>
      </c>
      <c r="M6" s="9">
        <f t="shared" si="0"/>
        <v>37520</v>
      </c>
      <c r="N6" s="9">
        <f t="shared" si="0"/>
        <v>0</v>
      </c>
      <c r="O6" s="9">
        <f t="shared" si="0"/>
        <v>0</v>
      </c>
      <c r="P6" s="9">
        <f t="shared" si="0"/>
        <v>4180</v>
      </c>
      <c r="Q6" s="9">
        <f t="shared" si="0"/>
        <v>12790</v>
      </c>
      <c r="R6" s="9">
        <f t="shared" si="0"/>
        <v>2370</v>
      </c>
      <c r="S6" s="9">
        <f t="shared" si="0"/>
        <v>20983.882800000007</v>
      </c>
      <c r="T6" s="9">
        <f t="shared" si="0"/>
        <v>37780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20732.989000000001</v>
      </c>
      <c r="Z6" s="9">
        <f t="shared" ref="Z6" si="4">SUM(Z7:Z105)</f>
        <v>21517.589</v>
      </c>
      <c r="AA6" s="9">
        <f t="shared" ref="AA6" si="5">SUM(AA7:AA105)</f>
        <v>22651.079399999995</v>
      </c>
      <c r="AB6" s="9">
        <f t="shared" ref="AB6" si="6">SUM(AB7:AB105)</f>
        <v>23507.398000000005</v>
      </c>
      <c r="AC6" s="9"/>
      <c r="AD6" s="9"/>
      <c r="AE6" s="9">
        <f t="shared" ref="AE6" si="7">SUM(AE7:AE105)</f>
        <v>1988.1000000000001</v>
      </c>
      <c r="AF6" s="9">
        <f t="shared" ref="AF6" si="8">SUM(AF7:AF105)</f>
        <v>5303.6</v>
      </c>
      <c r="AG6" s="9">
        <f t="shared" ref="AG6:AH6" si="9">SUM(AG7:AG105)</f>
        <v>900.59999999999991</v>
      </c>
      <c r="AH6" s="9">
        <f t="shared" si="9"/>
        <v>16903.499999999996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337</v>
      </c>
      <c r="D7" s="8">
        <v>346</v>
      </c>
      <c r="E7" s="8">
        <v>426</v>
      </c>
      <c r="F7" s="8">
        <v>250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431</v>
      </c>
      <c r="J7" s="15">
        <f>E7-I7</f>
        <v>-5</v>
      </c>
      <c r="K7" s="15">
        <f>VLOOKUP(A:A,[1]TDSheet!$A:$M,13,0)</f>
        <v>40</v>
      </c>
      <c r="L7" s="15">
        <f>VLOOKUP(A:A,[1]TDSheet!$A:$R,18,0)</f>
        <v>0</v>
      </c>
      <c r="M7" s="15">
        <f>VLOOKUP(A:A,[1]TDSheet!$A:$T,20,0)</f>
        <v>120</v>
      </c>
      <c r="N7" s="15"/>
      <c r="O7" s="15"/>
      <c r="P7" s="17">
        <v>80</v>
      </c>
      <c r="Q7" s="17">
        <v>80</v>
      </c>
      <c r="R7" s="17"/>
      <c r="S7" s="15">
        <f>E7/5</f>
        <v>85.2</v>
      </c>
      <c r="T7" s="17">
        <v>160</v>
      </c>
      <c r="U7" s="18">
        <f>(F7+K7+L7+M7+P7+Q7+R7+T7)/S7</f>
        <v>8.568075117370892</v>
      </c>
      <c r="V7" s="15">
        <f>F7/S7</f>
        <v>2.9342723004694835</v>
      </c>
      <c r="W7" s="15"/>
      <c r="X7" s="15"/>
      <c r="Y7" s="15">
        <f>VLOOKUP(A:A,[1]TDSheet!$A:$Y,25,0)</f>
        <v>87.2</v>
      </c>
      <c r="Z7" s="15">
        <f>VLOOKUP(A:A,[1]TDSheet!$A:$Z,26,0)</f>
        <v>96.8</v>
      </c>
      <c r="AA7" s="15">
        <f>VLOOKUP(A:A,[1]TDSheet!$A:$AA,27,0)</f>
        <v>82.8</v>
      </c>
      <c r="AB7" s="15">
        <f>VLOOKUP(A:A,[3]TDSheet!$A:$D,4,0)</f>
        <v>93</v>
      </c>
      <c r="AC7" s="15">
        <f>VLOOKUP(A:A,[1]TDSheet!$A:$AC,29,0)</f>
        <v>0</v>
      </c>
      <c r="AD7" s="15" t="str">
        <f>VLOOKUP(A:A,[1]TDSheet!$A:$AD,30,0)</f>
        <v>скидка</v>
      </c>
      <c r="AE7" s="15">
        <f>P7*G7</f>
        <v>32</v>
      </c>
      <c r="AF7" s="15">
        <f>Q7*G7</f>
        <v>32</v>
      </c>
      <c r="AG7" s="15">
        <f>R7*G7</f>
        <v>0</v>
      </c>
      <c r="AH7" s="15">
        <f>T7*G7</f>
        <v>64</v>
      </c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1525.8789999999999</v>
      </c>
      <c r="D8" s="8">
        <v>2022.5229999999999</v>
      </c>
      <c r="E8" s="8">
        <v>2333.2600000000002</v>
      </c>
      <c r="F8" s="8">
        <v>1206.971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2306.6999999999998</v>
      </c>
      <c r="J8" s="15">
        <f t="shared" ref="J8:J71" si="10">E8-I8</f>
        <v>26.5600000000004</v>
      </c>
      <c r="K8" s="15">
        <f>VLOOKUP(A:A,[1]TDSheet!$A:$M,13,0)</f>
        <v>470</v>
      </c>
      <c r="L8" s="15">
        <f>VLOOKUP(A:A,[1]TDSheet!$A:$R,18,0)</f>
        <v>300</v>
      </c>
      <c r="M8" s="15">
        <f>VLOOKUP(A:A,[1]TDSheet!$A:$T,20,0)</f>
        <v>1000</v>
      </c>
      <c r="N8" s="15"/>
      <c r="O8" s="15"/>
      <c r="P8" s="17"/>
      <c r="Q8" s="17"/>
      <c r="R8" s="17"/>
      <c r="S8" s="15">
        <f t="shared" ref="S8:S71" si="11">E8/5</f>
        <v>466.65200000000004</v>
      </c>
      <c r="T8" s="17">
        <v>1000</v>
      </c>
      <c r="U8" s="18">
        <f t="shared" ref="U8:U71" si="12">(F8+K8+L8+M8+P8+Q8+R8+T8)/S8</f>
        <v>8.5223485595261561</v>
      </c>
      <c r="V8" s="15">
        <f t="shared" ref="V8:V71" si="13">F8/S8</f>
        <v>2.5864477169282463</v>
      </c>
      <c r="W8" s="15"/>
      <c r="X8" s="15"/>
      <c r="Y8" s="15">
        <f>VLOOKUP(A:A,[1]TDSheet!$A:$Y,25,0)</f>
        <v>487.83479999999997</v>
      </c>
      <c r="Z8" s="15">
        <f>VLOOKUP(A:A,[1]TDSheet!$A:$Z,26,0)</f>
        <v>482.63860000000005</v>
      </c>
      <c r="AA8" s="15">
        <f>VLOOKUP(A:A,[1]TDSheet!$A:$AA,27,0)</f>
        <v>464.05219999999997</v>
      </c>
      <c r="AB8" s="15">
        <f>VLOOKUP(A:A,[3]TDSheet!$A:$D,4,0)</f>
        <v>330.065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P8*G8</f>
        <v>0</v>
      </c>
      <c r="AF8" s="15">
        <f t="shared" ref="AF8:AF71" si="15">Q8*G8</f>
        <v>0</v>
      </c>
      <c r="AG8" s="15">
        <f t="shared" ref="AG8:AG71" si="16">R8*G8</f>
        <v>0</v>
      </c>
      <c r="AH8" s="15">
        <f t="shared" ref="AH8:AH71" si="17">T8*G8</f>
        <v>1000</v>
      </c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1695.4739999999999</v>
      </c>
      <c r="D9" s="8">
        <v>1713.992</v>
      </c>
      <c r="E9" s="8">
        <v>2016.998</v>
      </c>
      <c r="F9" s="8">
        <v>1384.268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1957.95</v>
      </c>
      <c r="J9" s="15">
        <f t="shared" si="10"/>
        <v>59.048000000000002</v>
      </c>
      <c r="K9" s="15">
        <f>VLOOKUP(A:A,[1]TDSheet!$A:$M,13,0)</f>
        <v>500</v>
      </c>
      <c r="L9" s="15">
        <f>VLOOKUP(A:A,[1]TDSheet!$A:$R,18,0)</f>
        <v>200</v>
      </c>
      <c r="M9" s="15">
        <f>VLOOKUP(A:A,[1]TDSheet!$A:$T,20,0)</f>
        <v>500</v>
      </c>
      <c r="N9" s="15"/>
      <c r="O9" s="15"/>
      <c r="P9" s="17"/>
      <c r="Q9" s="17"/>
      <c r="R9" s="17"/>
      <c r="S9" s="15">
        <f t="shared" si="11"/>
        <v>403.39960000000002</v>
      </c>
      <c r="T9" s="17">
        <v>1000</v>
      </c>
      <c r="U9" s="18">
        <f t="shared" si="12"/>
        <v>8.8851550670848454</v>
      </c>
      <c r="V9" s="15">
        <f t="shared" si="13"/>
        <v>3.4315056336198646</v>
      </c>
      <c r="W9" s="15"/>
      <c r="X9" s="15"/>
      <c r="Y9" s="15">
        <f>VLOOKUP(A:A,[1]TDSheet!$A:$Y,25,0)</f>
        <v>455.69560000000001</v>
      </c>
      <c r="Z9" s="15">
        <f>VLOOKUP(A:A,[1]TDSheet!$A:$Z,26,0)</f>
        <v>481.68079999999998</v>
      </c>
      <c r="AA9" s="15">
        <f>VLOOKUP(A:A,[1]TDSheet!$A:$AA,27,0)</f>
        <v>484.93900000000002</v>
      </c>
      <c r="AB9" s="15">
        <f>VLOOKUP(A:A,[3]TDSheet!$A:$D,4,0)</f>
        <v>471.81799999999998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  <c r="AH9" s="15">
        <f t="shared" si="17"/>
        <v>1000</v>
      </c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81.582999999999998</v>
      </c>
      <c r="D10" s="8">
        <v>104.223</v>
      </c>
      <c r="E10" s="8">
        <v>72.504999999999995</v>
      </c>
      <c r="F10" s="8">
        <v>87.298000000000002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80.7</v>
      </c>
      <c r="J10" s="15">
        <f t="shared" si="10"/>
        <v>-8.1950000000000074</v>
      </c>
      <c r="K10" s="15">
        <f>VLOOKUP(A:A,[1]TDSheet!$A:$M,13,0)</f>
        <v>0</v>
      </c>
      <c r="L10" s="15">
        <f>VLOOKUP(A:A,[1]TDSheet!$A:$R,18,0)</f>
        <v>0</v>
      </c>
      <c r="M10" s="15">
        <f>VLOOKUP(A:A,[1]TDSheet!$A:$T,20,0)</f>
        <v>50</v>
      </c>
      <c r="N10" s="15"/>
      <c r="O10" s="15"/>
      <c r="P10" s="17"/>
      <c r="Q10" s="17"/>
      <c r="R10" s="17"/>
      <c r="S10" s="15">
        <f t="shared" si="11"/>
        <v>14.500999999999999</v>
      </c>
      <c r="T10" s="17">
        <v>50</v>
      </c>
      <c r="U10" s="18">
        <f t="shared" si="12"/>
        <v>12.916212674987932</v>
      </c>
      <c r="V10" s="15">
        <f t="shared" si="13"/>
        <v>6.0201365423074273</v>
      </c>
      <c r="W10" s="15"/>
      <c r="X10" s="15"/>
      <c r="Y10" s="15">
        <f>VLOOKUP(A:A,[1]TDSheet!$A:$Y,25,0)</f>
        <v>12.043600000000001</v>
      </c>
      <c r="Z10" s="15">
        <f>VLOOKUP(A:A,[1]TDSheet!$A:$Z,26,0)</f>
        <v>14.925000000000001</v>
      </c>
      <c r="AA10" s="15">
        <f>VLOOKUP(A:A,[1]TDSheet!$A:$AA,27,0)</f>
        <v>17.000399999999999</v>
      </c>
      <c r="AB10" s="15">
        <f>VLOOKUP(A:A,[3]TDSheet!$A:$D,4,0)</f>
        <v>10.374000000000001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50</v>
      </c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79.756</v>
      </c>
      <c r="D11" s="8">
        <v>175.13</v>
      </c>
      <c r="E11" s="8">
        <v>132.64400000000001</v>
      </c>
      <c r="F11" s="8">
        <v>120.884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129.05000000000001</v>
      </c>
      <c r="J11" s="15">
        <f t="shared" si="10"/>
        <v>3.5939999999999941</v>
      </c>
      <c r="K11" s="15">
        <f>VLOOKUP(A:A,[1]TDSheet!$A:$M,13,0)</f>
        <v>40</v>
      </c>
      <c r="L11" s="15">
        <f>VLOOKUP(A:A,[1]TDSheet!$A:$R,18,0)</f>
        <v>0</v>
      </c>
      <c r="M11" s="15">
        <f>VLOOKUP(A:A,[1]TDSheet!$A:$T,20,0)</f>
        <v>30</v>
      </c>
      <c r="N11" s="15"/>
      <c r="O11" s="15"/>
      <c r="P11" s="17"/>
      <c r="Q11" s="17"/>
      <c r="R11" s="17"/>
      <c r="S11" s="15">
        <f t="shared" si="11"/>
        <v>26.5288</v>
      </c>
      <c r="T11" s="17">
        <v>50</v>
      </c>
      <c r="U11" s="18">
        <f t="shared" si="12"/>
        <v>9.0800940864268274</v>
      </c>
      <c r="V11" s="15">
        <f t="shared" si="13"/>
        <v>4.5567081812973074</v>
      </c>
      <c r="W11" s="15"/>
      <c r="X11" s="15"/>
      <c r="Y11" s="15">
        <f>VLOOKUP(A:A,[1]TDSheet!$A:$Y,25,0)</f>
        <v>31.742000000000001</v>
      </c>
      <c r="Z11" s="15">
        <f>VLOOKUP(A:A,[1]TDSheet!$A:$Z,26,0)</f>
        <v>31.282</v>
      </c>
      <c r="AA11" s="15">
        <f>VLOOKUP(A:A,[1]TDSheet!$A:$AA,27,0)</f>
        <v>34.828400000000002</v>
      </c>
      <c r="AB11" s="15">
        <f>VLOOKUP(A:A,[3]TDSheet!$A:$D,4,0)</f>
        <v>20.254999999999999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>
        <f t="shared" si="17"/>
        <v>50</v>
      </c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459.82900000000001</v>
      </c>
      <c r="D12" s="8">
        <v>637.61099999999999</v>
      </c>
      <c r="E12" s="8">
        <v>594.90899999999999</v>
      </c>
      <c r="F12" s="8">
        <v>463.53300000000002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574</v>
      </c>
      <c r="J12" s="15">
        <f t="shared" si="10"/>
        <v>20.908999999999992</v>
      </c>
      <c r="K12" s="15">
        <f>VLOOKUP(A:A,[1]TDSheet!$A:$M,13,0)</f>
        <v>150</v>
      </c>
      <c r="L12" s="15">
        <f>VLOOKUP(A:A,[1]TDSheet!$A:$R,18,0)</f>
        <v>0</v>
      </c>
      <c r="M12" s="15">
        <f>VLOOKUP(A:A,[1]TDSheet!$A:$T,20,0)</f>
        <v>150</v>
      </c>
      <c r="N12" s="15"/>
      <c r="O12" s="15"/>
      <c r="P12" s="17">
        <v>50</v>
      </c>
      <c r="Q12" s="17"/>
      <c r="R12" s="17"/>
      <c r="S12" s="15">
        <f t="shared" si="11"/>
        <v>118.98179999999999</v>
      </c>
      <c r="T12" s="17">
        <v>250</v>
      </c>
      <c r="U12" s="18">
        <f t="shared" si="12"/>
        <v>8.9386191837743247</v>
      </c>
      <c r="V12" s="15">
        <f t="shared" si="13"/>
        <v>3.8958311271135591</v>
      </c>
      <c r="W12" s="15"/>
      <c r="X12" s="15"/>
      <c r="Y12" s="15">
        <f>VLOOKUP(A:A,[1]TDSheet!$A:$Y,25,0)</f>
        <v>119.58699999999999</v>
      </c>
      <c r="Z12" s="15">
        <f>VLOOKUP(A:A,[1]TDSheet!$A:$Z,26,0)</f>
        <v>142.27260000000001</v>
      </c>
      <c r="AA12" s="15">
        <f>VLOOKUP(A:A,[1]TDSheet!$A:$AA,27,0)</f>
        <v>139.9546</v>
      </c>
      <c r="AB12" s="15">
        <f>VLOOKUP(A:A,[3]TDSheet!$A:$D,4,0)</f>
        <v>131.41499999999999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4"/>
        <v>50</v>
      </c>
      <c r="AF12" s="15">
        <f t="shared" si="15"/>
        <v>0</v>
      </c>
      <c r="AG12" s="15">
        <f t="shared" si="16"/>
        <v>0</v>
      </c>
      <c r="AH12" s="15">
        <f t="shared" si="17"/>
        <v>250</v>
      </c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430</v>
      </c>
      <c r="D13" s="8">
        <v>453</v>
      </c>
      <c r="E13" s="8">
        <v>560</v>
      </c>
      <c r="F13" s="8">
        <v>312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570</v>
      </c>
      <c r="J13" s="15">
        <f t="shared" si="10"/>
        <v>-10</v>
      </c>
      <c r="K13" s="15">
        <f>VLOOKUP(A:A,[1]TDSheet!$A:$M,13,0)</f>
        <v>120</v>
      </c>
      <c r="L13" s="15">
        <f>VLOOKUP(A:A,[1]TDSheet!$A:$R,18,0)</f>
        <v>0</v>
      </c>
      <c r="M13" s="15">
        <f>VLOOKUP(A:A,[1]TDSheet!$A:$T,20,0)</f>
        <v>400</v>
      </c>
      <c r="N13" s="15"/>
      <c r="O13" s="15"/>
      <c r="P13" s="17"/>
      <c r="Q13" s="17"/>
      <c r="R13" s="17"/>
      <c r="S13" s="15">
        <f t="shared" si="11"/>
        <v>112</v>
      </c>
      <c r="T13" s="17">
        <v>600</v>
      </c>
      <c r="U13" s="18">
        <f t="shared" si="12"/>
        <v>12.785714285714286</v>
      </c>
      <c r="V13" s="15">
        <f t="shared" si="13"/>
        <v>2.7857142857142856</v>
      </c>
      <c r="W13" s="15"/>
      <c r="X13" s="15"/>
      <c r="Y13" s="15">
        <f>VLOOKUP(A:A,[1]TDSheet!$A:$Y,25,0)</f>
        <v>111.6</v>
      </c>
      <c r="Z13" s="15">
        <f>VLOOKUP(A:A,[1]TDSheet!$A:$Z,26,0)</f>
        <v>125.8</v>
      </c>
      <c r="AA13" s="15">
        <f>VLOOKUP(A:A,[1]TDSheet!$A:$AA,27,0)</f>
        <v>117.6</v>
      </c>
      <c r="AB13" s="15">
        <f>VLOOKUP(A:A,[3]TDSheet!$A:$D,4,0)</f>
        <v>124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150</v>
      </c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38.676000000000002</v>
      </c>
      <c r="D14" s="8">
        <v>113.431</v>
      </c>
      <c r="E14" s="8">
        <v>74.460999999999999</v>
      </c>
      <c r="F14" s="8">
        <v>77.646000000000001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75</v>
      </c>
      <c r="J14" s="15">
        <f t="shared" si="10"/>
        <v>-0.53900000000000148</v>
      </c>
      <c r="K14" s="15">
        <f>VLOOKUP(A:A,[1]TDSheet!$A:$M,13,0)</f>
        <v>30</v>
      </c>
      <c r="L14" s="15">
        <f>VLOOKUP(A:A,[1]TDSheet!$A:$R,18,0)</f>
        <v>0</v>
      </c>
      <c r="M14" s="15">
        <f>VLOOKUP(A:A,[1]TDSheet!$A:$T,20,0)</f>
        <v>10</v>
      </c>
      <c r="N14" s="15"/>
      <c r="O14" s="15"/>
      <c r="P14" s="17"/>
      <c r="Q14" s="17"/>
      <c r="R14" s="17"/>
      <c r="S14" s="15">
        <f t="shared" si="11"/>
        <v>14.892199999999999</v>
      </c>
      <c r="T14" s="17">
        <v>10</v>
      </c>
      <c r="U14" s="18">
        <f t="shared" si="12"/>
        <v>8.5713326439344097</v>
      </c>
      <c r="V14" s="15">
        <f t="shared" si="13"/>
        <v>5.2138703482359894</v>
      </c>
      <c r="W14" s="15"/>
      <c r="X14" s="15"/>
      <c r="Y14" s="15">
        <f>VLOOKUP(A:A,[1]TDSheet!$A:$Y,25,0)</f>
        <v>16.817</v>
      </c>
      <c r="Z14" s="15">
        <f>VLOOKUP(A:A,[1]TDSheet!$A:$Z,26,0)</f>
        <v>19.645400000000002</v>
      </c>
      <c r="AA14" s="15">
        <f>VLOOKUP(A:A,[1]TDSheet!$A:$AA,27,0)</f>
        <v>22.319399999999998</v>
      </c>
      <c r="AB14" s="15">
        <f>VLOOKUP(A:A,[3]TDSheet!$A:$D,4,0)</f>
        <v>26.753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10</v>
      </c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281.66899999999998</v>
      </c>
      <c r="D15" s="8">
        <v>709.3</v>
      </c>
      <c r="E15" s="8">
        <v>569.82299999999998</v>
      </c>
      <c r="F15" s="8">
        <v>301.16000000000003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553.48699999999997</v>
      </c>
      <c r="J15" s="15">
        <f t="shared" si="10"/>
        <v>16.336000000000013</v>
      </c>
      <c r="K15" s="15">
        <f>VLOOKUP(A:A,[1]TDSheet!$A:$M,13,0)</f>
        <v>150</v>
      </c>
      <c r="L15" s="15">
        <f>VLOOKUP(A:A,[1]TDSheet!$A:$R,18,0)</f>
        <v>0</v>
      </c>
      <c r="M15" s="15">
        <f>VLOOKUP(A:A,[1]TDSheet!$A:$T,20,0)</f>
        <v>100</v>
      </c>
      <c r="N15" s="15"/>
      <c r="O15" s="15"/>
      <c r="P15" s="17">
        <v>130</v>
      </c>
      <c r="Q15" s="17">
        <v>100</v>
      </c>
      <c r="R15" s="17"/>
      <c r="S15" s="15">
        <f t="shared" si="11"/>
        <v>113.96459999999999</v>
      </c>
      <c r="T15" s="17">
        <v>250</v>
      </c>
      <c r="U15" s="18">
        <f t="shared" si="12"/>
        <v>9.0480728226133387</v>
      </c>
      <c r="V15" s="15">
        <f t="shared" si="13"/>
        <v>2.6425749750361081</v>
      </c>
      <c r="W15" s="15"/>
      <c r="X15" s="15"/>
      <c r="Y15" s="15">
        <f>VLOOKUP(A:A,[1]TDSheet!$A:$Y,25,0)</f>
        <v>103.3128</v>
      </c>
      <c r="Z15" s="15">
        <f>VLOOKUP(A:A,[1]TDSheet!$A:$Z,26,0)</f>
        <v>107.7672</v>
      </c>
      <c r="AA15" s="15">
        <f>VLOOKUP(A:A,[1]TDSheet!$A:$AA,27,0)</f>
        <v>116.401</v>
      </c>
      <c r="AB15" s="15">
        <f>VLOOKUP(A:A,[3]TDSheet!$A:$D,4,0)</f>
        <v>130.76900000000001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130</v>
      </c>
      <c r="AF15" s="15">
        <f t="shared" si="15"/>
        <v>100</v>
      </c>
      <c r="AG15" s="15">
        <f t="shared" si="16"/>
        <v>0</v>
      </c>
      <c r="AH15" s="15">
        <f t="shared" si="17"/>
        <v>250</v>
      </c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786</v>
      </c>
      <c r="D16" s="8">
        <v>1155</v>
      </c>
      <c r="E16" s="8">
        <v>1100</v>
      </c>
      <c r="F16" s="8">
        <v>815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1112</v>
      </c>
      <c r="J16" s="15">
        <f t="shared" si="10"/>
        <v>-12</v>
      </c>
      <c r="K16" s="15">
        <f>VLOOKUP(A:A,[1]TDSheet!$A:$M,13,0)</f>
        <v>200</v>
      </c>
      <c r="L16" s="15">
        <f>VLOOKUP(A:A,[1]TDSheet!$A:$R,18,0)</f>
        <v>0</v>
      </c>
      <c r="M16" s="15">
        <f>VLOOKUP(A:A,[1]TDSheet!$A:$T,20,0)</f>
        <v>600</v>
      </c>
      <c r="N16" s="15"/>
      <c r="O16" s="15"/>
      <c r="P16" s="17"/>
      <c r="Q16" s="17"/>
      <c r="R16" s="17"/>
      <c r="S16" s="15">
        <f t="shared" si="11"/>
        <v>220</v>
      </c>
      <c r="T16" s="17">
        <v>1000</v>
      </c>
      <c r="U16" s="18">
        <f t="shared" si="12"/>
        <v>11.886363636363637</v>
      </c>
      <c r="V16" s="15">
        <f t="shared" si="13"/>
        <v>3.7045454545454546</v>
      </c>
      <c r="W16" s="15"/>
      <c r="X16" s="15"/>
      <c r="Y16" s="15">
        <f>VLOOKUP(A:A,[1]TDSheet!$A:$Y,25,0)</f>
        <v>248</v>
      </c>
      <c r="Z16" s="15">
        <f>VLOOKUP(A:A,[1]TDSheet!$A:$Z,26,0)</f>
        <v>253.2</v>
      </c>
      <c r="AA16" s="15">
        <f>VLOOKUP(A:A,[1]TDSheet!$A:$AA,27,0)</f>
        <v>252.4</v>
      </c>
      <c r="AB16" s="15">
        <f>VLOOKUP(A:A,[3]TDSheet!$A:$D,4,0)</f>
        <v>270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>
        <f t="shared" si="17"/>
        <v>250</v>
      </c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607.51300000000003</v>
      </c>
      <c r="D17" s="8">
        <v>1781.0440000000001</v>
      </c>
      <c r="E17" s="8">
        <v>1176.365</v>
      </c>
      <c r="F17" s="8">
        <v>843.36099999999999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1145.3</v>
      </c>
      <c r="J17" s="15">
        <f t="shared" si="10"/>
        <v>31.065000000000055</v>
      </c>
      <c r="K17" s="15">
        <f>VLOOKUP(A:A,[1]TDSheet!$A:$M,13,0)</f>
        <v>300</v>
      </c>
      <c r="L17" s="15">
        <f>VLOOKUP(A:A,[1]TDSheet!$A:$R,18,0)</f>
        <v>0</v>
      </c>
      <c r="M17" s="15">
        <f>VLOOKUP(A:A,[1]TDSheet!$A:$T,20,0)</f>
        <v>200</v>
      </c>
      <c r="N17" s="15"/>
      <c r="O17" s="15"/>
      <c r="P17" s="17">
        <v>100</v>
      </c>
      <c r="Q17" s="17">
        <v>100</v>
      </c>
      <c r="R17" s="17"/>
      <c r="S17" s="15">
        <f t="shared" si="11"/>
        <v>235.273</v>
      </c>
      <c r="T17" s="17">
        <v>500</v>
      </c>
      <c r="U17" s="18">
        <f t="shared" si="12"/>
        <v>8.6850637344701678</v>
      </c>
      <c r="V17" s="15">
        <f t="shared" si="13"/>
        <v>3.5846059683856626</v>
      </c>
      <c r="W17" s="15"/>
      <c r="X17" s="15"/>
      <c r="Y17" s="15">
        <f>VLOOKUP(A:A,[1]TDSheet!$A:$Y,25,0)</f>
        <v>237.29740000000001</v>
      </c>
      <c r="Z17" s="15">
        <f>VLOOKUP(A:A,[1]TDSheet!$A:$Z,26,0)</f>
        <v>250.91219999999998</v>
      </c>
      <c r="AA17" s="15">
        <f>VLOOKUP(A:A,[1]TDSheet!$A:$AA,27,0)</f>
        <v>274.99259999999998</v>
      </c>
      <c r="AB17" s="15">
        <f>VLOOKUP(A:A,[3]TDSheet!$A:$D,4,0)</f>
        <v>331.41500000000002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4"/>
        <v>100</v>
      </c>
      <c r="AF17" s="15">
        <f t="shared" si="15"/>
        <v>100</v>
      </c>
      <c r="AG17" s="15">
        <f t="shared" si="16"/>
        <v>0</v>
      </c>
      <c r="AH17" s="15">
        <f t="shared" si="17"/>
        <v>500</v>
      </c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2167</v>
      </c>
      <c r="D18" s="8">
        <v>4098</v>
      </c>
      <c r="E18" s="8">
        <v>3612</v>
      </c>
      <c r="F18" s="8">
        <v>2623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3637</v>
      </c>
      <c r="J18" s="15">
        <f t="shared" si="10"/>
        <v>-25</v>
      </c>
      <c r="K18" s="15">
        <f>VLOOKUP(A:A,[1]TDSheet!$A:$M,13,0)</f>
        <v>800</v>
      </c>
      <c r="L18" s="15">
        <f>VLOOKUP(A:A,[1]TDSheet!$A:$R,18,0)</f>
        <v>0</v>
      </c>
      <c r="M18" s="15">
        <f>VLOOKUP(A:A,[1]TDSheet!$A:$T,20,0)</f>
        <v>1200</v>
      </c>
      <c r="N18" s="15"/>
      <c r="O18" s="15"/>
      <c r="P18" s="17"/>
      <c r="Q18" s="17"/>
      <c r="R18" s="17">
        <v>400</v>
      </c>
      <c r="S18" s="15">
        <f t="shared" si="11"/>
        <v>722.4</v>
      </c>
      <c r="T18" s="17">
        <v>1200</v>
      </c>
      <c r="U18" s="18">
        <f t="shared" si="12"/>
        <v>8.6143410852713185</v>
      </c>
      <c r="V18" s="15">
        <f t="shared" si="13"/>
        <v>3.6309523809523809</v>
      </c>
      <c r="W18" s="15"/>
      <c r="X18" s="15"/>
      <c r="Y18" s="15">
        <f>VLOOKUP(A:A,[1]TDSheet!$A:$Y,25,0)</f>
        <v>859.8</v>
      </c>
      <c r="Z18" s="15">
        <f>VLOOKUP(A:A,[1]TDSheet!$A:$Z,26,0)</f>
        <v>830</v>
      </c>
      <c r="AA18" s="15">
        <f>VLOOKUP(A:A,[1]TDSheet!$A:$AA,27,0)</f>
        <v>848.2</v>
      </c>
      <c r="AB18" s="15">
        <f>VLOOKUP(A:A,[3]TDSheet!$A:$D,4,0)</f>
        <v>821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4"/>
        <v>0</v>
      </c>
      <c r="AF18" s="15">
        <f t="shared" si="15"/>
        <v>0</v>
      </c>
      <c r="AG18" s="15">
        <f t="shared" si="16"/>
        <v>48</v>
      </c>
      <c r="AH18" s="15">
        <f t="shared" si="17"/>
        <v>144</v>
      </c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22.067</v>
      </c>
      <c r="D19" s="8">
        <v>545.11699999999996</v>
      </c>
      <c r="E19" s="8">
        <v>295.85899999999998</v>
      </c>
      <c r="F19" s="8">
        <v>186.02600000000001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481.5</v>
      </c>
      <c r="J19" s="15">
        <f t="shared" si="10"/>
        <v>-185.64100000000002</v>
      </c>
      <c r="K19" s="15">
        <f>VLOOKUP(A:A,[1]TDSheet!$A:$M,13,0)</f>
        <v>105</v>
      </c>
      <c r="L19" s="15">
        <f>VLOOKUP(A:A,[1]TDSheet!$A:$R,18,0)</f>
        <v>0</v>
      </c>
      <c r="M19" s="15">
        <f>VLOOKUP(A:A,[1]TDSheet!$A:$T,20,0)</f>
        <v>100</v>
      </c>
      <c r="N19" s="15"/>
      <c r="O19" s="15"/>
      <c r="P19" s="17"/>
      <c r="Q19" s="17"/>
      <c r="R19" s="17"/>
      <c r="S19" s="15">
        <f t="shared" si="11"/>
        <v>59.171799999999998</v>
      </c>
      <c r="T19" s="17">
        <v>120</v>
      </c>
      <c r="U19" s="18">
        <f t="shared" si="12"/>
        <v>8.6363098638202658</v>
      </c>
      <c r="V19" s="15">
        <f t="shared" si="13"/>
        <v>3.1438286481060236</v>
      </c>
      <c r="W19" s="15"/>
      <c r="X19" s="15"/>
      <c r="Y19" s="15">
        <f>VLOOKUP(A:A,[1]TDSheet!$A:$Y,25,0)</f>
        <v>51.195800000000006</v>
      </c>
      <c r="Z19" s="15">
        <f>VLOOKUP(A:A,[1]TDSheet!$A:$Z,26,0)</f>
        <v>49.757799999999996</v>
      </c>
      <c r="AA19" s="15">
        <f>VLOOKUP(A:A,[1]TDSheet!$A:$AA,27,0)</f>
        <v>71.308799999999991</v>
      </c>
      <c r="AB19" s="15">
        <f>VLOOKUP(A:A,[3]TDSheet!$A:$D,4,0)</f>
        <v>109.09099999999999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4"/>
        <v>0</v>
      </c>
      <c r="AF19" s="15">
        <f t="shared" si="15"/>
        <v>0</v>
      </c>
      <c r="AG19" s="15">
        <f t="shared" si="16"/>
        <v>0</v>
      </c>
      <c r="AH19" s="15">
        <f t="shared" si="17"/>
        <v>120</v>
      </c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514</v>
      </c>
      <c r="D20" s="8">
        <v>1505</v>
      </c>
      <c r="E20" s="8">
        <v>1118</v>
      </c>
      <c r="F20" s="8">
        <v>884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1138</v>
      </c>
      <c r="J20" s="15">
        <f t="shared" si="10"/>
        <v>-20</v>
      </c>
      <c r="K20" s="15">
        <f>VLOOKUP(A:A,[1]TDSheet!$A:$M,13,0)</f>
        <v>240</v>
      </c>
      <c r="L20" s="15">
        <f>VLOOKUP(A:A,[1]TDSheet!$A:$R,18,0)</f>
        <v>0</v>
      </c>
      <c r="M20" s="15">
        <f>VLOOKUP(A:A,[1]TDSheet!$A:$T,20,0)</f>
        <v>800</v>
      </c>
      <c r="N20" s="15"/>
      <c r="O20" s="15"/>
      <c r="P20" s="17"/>
      <c r="Q20" s="17"/>
      <c r="R20" s="17"/>
      <c r="S20" s="15">
        <f t="shared" si="11"/>
        <v>223.6</v>
      </c>
      <c r="T20" s="17">
        <v>800</v>
      </c>
      <c r="U20" s="18">
        <f t="shared" si="12"/>
        <v>12.182468694096601</v>
      </c>
      <c r="V20" s="15">
        <f t="shared" si="13"/>
        <v>3.9534883720930232</v>
      </c>
      <c r="W20" s="15"/>
      <c r="X20" s="15"/>
      <c r="Y20" s="15">
        <f>VLOOKUP(A:A,[1]TDSheet!$A:$Y,25,0)</f>
        <v>243.8</v>
      </c>
      <c r="Z20" s="15">
        <f>VLOOKUP(A:A,[1]TDSheet!$A:$Z,26,0)</f>
        <v>241</v>
      </c>
      <c r="AA20" s="15">
        <f>VLOOKUP(A:A,[1]TDSheet!$A:$AA,27,0)</f>
        <v>270.39999999999998</v>
      </c>
      <c r="AB20" s="15">
        <f>VLOOKUP(A:A,[3]TDSheet!$A:$D,4,0)</f>
        <v>215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200</v>
      </c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/>
      <c r="D21" s="8">
        <v>160.33699999999999</v>
      </c>
      <c r="E21" s="8">
        <v>85.691999999999993</v>
      </c>
      <c r="F21" s="8">
        <v>66.677999999999997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93.4</v>
      </c>
      <c r="J21" s="15">
        <f t="shared" si="10"/>
        <v>-7.7080000000000126</v>
      </c>
      <c r="K21" s="15">
        <f>VLOOKUP(A:A,[1]TDSheet!$A:$M,13,0)</f>
        <v>0</v>
      </c>
      <c r="L21" s="15">
        <f>VLOOKUP(A:A,[1]TDSheet!$A:$R,18,0)</f>
        <v>0</v>
      </c>
      <c r="M21" s="15">
        <f>VLOOKUP(A:A,[1]TDSheet!$A:$T,20,0)</f>
        <v>0</v>
      </c>
      <c r="N21" s="15"/>
      <c r="O21" s="15"/>
      <c r="P21" s="17">
        <v>70</v>
      </c>
      <c r="Q21" s="17"/>
      <c r="R21" s="17"/>
      <c r="S21" s="15">
        <f t="shared" si="11"/>
        <v>17.138399999999997</v>
      </c>
      <c r="T21" s="17">
        <v>50</v>
      </c>
      <c r="U21" s="18">
        <f t="shared" si="12"/>
        <v>10.892382019325026</v>
      </c>
      <c r="V21" s="15">
        <f t="shared" si="13"/>
        <v>3.8905615460019609</v>
      </c>
      <c r="W21" s="15"/>
      <c r="X21" s="15"/>
      <c r="Y21" s="15">
        <f>VLOOKUP(A:A,[1]TDSheet!$A:$Y,25,0)</f>
        <v>9.8225999999999996</v>
      </c>
      <c r="Z21" s="15">
        <f>VLOOKUP(A:A,[1]TDSheet!$A:$Z,26,0)</f>
        <v>12.340199999999999</v>
      </c>
      <c r="AA21" s="15">
        <f>VLOOKUP(A:A,[1]TDSheet!$A:$AA,27,0)</f>
        <v>14.228800000000001</v>
      </c>
      <c r="AB21" s="15">
        <f>VLOOKUP(A:A,[3]TDSheet!$A:$D,4,0)</f>
        <v>37.854999999999997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70</v>
      </c>
      <c r="AF21" s="15">
        <f t="shared" si="15"/>
        <v>0</v>
      </c>
      <c r="AG21" s="15">
        <f t="shared" si="16"/>
        <v>0</v>
      </c>
      <c r="AH21" s="15">
        <f t="shared" si="17"/>
        <v>50</v>
      </c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40.229999999999997</v>
      </c>
      <c r="D22" s="8">
        <v>352.66899999999998</v>
      </c>
      <c r="E22" s="8">
        <v>179.34200000000001</v>
      </c>
      <c r="F22" s="8">
        <v>154.41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180.66399999999999</v>
      </c>
      <c r="J22" s="15">
        <f t="shared" si="10"/>
        <v>-1.3219999999999743</v>
      </c>
      <c r="K22" s="15">
        <f>VLOOKUP(A:A,[1]TDSheet!$A:$M,13,0)</f>
        <v>50</v>
      </c>
      <c r="L22" s="15">
        <f>VLOOKUP(A:A,[1]TDSheet!$A:$R,18,0)</f>
        <v>0</v>
      </c>
      <c r="M22" s="15">
        <f>VLOOKUP(A:A,[1]TDSheet!$A:$T,20,0)</f>
        <v>60</v>
      </c>
      <c r="N22" s="15"/>
      <c r="O22" s="15"/>
      <c r="P22" s="17"/>
      <c r="Q22" s="17"/>
      <c r="R22" s="17"/>
      <c r="S22" s="15">
        <f t="shared" si="11"/>
        <v>35.868400000000001</v>
      </c>
      <c r="T22" s="17">
        <v>50</v>
      </c>
      <c r="U22" s="18">
        <f t="shared" si="12"/>
        <v>8.7656544479263072</v>
      </c>
      <c r="V22" s="15">
        <f t="shared" si="13"/>
        <v>4.3049034805009425</v>
      </c>
      <c r="W22" s="15"/>
      <c r="X22" s="15"/>
      <c r="Y22" s="15">
        <f>VLOOKUP(A:A,[1]TDSheet!$A:$Y,25,0)</f>
        <v>41.4636</v>
      </c>
      <c r="Z22" s="15">
        <f>VLOOKUP(A:A,[1]TDSheet!$A:$Z,26,0)</f>
        <v>38.074799999999996</v>
      </c>
      <c r="AA22" s="15">
        <f>VLOOKUP(A:A,[1]TDSheet!$A:$AA,27,0)</f>
        <v>44.737400000000001</v>
      </c>
      <c r="AB22" s="15">
        <f>VLOOKUP(A:A,[3]TDSheet!$A:$D,4,0)</f>
        <v>35.351999999999997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4"/>
        <v>0</v>
      </c>
      <c r="AF22" s="15">
        <f t="shared" si="15"/>
        <v>0</v>
      </c>
      <c r="AG22" s="15">
        <f t="shared" si="16"/>
        <v>0</v>
      </c>
      <c r="AH22" s="15">
        <f t="shared" si="17"/>
        <v>50</v>
      </c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344.88</v>
      </c>
      <c r="D23" s="8">
        <v>262.62599999999998</v>
      </c>
      <c r="E23" s="8">
        <v>363.16899999999998</v>
      </c>
      <c r="F23" s="8">
        <v>235.91200000000001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354.15</v>
      </c>
      <c r="J23" s="15">
        <f t="shared" si="10"/>
        <v>9.0190000000000055</v>
      </c>
      <c r="K23" s="15">
        <f>VLOOKUP(A:A,[1]TDSheet!$A:$M,13,0)</f>
        <v>100</v>
      </c>
      <c r="L23" s="15">
        <f>VLOOKUP(A:A,[1]TDSheet!$A:$R,18,0)</f>
        <v>0</v>
      </c>
      <c r="M23" s="15">
        <f>VLOOKUP(A:A,[1]TDSheet!$A:$T,20,0)</f>
        <v>100</v>
      </c>
      <c r="N23" s="15"/>
      <c r="O23" s="15"/>
      <c r="P23" s="17"/>
      <c r="Q23" s="17">
        <v>100</v>
      </c>
      <c r="R23" s="17"/>
      <c r="S23" s="15">
        <f t="shared" si="11"/>
        <v>72.633799999999994</v>
      </c>
      <c r="T23" s="17">
        <v>120</v>
      </c>
      <c r="U23" s="18">
        <f t="shared" si="12"/>
        <v>9.0303963168662538</v>
      </c>
      <c r="V23" s="15">
        <f t="shared" si="13"/>
        <v>3.2479644463046133</v>
      </c>
      <c r="W23" s="15"/>
      <c r="X23" s="15"/>
      <c r="Y23" s="15">
        <f>VLOOKUP(A:A,[1]TDSheet!$A:$Y,25,0)</f>
        <v>83.244</v>
      </c>
      <c r="Z23" s="15">
        <f>VLOOKUP(A:A,[1]TDSheet!$A:$Z,26,0)</f>
        <v>92.845200000000006</v>
      </c>
      <c r="AA23" s="15">
        <f>VLOOKUP(A:A,[1]TDSheet!$A:$AA,27,0)</f>
        <v>85.617999999999995</v>
      </c>
      <c r="AB23" s="15">
        <f>VLOOKUP(A:A,[3]TDSheet!$A:$D,4,0)</f>
        <v>86.289000000000001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4"/>
        <v>0</v>
      </c>
      <c r="AF23" s="15">
        <f t="shared" si="15"/>
        <v>100</v>
      </c>
      <c r="AG23" s="15">
        <f t="shared" si="16"/>
        <v>0</v>
      </c>
      <c r="AH23" s="15">
        <f t="shared" si="17"/>
        <v>120</v>
      </c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878</v>
      </c>
      <c r="D24" s="8">
        <v>1040</v>
      </c>
      <c r="E24" s="8">
        <v>1297</v>
      </c>
      <c r="F24" s="8">
        <v>602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1316</v>
      </c>
      <c r="J24" s="15">
        <f t="shared" si="10"/>
        <v>-19</v>
      </c>
      <c r="K24" s="15">
        <f>VLOOKUP(A:A,[1]TDSheet!$A:$M,13,0)</f>
        <v>240</v>
      </c>
      <c r="L24" s="15">
        <f>VLOOKUP(A:A,[1]TDSheet!$A:$R,18,0)</f>
        <v>0</v>
      </c>
      <c r="M24" s="15">
        <f>VLOOKUP(A:A,[1]TDSheet!$A:$T,20,0)</f>
        <v>600</v>
      </c>
      <c r="N24" s="15"/>
      <c r="O24" s="15"/>
      <c r="P24" s="17">
        <v>200</v>
      </c>
      <c r="Q24" s="17"/>
      <c r="R24" s="17"/>
      <c r="S24" s="15">
        <f t="shared" si="11"/>
        <v>259.39999999999998</v>
      </c>
      <c r="T24" s="17">
        <v>600</v>
      </c>
      <c r="U24" s="18">
        <f t="shared" si="12"/>
        <v>8.6430223592906721</v>
      </c>
      <c r="V24" s="15">
        <f t="shared" si="13"/>
        <v>2.3207401696222054</v>
      </c>
      <c r="W24" s="15"/>
      <c r="X24" s="15"/>
      <c r="Y24" s="15">
        <f>VLOOKUP(A:A,[1]TDSheet!$A:$Y,25,0)</f>
        <v>248.6</v>
      </c>
      <c r="Z24" s="15">
        <f>VLOOKUP(A:A,[1]TDSheet!$A:$Z,26,0)</f>
        <v>270.60000000000002</v>
      </c>
      <c r="AA24" s="15">
        <f>VLOOKUP(A:A,[1]TDSheet!$A:$AA,27,0)</f>
        <v>256.39999999999998</v>
      </c>
      <c r="AB24" s="15">
        <f>VLOOKUP(A:A,[3]TDSheet!$A:$D,4,0)</f>
        <v>321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44</v>
      </c>
      <c r="AF24" s="15">
        <f t="shared" si="15"/>
        <v>0</v>
      </c>
      <c r="AG24" s="15">
        <f t="shared" si="16"/>
        <v>0</v>
      </c>
      <c r="AH24" s="15">
        <f t="shared" si="17"/>
        <v>132</v>
      </c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929</v>
      </c>
      <c r="D25" s="8">
        <v>1162</v>
      </c>
      <c r="E25" s="8">
        <v>1031</v>
      </c>
      <c r="F25" s="8">
        <v>642</v>
      </c>
      <c r="G25" s="22">
        <v>0</v>
      </c>
      <c r="H25" s="1">
        <f>VLOOKUP(A:A,[1]TDSheet!$A:$H,8,0)</f>
        <v>60</v>
      </c>
      <c r="I25" s="15">
        <f>VLOOKUP(A:A,[2]TDSheet!$A:$F,6,0)</f>
        <v>1040</v>
      </c>
      <c r="J25" s="15">
        <f t="shared" si="10"/>
        <v>-9</v>
      </c>
      <c r="K25" s="15">
        <f>VLOOKUP(A:A,[1]TDSheet!$A:$M,13,0)</f>
        <v>240</v>
      </c>
      <c r="L25" s="15">
        <f>VLOOKUP(A:A,[1]TDSheet!$A:$R,18,0)</f>
        <v>0</v>
      </c>
      <c r="M25" s="15">
        <f>VLOOKUP(A:A,[1]TDSheet!$A:$T,20,0)</f>
        <v>400</v>
      </c>
      <c r="N25" s="15"/>
      <c r="O25" s="15"/>
      <c r="P25" s="17"/>
      <c r="Q25" s="17"/>
      <c r="R25" s="17"/>
      <c r="S25" s="15">
        <f t="shared" si="11"/>
        <v>206.2</v>
      </c>
      <c r="T25" s="17"/>
      <c r="U25" s="18">
        <f t="shared" si="12"/>
        <v>6.217264791464598</v>
      </c>
      <c r="V25" s="15">
        <f t="shared" si="13"/>
        <v>3.1134820562560623</v>
      </c>
      <c r="W25" s="15"/>
      <c r="X25" s="15"/>
      <c r="Y25" s="15">
        <f>VLOOKUP(A:A,[1]TDSheet!$A:$Y,25,0)</f>
        <v>232.8</v>
      </c>
      <c r="Z25" s="15">
        <f>VLOOKUP(A:A,[1]TDSheet!$A:$Z,26,0)</f>
        <v>263</v>
      </c>
      <c r="AA25" s="15">
        <f>VLOOKUP(A:A,[1]TDSheet!$A:$AA,27,0)</f>
        <v>235.2</v>
      </c>
      <c r="AB25" s="15">
        <f>VLOOKUP(A:A,[3]TDSheet!$A:$D,4,0)</f>
        <v>301</v>
      </c>
      <c r="AC25" s="15" t="str">
        <f>VLOOKUP(A:A,[1]TDSheet!$A:$AC,29,0)</f>
        <v>зк</v>
      </c>
      <c r="AD25" s="23" t="s">
        <v>125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1096.355</v>
      </c>
      <c r="D26" s="8">
        <v>3985.9079999999999</v>
      </c>
      <c r="E26" s="20">
        <v>3337</v>
      </c>
      <c r="F26" s="20">
        <v>1903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2962.67</v>
      </c>
      <c r="J26" s="15">
        <f t="shared" si="10"/>
        <v>374.32999999999993</v>
      </c>
      <c r="K26" s="15">
        <f>VLOOKUP(A:A,[1]TDSheet!$A:$M,13,0)</f>
        <v>700</v>
      </c>
      <c r="L26" s="15">
        <f>VLOOKUP(A:A,[1]TDSheet!$A:$R,18,0)</f>
        <v>300</v>
      </c>
      <c r="M26" s="15">
        <f>VLOOKUP(A:A,[1]TDSheet!$A:$T,20,0)</f>
        <v>900</v>
      </c>
      <c r="N26" s="15"/>
      <c r="O26" s="15"/>
      <c r="P26" s="17">
        <v>150</v>
      </c>
      <c r="Q26" s="17">
        <v>330</v>
      </c>
      <c r="R26" s="17"/>
      <c r="S26" s="15">
        <f t="shared" si="11"/>
        <v>667.4</v>
      </c>
      <c r="T26" s="17">
        <v>1400</v>
      </c>
      <c r="U26" s="18">
        <f t="shared" si="12"/>
        <v>8.5151333533113576</v>
      </c>
      <c r="V26" s="15">
        <f t="shared" si="13"/>
        <v>2.8513635001498354</v>
      </c>
      <c r="W26" s="15"/>
      <c r="X26" s="15"/>
      <c r="Y26" s="15">
        <f>VLOOKUP(A:A,[1]TDSheet!$A:$Y,25,0)</f>
        <v>684</v>
      </c>
      <c r="Z26" s="15">
        <f>VLOOKUP(A:A,[1]TDSheet!$A:$Z,26,0)</f>
        <v>594.20000000000005</v>
      </c>
      <c r="AA26" s="15">
        <f>VLOOKUP(A:A,[1]TDSheet!$A:$AA,27,0)</f>
        <v>696.6</v>
      </c>
      <c r="AB26" s="15">
        <f>VLOOKUP(A:A,[3]TDSheet!$A:$D,4,0)</f>
        <v>485.70100000000002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4"/>
        <v>150</v>
      </c>
      <c r="AF26" s="15">
        <f t="shared" si="15"/>
        <v>330</v>
      </c>
      <c r="AG26" s="15">
        <f t="shared" si="16"/>
        <v>0</v>
      </c>
      <c r="AH26" s="15">
        <f t="shared" si="17"/>
        <v>1400</v>
      </c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345</v>
      </c>
      <c r="D27" s="8">
        <v>756</v>
      </c>
      <c r="E27" s="8">
        <v>645</v>
      </c>
      <c r="F27" s="8">
        <v>432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663</v>
      </c>
      <c r="J27" s="15">
        <f t="shared" si="10"/>
        <v>-18</v>
      </c>
      <c r="K27" s="15">
        <f>VLOOKUP(A:A,[1]TDSheet!$A:$M,13,0)</f>
        <v>240</v>
      </c>
      <c r="L27" s="15">
        <f>VLOOKUP(A:A,[1]TDSheet!$A:$R,18,0)</f>
        <v>0</v>
      </c>
      <c r="M27" s="15">
        <f>VLOOKUP(A:A,[1]TDSheet!$A:$T,20,0)</f>
        <v>240</v>
      </c>
      <c r="N27" s="15"/>
      <c r="O27" s="15"/>
      <c r="P27" s="17"/>
      <c r="Q27" s="17"/>
      <c r="R27" s="17"/>
      <c r="S27" s="15">
        <f t="shared" si="11"/>
        <v>129</v>
      </c>
      <c r="T27" s="17">
        <v>240</v>
      </c>
      <c r="U27" s="18">
        <f t="shared" si="12"/>
        <v>8.9302325581395348</v>
      </c>
      <c r="V27" s="15">
        <f t="shared" si="13"/>
        <v>3.3488372093023258</v>
      </c>
      <c r="W27" s="15"/>
      <c r="X27" s="15"/>
      <c r="Y27" s="15">
        <f>VLOOKUP(A:A,[1]TDSheet!$A:$Y,25,0)</f>
        <v>129.19999999999999</v>
      </c>
      <c r="Z27" s="15">
        <f>VLOOKUP(A:A,[1]TDSheet!$A:$Z,26,0)</f>
        <v>142</v>
      </c>
      <c r="AA27" s="15">
        <f>VLOOKUP(A:A,[1]TDSheet!$A:$AA,27,0)</f>
        <v>150.4</v>
      </c>
      <c r="AB27" s="15">
        <f>VLOOKUP(A:A,[3]TDSheet!$A:$D,4,0)</f>
        <v>157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>
        <f t="shared" si="17"/>
        <v>72</v>
      </c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199</v>
      </c>
      <c r="D28" s="8">
        <v>964</v>
      </c>
      <c r="E28" s="8">
        <v>522</v>
      </c>
      <c r="F28" s="8">
        <v>624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540</v>
      </c>
      <c r="J28" s="15">
        <f t="shared" si="10"/>
        <v>-18</v>
      </c>
      <c r="K28" s="15">
        <f>VLOOKUP(A:A,[1]TDSheet!$A:$M,13,0)</f>
        <v>160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7"/>
      <c r="Q28" s="17"/>
      <c r="R28" s="17"/>
      <c r="S28" s="15">
        <f t="shared" si="11"/>
        <v>104.4</v>
      </c>
      <c r="T28" s="17">
        <v>120</v>
      </c>
      <c r="U28" s="18">
        <f t="shared" si="12"/>
        <v>8.6590038314176248</v>
      </c>
      <c r="V28" s="15">
        <f t="shared" si="13"/>
        <v>5.9770114942528734</v>
      </c>
      <c r="W28" s="15"/>
      <c r="X28" s="15"/>
      <c r="Y28" s="15">
        <f>VLOOKUP(A:A,[1]TDSheet!$A:$Y,25,0)</f>
        <v>116.6</v>
      </c>
      <c r="Z28" s="15">
        <f>VLOOKUP(A:A,[1]TDSheet!$A:$Z,26,0)</f>
        <v>128.4</v>
      </c>
      <c r="AA28" s="15">
        <f>VLOOKUP(A:A,[1]TDSheet!$A:$AA,27,0)</f>
        <v>158.6</v>
      </c>
      <c r="AB28" s="15">
        <f>VLOOKUP(A:A,[3]TDSheet!$A:$D,4,0)</f>
        <v>144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>
        <f t="shared" si="17"/>
        <v>10.799999999999999</v>
      </c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124</v>
      </c>
      <c r="D29" s="8">
        <v>418</v>
      </c>
      <c r="E29" s="8">
        <v>262</v>
      </c>
      <c r="F29" s="8">
        <v>120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265</v>
      </c>
      <c r="J29" s="15">
        <f t="shared" si="10"/>
        <v>-3</v>
      </c>
      <c r="K29" s="15">
        <f>VLOOKUP(A:A,[1]TDSheet!$A:$M,13,0)</f>
        <v>80</v>
      </c>
      <c r="L29" s="15">
        <f>VLOOKUP(A:A,[1]TDSheet!$A:$R,18,0)</f>
        <v>0</v>
      </c>
      <c r="M29" s="15">
        <f>VLOOKUP(A:A,[1]TDSheet!$A:$T,20,0)</f>
        <v>40</v>
      </c>
      <c r="N29" s="15"/>
      <c r="O29" s="15"/>
      <c r="P29" s="25"/>
      <c r="Q29" s="17">
        <v>80</v>
      </c>
      <c r="R29" s="17"/>
      <c r="S29" s="15">
        <f t="shared" si="11"/>
        <v>52.4</v>
      </c>
      <c r="T29" s="17">
        <v>120</v>
      </c>
      <c r="U29" s="18">
        <f t="shared" si="12"/>
        <v>8.3969465648854964</v>
      </c>
      <c r="V29" s="15">
        <f t="shared" si="13"/>
        <v>2.2900763358778629</v>
      </c>
      <c r="W29" s="15"/>
      <c r="X29" s="15"/>
      <c r="Y29" s="15">
        <f>VLOOKUP(A:A,[1]TDSheet!$A:$Y,25,0)</f>
        <v>63.2</v>
      </c>
      <c r="Z29" s="15">
        <f>VLOOKUP(A:A,[1]TDSheet!$A:$Z,26,0)</f>
        <v>54</v>
      </c>
      <c r="AA29" s="15">
        <f>VLOOKUP(A:A,[1]TDSheet!$A:$AA,27,0)</f>
        <v>63</v>
      </c>
      <c r="AB29" s="15">
        <f>VLOOKUP(A:A,[3]TDSheet!$A:$D,4,0)</f>
        <v>74</v>
      </c>
      <c r="AC29" s="15" t="str">
        <f>VLOOKUP(A:A,[1]TDSheet!$A:$AC,29,0)</f>
        <v>м30з</v>
      </c>
      <c r="AD29" s="23" t="s">
        <v>126</v>
      </c>
      <c r="AE29" s="15">
        <f t="shared" si="14"/>
        <v>0</v>
      </c>
      <c r="AF29" s="15">
        <f t="shared" si="15"/>
        <v>32</v>
      </c>
      <c r="AG29" s="15">
        <f t="shared" si="16"/>
        <v>0</v>
      </c>
      <c r="AH29" s="15">
        <f t="shared" si="17"/>
        <v>48</v>
      </c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293</v>
      </c>
      <c r="D30" s="8">
        <v>623</v>
      </c>
      <c r="E30" s="8">
        <v>501</v>
      </c>
      <c r="F30" s="8">
        <v>249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501</v>
      </c>
      <c r="J30" s="15">
        <f t="shared" si="10"/>
        <v>0</v>
      </c>
      <c r="K30" s="15">
        <f>VLOOKUP(A:A,[1]TDSheet!$A:$M,13,0)</f>
        <v>120</v>
      </c>
      <c r="L30" s="15">
        <f>VLOOKUP(A:A,[1]TDSheet!$A:$R,18,0)</f>
        <v>0</v>
      </c>
      <c r="M30" s="15">
        <f>VLOOKUP(A:A,[1]TDSheet!$A:$T,20,0)</f>
        <v>80</v>
      </c>
      <c r="N30" s="15"/>
      <c r="O30" s="15"/>
      <c r="P30" s="17">
        <v>120</v>
      </c>
      <c r="Q30" s="17">
        <v>80</v>
      </c>
      <c r="R30" s="17"/>
      <c r="S30" s="15">
        <f t="shared" si="11"/>
        <v>100.2</v>
      </c>
      <c r="T30" s="17">
        <v>200</v>
      </c>
      <c r="U30" s="18">
        <f t="shared" si="12"/>
        <v>8.4730538922155691</v>
      </c>
      <c r="V30" s="15">
        <f t="shared" si="13"/>
        <v>2.4850299401197602</v>
      </c>
      <c r="W30" s="15"/>
      <c r="X30" s="15"/>
      <c r="Y30" s="15">
        <f>VLOOKUP(A:A,[1]TDSheet!$A:$Y,25,0)</f>
        <v>98.2</v>
      </c>
      <c r="Z30" s="15">
        <f>VLOOKUP(A:A,[1]TDSheet!$A:$Z,26,0)</f>
        <v>102.6</v>
      </c>
      <c r="AA30" s="15">
        <f>VLOOKUP(A:A,[1]TDSheet!$A:$AA,27,0)</f>
        <v>103.4</v>
      </c>
      <c r="AB30" s="15">
        <f>VLOOKUP(A:A,[3]TDSheet!$A:$D,4,0)</f>
        <v>133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4"/>
        <v>48</v>
      </c>
      <c r="AF30" s="15">
        <f t="shared" si="15"/>
        <v>32</v>
      </c>
      <c r="AG30" s="15">
        <f t="shared" si="16"/>
        <v>0</v>
      </c>
      <c r="AH30" s="15">
        <f t="shared" si="17"/>
        <v>80</v>
      </c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310.05500000000001</v>
      </c>
      <c r="D31" s="8">
        <v>723.34799999999996</v>
      </c>
      <c r="E31" s="8">
        <v>624.827</v>
      </c>
      <c r="F31" s="8">
        <v>319.07400000000001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599.29</v>
      </c>
      <c r="J31" s="15">
        <f t="shared" si="10"/>
        <v>25.537000000000035</v>
      </c>
      <c r="K31" s="15">
        <f>VLOOKUP(A:A,[1]TDSheet!$A:$M,13,0)</f>
        <v>150</v>
      </c>
      <c r="L31" s="15">
        <f>VLOOKUP(A:A,[1]TDSheet!$A:$R,18,0)</f>
        <v>0</v>
      </c>
      <c r="M31" s="15">
        <f>VLOOKUP(A:A,[1]TDSheet!$A:$T,20,0)</f>
        <v>200</v>
      </c>
      <c r="N31" s="15"/>
      <c r="O31" s="15"/>
      <c r="P31" s="17">
        <v>50</v>
      </c>
      <c r="Q31" s="17">
        <v>90</v>
      </c>
      <c r="R31" s="17"/>
      <c r="S31" s="15">
        <f t="shared" si="11"/>
        <v>124.9654</v>
      </c>
      <c r="T31" s="17">
        <v>250</v>
      </c>
      <c r="U31" s="18">
        <f t="shared" si="12"/>
        <v>8.4749378628004237</v>
      </c>
      <c r="V31" s="15">
        <f t="shared" si="13"/>
        <v>2.5532987530948565</v>
      </c>
      <c r="W31" s="15"/>
      <c r="X31" s="15"/>
      <c r="Y31" s="15">
        <f>VLOOKUP(A:A,[1]TDSheet!$A:$Y,25,0)</f>
        <v>131.1138</v>
      </c>
      <c r="Z31" s="15">
        <f>VLOOKUP(A:A,[1]TDSheet!$A:$Z,26,0)</f>
        <v>129.41559999999998</v>
      </c>
      <c r="AA31" s="15">
        <f>VLOOKUP(A:A,[1]TDSheet!$A:$AA,27,0)</f>
        <v>132.7244</v>
      </c>
      <c r="AB31" s="15">
        <f>VLOOKUP(A:A,[3]TDSheet!$A:$D,4,0)</f>
        <v>113.151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4"/>
        <v>50</v>
      </c>
      <c r="AF31" s="15">
        <f t="shared" si="15"/>
        <v>90</v>
      </c>
      <c r="AG31" s="15">
        <f t="shared" si="16"/>
        <v>0</v>
      </c>
      <c r="AH31" s="15">
        <f t="shared" si="17"/>
        <v>250</v>
      </c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815</v>
      </c>
      <c r="D32" s="8">
        <v>1592</v>
      </c>
      <c r="E32" s="8">
        <v>1080</v>
      </c>
      <c r="F32" s="8">
        <v>591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1096</v>
      </c>
      <c r="J32" s="15">
        <f t="shared" si="10"/>
        <v>-16</v>
      </c>
      <c r="K32" s="15">
        <f>VLOOKUP(A:A,[1]TDSheet!$A:$M,13,0)</f>
        <v>160</v>
      </c>
      <c r="L32" s="15">
        <f>VLOOKUP(A:A,[1]TDSheet!$A:$R,18,0)</f>
        <v>0</v>
      </c>
      <c r="M32" s="15">
        <f>VLOOKUP(A:A,[1]TDSheet!$A:$T,20,0)</f>
        <v>600</v>
      </c>
      <c r="N32" s="15"/>
      <c r="O32" s="15"/>
      <c r="P32" s="17"/>
      <c r="Q32" s="17">
        <v>40</v>
      </c>
      <c r="R32" s="17"/>
      <c r="S32" s="15">
        <f t="shared" si="11"/>
        <v>216</v>
      </c>
      <c r="T32" s="17">
        <v>400</v>
      </c>
      <c r="U32" s="18">
        <f t="shared" si="12"/>
        <v>8.2916666666666661</v>
      </c>
      <c r="V32" s="15">
        <f t="shared" si="13"/>
        <v>2.7361111111111112</v>
      </c>
      <c r="W32" s="15"/>
      <c r="X32" s="15"/>
      <c r="Y32" s="15">
        <f>VLOOKUP(A:A,[1]TDSheet!$A:$Y,25,0)</f>
        <v>218.2</v>
      </c>
      <c r="Z32" s="15">
        <f>VLOOKUP(A:A,[1]TDSheet!$A:$Z,26,0)</f>
        <v>253.8</v>
      </c>
      <c r="AA32" s="15">
        <f>VLOOKUP(A:A,[1]TDSheet!$A:$AA,27,0)</f>
        <v>219.6</v>
      </c>
      <c r="AB32" s="15">
        <f>VLOOKUP(A:A,[3]TDSheet!$A:$D,4,0)</f>
        <v>182</v>
      </c>
      <c r="AC32" s="15" t="str">
        <f>VLOOKUP(A:A,[1]TDSheet!$A:$AC,29,0)</f>
        <v>м43з</v>
      </c>
      <c r="AD32" s="15" t="e">
        <f>VLOOKUP(A:A,[1]TDSheet!$A:$AD,30,0)</f>
        <v>#N/A</v>
      </c>
      <c r="AE32" s="15">
        <f t="shared" si="14"/>
        <v>0</v>
      </c>
      <c r="AF32" s="15">
        <f t="shared" si="15"/>
        <v>16</v>
      </c>
      <c r="AG32" s="15">
        <f t="shared" si="16"/>
        <v>0</v>
      </c>
      <c r="AH32" s="15">
        <f t="shared" si="17"/>
        <v>160</v>
      </c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5177</v>
      </c>
      <c r="D33" s="8">
        <v>10702</v>
      </c>
      <c r="E33" s="8">
        <v>7184</v>
      </c>
      <c r="F33" s="8">
        <v>3313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7266</v>
      </c>
      <c r="J33" s="15">
        <f t="shared" si="10"/>
        <v>-82</v>
      </c>
      <c r="K33" s="15">
        <f>VLOOKUP(A:A,[1]TDSheet!$A:$M,13,0)</f>
        <v>1400</v>
      </c>
      <c r="L33" s="15">
        <f>VLOOKUP(A:A,[1]TDSheet!$A:$R,18,0)</f>
        <v>0</v>
      </c>
      <c r="M33" s="15">
        <f>VLOOKUP(A:A,[1]TDSheet!$A:$T,20,0)</f>
        <v>3000</v>
      </c>
      <c r="N33" s="15"/>
      <c r="O33" s="15"/>
      <c r="P33" s="17">
        <v>600</v>
      </c>
      <c r="Q33" s="17">
        <v>1000</v>
      </c>
      <c r="R33" s="17"/>
      <c r="S33" s="15">
        <f t="shared" si="11"/>
        <v>1436.8</v>
      </c>
      <c r="T33" s="17">
        <v>3600</v>
      </c>
      <c r="U33" s="18">
        <f t="shared" si="12"/>
        <v>8.9873329621380851</v>
      </c>
      <c r="V33" s="15">
        <f t="shared" si="13"/>
        <v>2.3058184855233854</v>
      </c>
      <c r="W33" s="15"/>
      <c r="X33" s="15"/>
      <c r="Y33" s="15">
        <f>VLOOKUP(A:A,[1]TDSheet!$A:$Y,25,0)</f>
        <v>1504.6</v>
      </c>
      <c r="Z33" s="15">
        <f>VLOOKUP(A:A,[1]TDSheet!$A:$Z,26,0)</f>
        <v>1543.4</v>
      </c>
      <c r="AA33" s="15">
        <f>VLOOKUP(A:A,[1]TDSheet!$A:$AA,27,0)</f>
        <v>1488.4</v>
      </c>
      <c r="AB33" s="15">
        <f>VLOOKUP(A:A,[3]TDSheet!$A:$D,4,0)</f>
        <v>1614</v>
      </c>
      <c r="AC33" s="15" t="str">
        <f>VLOOKUP(A:A,[1]TDSheet!$A:$AC,29,0)</f>
        <v>кор</v>
      </c>
      <c r="AD33" s="15">
        <f>VLOOKUP(A:A,[1]TDSheet!$A:$AD,30,0)</f>
        <v>0</v>
      </c>
      <c r="AE33" s="15">
        <f t="shared" si="14"/>
        <v>240</v>
      </c>
      <c r="AF33" s="15">
        <f t="shared" si="15"/>
        <v>400</v>
      </c>
      <c r="AG33" s="15">
        <f t="shared" si="16"/>
        <v>0</v>
      </c>
      <c r="AH33" s="15">
        <f t="shared" si="17"/>
        <v>1440</v>
      </c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766</v>
      </c>
      <c r="D34" s="8">
        <v>1231</v>
      </c>
      <c r="E34" s="20">
        <v>1017</v>
      </c>
      <c r="F34" s="21">
        <v>970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1026</v>
      </c>
      <c r="J34" s="15">
        <f t="shared" si="10"/>
        <v>-9</v>
      </c>
      <c r="K34" s="15">
        <f>VLOOKUP(A:A,[1]TDSheet!$A:$M,13,0)</f>
        <v>320</v>
      </c>
      <c r="L34" s="15">
        <f>VLOOKUP(A:A,[1]TDSheet!$A:$R,18,0)</f>
        <v>0</v>
      </c>
      <c r="M34" s="15">
        <f>VLOOKUP(A:A,[1]TDSheet!$A:$T,20,0)</f>
        <v>40</v>
      </c>
      <c r="N34" s="15"/>
      <c r="O34" s="15"/>
      <c r="P34" s="17"/>
      <c r="Q34" s="17"/>
      <c r="R34" s="17"/>
      <c r="S34" s="15">
        <f t="shared" si="11"/>
        <v>203.4</v>
      </c>
      <c r="T34" s="17">
        <v>480</v>
      </c>
      <c r="U34" s="18">
        <f t="shared" si="12"/>
        <v>8.8987217305801369</v>
      </c>
      <c r="V34" s="15">
        <f t="shared" si="13"/>
        <v>4.7689282202556535</v>
      </c>
      <c r="W34" s="15"/>
      <c r="X34" s="15"/>
      <c r="Y34" s="15">
        <f>VLOOKUP(A:A,[1]TDSheet!$A:$Y,25,0)</f>
        <v>220.8</v>
      </c>
      <c r="Z34" s="15">
        <f>VLOOKUP(A:A,[1]TDSheet!$A:$Z,26,0)</f>
        <v>240.6</v>
      </c>
      <c r="AA34" s="15">
        <f>VLOOKUP(A:A,[1]TDSheet!$A:$AA,27,0)</f>
        <v>275.60000000000002</v>
      </c>
      <c r="AB34" s="15">
        <f>VLOOKUP(A:A,[3]TDSheet!$A:$D,4,0)</f>
        <v>246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>
        <f t="shared" si="17"/>
        <v>240</v>
      </c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206</v>
      </c>
      <c r="D35" s="8">
        <v>42</v>
      </c>
      <c r="E35" s="8">
        <v>105</v>
      </c>
      <c r="F35" s="8">
        <v>138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110</v>
      </c>
      <c r="J35" s="15">
        <f t="shared" si="10"/>
        <v>-5</v>
      </c>
      <c r="K35" s="15">
        <f>VLOOKUP(A:A,[1]TDSheet!$A:$M,13,0)</f>
        <v>0</v>
      </c>
      <c r="L35" s="15">
        <f>VLOOKUP(A:A,[1]TDSheet!$A:$R,18,0)</f>
        <v>0</v>
      </c>
      <c r="M35" s="15">
        <f>VLOOKUP(A:A,[1]TDSheet!$A:$T,20,0)</f>
        <v>0</v>
      </c>
      <c r="N35" s="15"/>
      <c r="O35" s="15"/>
      <c r="P35" s="17"/>
      <c r="Q35" s="17"/>
      <c r="R35" s="17"/>
      <c r="S35" s="15">
        <f t="shared" si="11"/>
        <v>21</v>
      </c>
      <c r="T35" s="17">
        <v>40</v>
      </c>
      <c r="U35" s="18">
        <f t="shared" si="12"/>
        <v>8.4761904761904763</v>
      </c>
      <c r="V35" s="15">
        <f t="shared" si="13"/>
        <v>6.5714285714285712</v>
      </c>
      <c r="W35" s="15"/>
      <c r="X35" s="15"/>
      <c r="Y35" s="15">
        <f>VLOOKUP(A:A,[1]TDSheet!$A:$Y,25,0)</f>
        <v>25.8</v>
      </c>
      <c r="Z35" s="15">
        <f>VLOOKUP(A:A,[1]TDSheet!$A:$Z,26,0)</f>
        <v>34.4</v>
      </c>
      <c r="AA35" s="15">
        <f>VLOOKUP(A:A,[1]TDSheet!$A:$AA,27,0)</f>
        <v>15.4</v>
      </c>
      <c r="AB35" s="15">
        <f>VLOOKUP(A:A,[3]TDSheet!$A:$D,4,0)</f>
        <v>16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4"/>
        <v>0</v>
      </c>
      <c r="AF35" s="15">
        <f t="shared" si="15"/>
        <v>0</v>
      </c>
      <c r="AG35" s="15">
        <f t="shared" si="16"/>
        <v>0</v>
      </c>
      <c r="AH35" s="15">
        <f t="shared" si="17"/>
        <v>20</v>
      </c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1599</v>
      </c>
      <c r="D36" s="8">
        <v>4337</v>
      </c>
      <c r="E36" s="8">
        <v>2643</v>
      </c>
      <c r="F36" s="8">
        <v>1075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2685</v>
      </c>
      <c r="J36" s="15">
        <f t="shared" si="10"/>
        <v>-42</v>
      </c>
      <c r="K36" s="15">
        <f>VLOOKUP(A:A,[1]TDSheet!$A:$M,13,0)</f>
        <v>600</v>
      </c>
      <c r="L36" s="15">
        <f>VLOOKUP(A:A,[1]TDSheet!$A:$R,18,0)</f>
        <v>0</v>
      </c>
      <c r="M36" s="15">
        <f>VLOOKUP(A:A,[1]TDSheet!$A:$T,20,0)</f>
        <v>1400</v>
      </c>
      <c r="N36" s="15"/>
      <c r="O36" s="15"/>
      <c r="P36" s="17">
        <v>200</v>
      </c>
      <c r="Q36" s="17">
        <v>200</v>
      </c>
      <c r="R36" s="17"/>
      <c r="S36" s="15">
        <f t="shared" si="11"/>
        <v>528.6</v>
      </c>
      <c r="T36" s="17">
        <v>1200</v>
      </c>
      <c r="U36" s="18">
        <f t="shared" si="12"/>
        <v>8.8441165342413921</v>
      </c>
      <c r="V36" s="15">
        <f t="shared" si="13"/>
        <v>2.033673855467272</v>
      </c>
      <c r="W36" s="15"/>
      <c r="X36" s="15"/>
      <c r="Y36" s="15">
        <f>VLOOKUP(A:A,[1]TDSheet!$A:$Y,25,0)</f>
        <v>579.6</v>
      </c>
      <c r="Z36" s="15">
        <f>VLOOKUP(A:A,[1]TDSheet!$A:$Z,26,0)</f>
        <v>554.6</v>
      </c>
      <c r="AA36" s="15">
        <f>VLOOKUP(A:A,[1]TDSheet!$A:$AA,27,0)</f>
        <v>524.79999999999995</v>
      </c>
      <c r="AB36" s="15">
        <f>VLOOKUP(A:A,[3]TDSheet!$A:$D,4,0)</f>
        <v>580</v>
      </c>
      <c r="AC36" s="15" t="str">
        <f>VLOOKUP(A:A,[1]TDSheet!$A:$AC,29,0)</f>
        <v>м1400з</v>
      </c>
      <c r="AD36" s="15" t="str">
        <f>VLOOKUP(A:A,[1]TDSheet!$A:$AD,30,0)</f>
        <v>м470з</v>
      </c>
      <c r="AE36" s="15">
        <f t="shared" si="14"/>
        <v>80</v>
      </c>
      <c r="AF36" s="15">
        <f t="shared" si="15"/>
        <v>80</v>
      </c>
      <c r="AG36" s="15">
        <f t="shared" si="16"/>
        <v>0</v>
      </c>
      <c r="AH36" s="15">
        <f t="shared" si="17"/>
        <v>480</v>
      </c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2908</v>
      </c>
      <c r="D37" s="8">
        <v>8913</v>
      </c>
      <c r="E37" s="8">
        <v>5468</v>
      </c>
      <c r="F37" s="8">
        <v>2427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5522</v>
      </c>
      <c r="J37" s="15">
        <f t="shared" si="10"/>
        <v>-54</v>
      </c>
      <c r="K37" s="15">
        <f>VLOOKUP(A:A,[1]TDSheet!$A:$M,13,0)</f>
        <v>1200</v>
      </c>
      <c r="L37" s="15">
        <f>VLOOKUP(A:A,[1]TDSheet!$A:$R,18,0)</f>
        <v>0</v>
      </c>
      <c r="M37" s="15">
        <f>VLOOKUP(A:A,[1]TDSheet!$A:$T,20,0)</f>
        <v>2400</v>
      </c>
      <c r="N37" s="15"/>
      <c r="O37" s="15"/>
      <c r="P37" s="17">
        <v>400</v>
      </c>
      <c r="Q37" s="17">
        <v>600</v>
      </c>
      <c r="R37" s="17"/>
      <c r="S37" s="15">
        <f t="shared" si="11"/>
        <v>1093.5999999999999</v>
      </c>
      <c r="T37" s="17">
        <v>2600</v>
      </c>
      <c r="U37" s="18">
        <f t="shared" si="12"/>
        <v>8.8030358449158754</v>
      </c>
      <c r="V37" s="15">
        <f t="shared" si="13"/>
        <v>2.2192757863935628</v>
      </c>
      <c r="W37" s="15"/>
      <c r="X37" s="15"/>
      <c r="Y37" s="15">
        <f>VLOOKUP(A:A,[1]TDSheet!$A:$Y,25,0)</f>
        <v>1190.5999999999999</v>
      </c>
      <c r="Z37" s="15">
        <f>VLOOKUP(A:A,[1]TDSheet!$A:$Z,26,0)</f>
        <v>1131.2</v>
      </c>
      <c r="AA37" s="15">
        <f>VLOOKUP(A:A,[1]TDSheet!$A:$AA,27,0)</f>
        <v>1138.2</v>
      </c>
      <c r="AB37" s="15">
        <f>VLOOKUP(A:A,[3]TDSheet!$A:$D,4,0)</f>
        <v>1333</v>
      </c>
      <c r="AC37" s="15" t="str">
        <f>VLOOKUP(A:A,[1]TDSheet!$A:$AC,29,0)</f>
        <v>кор</v>
      </c>
      <c r="AD37" s="15" t="e">
        <f>VLOOKUP(A:A,[1]TDSheet!$A:$AD,30,0)</f>
        <v>#N/A</v>
      </c>
      <c r="AE37" s="15">
        <f t="shared" si="14"/>
        <v>160</v>
      </c>
      <c r="AF37" s="15">
        <f t="shared" si="15"/>
        <v>240</v>
      </c>
      <c r="AG37" s="15">
        <f t="shared" si="16"/>
        <v>0</v>
      </c>
      <c r="AH37" s="15">
        <f t="shared" si="17"/>
        <v>1040</v>
      </c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1271</v>
      </c>
      <c r="D38" s="8">
        <v>1245</v>
      </c>
      <c r="E38" s="8">
        <v>1690</v>
      </c>
      <c r="F38" s="8">
        <v>797</v>
      </c>
      <c r="G38" s="1">
        <f>VLOOKUP(A:A,[1]TDSheet!$A:$G,7,0)</f>
        <v>0.3</v>
      </c>
      <c r="H38" s="1">
        <f>VLOOKUP(A:A,[1]TDSheet!$A:$H,8,0)</f>
        <v>60</v>
      </c>
      <c r="I38" s="15">
        <f>VLOOKUP(A:A,[2]TDSheet!$A:$F,6,0)</f>
        <v>1714</v>
      </c>
      <c r="J38" s="15">
        <f t="shared" si="10"/>
        <v>-24</v>
      </c>
      <c r="K38" s="15">
        <f>VLOOKUP(A:A,[1]TDSheet!$A:$M,13,0)</f>
        <v>360</v>
      </c>
      <c r="L38" s="15">
        <f>VLOOKUP(A:A,[1]TDSheet!$A:$R,18,0)</f>
        <v>0</v>
      </c>
      <c r="M38" s="15">
        <f>VLOOKUP(A:A,[1]TDSheet!$A:$T,20,0)</f>
        <v>600</v>
      </c>
      <c r="N38" s="15"/>
      <c r="O38" s="15"/>
      <c r="P38" s="17">
        <v>120</v>
      </c>
      <c r="Q38" s="17">
        <v>320</v>
      </c>
      <c r="R38" s="17"/>
      <c r="S38" s="15">
        <f t="shared" si="11"/>
        <v>338</v>
      </c>
      <c r="T38" s="17">
        <v>800</v>
      </c>
      <c r="U38" s="18">
        <f t="shared" si="12"/>
        <v>8.8668639053254434</v>
      </c>
      <c r="V38" s="15">
        <f t="shared" si="13"/>
        <v>2.3579881656804735</v>
      </c>
      <c r="W38" s="15"/>
      <c r="X38" s="15"/>
      <c r="Y38" s="15">
        <f>VLOOKUP(A:A,[1]TDSheet!$A:$Y,25,0)</f>
        <v>350.8</v>
      </c>
      <c r="Z38" s="15">
        <f>VLOOKUP(A:A,[1]TDSheet!$A:$Z,26,0)</f>
        <v>395.2</v>
      </c>
      <c r="AA38" s="15">
        <f>VLOOKUP(A:A,[1]TDSheet!$A:$AA,27,0)</f>
        <v>341.2</v>
      </c>
      <c r="AB38" s="15">
        <f>VLOOKUP(A:A,[3]TDSheet!$A:$D,4,0)</f>
        <v>464</v>
      </c>
      <c r="AC38" s="15" t="str">
        <f>VLOOKUP(A:A,[1]TDSheet!$A:$AC,29,0)</f>
        <v>м600з</v>
      </c>
      <c r="AD38" s="15" t="str">
        <f>VLOOKUP(A:A,[1]TDSheet!$A:$AD,30,0)</f>
        <v>зк</v>
      </c>
      <c r="AE38" s="15">
        <f t="shared" si="14"/>
        <v>36</v>
      </c>
      <c r="AF38" s="15">
        <f t="shared" si="15"/>
        <v>96</v>
      </c>
      <c r="AG38" s="15">
        <f t="shared" si="16"/>
        <v>0</v>
      </c>
      <c r="AH38" s="15">
        <f t="shared" si="17"/>
        <v>240</v>
      </c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1156</v>
      </c>
      <c r="D39" s="8">
        <v>4276</v>
      </c>
      <c r="E39" s="8">
        <v>2904</v>
      </c>
      <c r="F39" s="8">
        <v>2494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2941</v>
      </c>
      <c r="J39" s="15">
        <f t="shared" si="10"/>
        <v>-37</v>
      </c>
      <c r="K39" s="15">
        <f>VLOOKUP(A:A,[1]TDSheet!$A:$M,13,0)</f>
        <v>700</v>
      </c>
      <c r="L39" s="15">
        <f>VLOOKUP(A:A,[1]TDSheet!$A:$R,18,0)</f>
        <v>0</v>
      </c>
      <c r="M39" s="15">
        <f>VLOOKUP(A:A,[1]TDSheet!$A:$T,20,0)</f>
        <v>420</v>
      </c>
      <c r="N39" s="15"/>
      <c r="O39" s="15"/>
      <c r="P39" s="17"/>
      <c r="Q39" s="17">
        <v>140</v>
      </c>
      <c r="R39" s="17"/>
      <c r="S39" s="15">
        <f t="shared" si="11"/>
        <v>580.79999999999995</v>
      </c>
      <c r="T39" s="25">
        <v>0</v>
      </c>
      <c r="U39" s="18">
        <f t="shared" si="12"/>
        <v>6.4634986225895323</v>
      </c>
      <c r="V39" s="15">
        <f t="shared" si="13"/>
        <v>4.2940771349862263</v>
      </c>
      <c r="W39" s="15"/>
      <c r="X39" s="15"/>
      <c r="Y39" s="15">
        <f>VLOOKUP(A:A,[1]TDSheet!$A:$Y,25,0)</f>
        <v>335.4</v>
      </c>
      <c r="Z39" s="15">
        <f>VLOOKUP(A:A,[1]TDSheet!$A:$Z,26,0)</f>
        <v>581.4</v>
      </c>
      <c r="AA39" s="15">
        <f>VLOOKUP(A:A,[1]TDSheet!$A:$AA,27,0)</f>
        <v>720.4</v>
      </c>
      <c r="AB39" s="15">
        <f>VLOOKUP(A:A,[3]TDSheet!$A:$D,4,0)</f>
        <v>519</v>
      </c>
      <c r="AC39" s="15" t="str">
        <f>VLOOKUP(A:A,[1]TDSheet!$A:$AC,29,0)</f>
        <v>костик</v>
      </c>
      <c r="AD39" s="15" t="e">
        <f>VLOOKUP(A:A,[1]TDSheet!$A:$AD,30,0)</f>
        <v>#N/A</v>
      </c>
      <c r="AE39" s="15">
        <f t="shared" si="14"/>
        <v>0</v>
      </c>
      <c r="AF39" s="15">
        <f t="shared" si="15"/>
        <v>14</v>
      </c>
      <c r="AG39" s="15">
        <f t="shared" si="16"/>
        <v>0</v>
      </c>
      <c r="AH39" s="15">
        <f t="shared" si="17"/>
        <v>0</v>
      </c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1692</v>
      </c>
      <c r="D40" s="8">
        <v>2732</v>
      </c>
      <c r="E40" s="8">
        <v>2410</v>
      </c>
      <c r="F40" s="8">
        <v>1972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2459</v>
      </c>
      <c r="J40" s="15">
        <f t="shared" si="10"/>
        <v>-49</v>
      </c>
      <c r="K40" s="15">
        <f>VLOOKUP(A:A,[1]TDSheet!$A:$M,13,0)</f>
        <v>560</v>
      </c>
      <c r="L40" s="15">
        <f>VLOOKUP(A:A,[1]TDSheet!$A:$R,18,0)</f>
        <v>0</v>
      </c>
      <c r="M40" s="15">
        <f>VLOOKUP(A:A,[1]TDSheet!$A:$T,20,0)</f>
        <v>280</v>
      </c>
      <c r="N40" s="15"/>
      <c r="O40" s="15"/>
      <c r="P40" s="17"/>
      <c r="Q40" s="17">
        <v>280</v>
      </c>
      <c r="R40" s="17"/>
      <c r="S40" s="15">
        <f t="shared" si="11"/>
        <v>482</v>
      </c>
      <c r="T40" s="17">
        <v>840</v>
      </c>
      <c r="U40" s="18">
        <f t="shared" si="12"/>
        <v>8.1576763485477173</v>
      </c>
      <c r="V40" s="15">
        <f t="shared" si="13"/>
        <v>4.0912863070539416</v>
      </c>
      <c r="W40" s="15"/>
      <c r="X40" s="15"/>
      <c r="Y40" s="15">
        <f>VLOOKUP(A:A,[1]TDSheet!$A:$Y,25,0)</f>
        <v>348.8</v>
      </c>
      <c r="Z40" s="15">
        <f>VLOOKUP(A:A,[1]TDSheet!$A:$Z,26,0)</f>
        <v>323.39999999999998</v>
      </c>
      <c r="AA40" s="15">
        <f>VLOOKUP(A:A,[1]TDSheet!$A:$AA,27,0)</f>
        <v>583.4</v>
      </c>
      <c r="AB40" s="15">
        <f>VLOOKUP(A:A,[3]TDSheet!$A:$D,4,0)</f>
        <v>442</v>
      </c>
      <c r="AC40" s="15" t="str">
        <f>VLOOKUP(A:A,[1]TDSheet!$A:$AC,29,0)</f>
        <v>костик</v>
      </c>
      <c r="AD40" s="15">
        <f>VLOOKUP(A:A,[1]TDSheet!$A:$AD,30,0)</f>
        <v>0</v>
      </c>
      <c r="AE40" s="15">
        <f t="shared" si="14"/>
        <v>0</v>
      </c>
      <c r="AF40" s="15">
        <f t="shared" si="15"/>
        <v>28</v>
      </c>
      <c r="AG40" s="15">
        <f t="shared" si="16"/>
        <v>0</v>
      </c>
      <c r="AH40" s="15">
        <f t="shared" si="17"/>
        <v>84</v>
      </c>
      <c r="AI40" s="15"/>
      <c r="AJ40" s="15"/>
    </row>
    <row r="41" spans="1:36" s="1" customFormat="1" ht="11.1" customHeight="1" outlineLevel="1" x14ac:dyDescent="0.2">
      <c r="A41" s="7" t="s">
        <v>88</v>
      </c>
      <c r="B41" s="7" t="s">
        <v>8</v>
      </c>
      <c r="C41" s="8"/>
      <c r="D41" s="8">
        <v>284</v>
      </c>
      <c r="E41" s="8">
        <v>160</v>
      </c>
      <c r="F41" s="8">
        <v>120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170</v>
      </c>
      <c r="J41" s="15">
        <f t="shared" si="10"/>
        <v>-10</v>
      </c>
      <c r="K41" s="15">
        <f>VLOOKUP(A:A,[1]TDSheet!$A:$M,13,0)</f>
        <v>0</v>
      </c>
      <c r="L41" s="15">
        <f>VLOOKUP(A:A,[1]TDSheet!$A:$R,18,0)</f>
        <v>0</v>
      </c>
      <c r="M41" s="15">
        <f>VLOOKUP(A:A,[1]TDSheet!$A:$T,20,0)</f>
        <v>40</v>
      </c>
      <c r="N41" s="15"/>
      <c r="O41" s="15"/>
      <c r="P41" s="17">
        <v>100</v>
      </c>
      <c r="Q41" s="17"/>
      <c r="R41" s="17"/>
      <c r="S41" s="15">
        <f t="shared" si="11"/>
        <v>32</v>
      </c>
      <c r="T41" s="17">
        <v>50</v>
      </c>
      <c r="U41" s="18">
        <f t="shared" si="12"/>
        <v>9.6875</v>
      </c>
      <c r="V41" s="15">
        <f t="shared" si="13"/>
        <v>3.75</v>
      </c>
      <c r="W41" s="15"/>
      <c r="X41" s="15"/>
      <c r="Y41" s="15">
        <f>VLOOKUP(A:A,[1]TDSheet!$A:$Y,25,0)</f>
        <v>0</v>
      </c>
      <c r="Z41" s="15">
        <f>VLOOKUP(A:A,[1]TDSheet!$A:$Z,26,0)</f>
        <v>0</v>
      </c>
      <c r="AA41" s="15">
        <f>VLOOKUP(A:A,[1]TDSheet!$A:$AA,27,0)</f>
        <v>0</v>
      </c>
      <c r="AB41" s="15">
        <f>VLOOKUP(A:A,[3]TDSheet!$A:$D,4,0)</f>
        <v>47</v>
      </c>
      <c r="AC41" s="23" t="str">
        <f>VLOOKUP(A:A,[1]TDSheet!$A:$AC,29,0)</f>
        <v>костик</v>
      </c>
      <c r="AD41" s="15" t="e">
        <f>VLOOKUP(A:A,[1]TDSheet!$A:$AD,30,0)</f>
        <v>#N/A</v>
      </c>
      <c r="AE41" s="15">
        <f t="shared" si="14"/>
        <v>10</v>
      </c>
      <c r="AF41" s="15">
        <f t="shared" si="15"/>
        <v>0</v>
      </c>
      <c r="AG41" s="15">
        <f t="shared" si="16"/>
        <v>0</v>
      </c>
      <c r="AH41" s="15">
        <f t="shared" si="17"/>
        <v>5</v>
      </c>
      <c r="AI41" s="15"/>
      <c r="AJ41" s="15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26.14</v>
      </c>
      <c r="D42" s="8">
        <v>1.7250000000000001</v>
      </c>
      <c r="E42" s="8">
        <v>15.805</v>
      </c>
      <c r="F42" s="8">
        <v>10.835000000000001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16.2</v>
      </c>
      <c r="J42" s="15">
        <f t="shared" si="10"/>
        <v>-0.39499999999999957</v>
      </c>
      <c r="K42" s="15">
        <f>VLOOKUP(A:A,[1]TDSheet!$A:$M,13,0)</f>
        <v>0</v>
      </c>
      <c r="L42" s="15">
        <f>VLOOKUP(A:A,[1]TDSheet!$A:$R,18,0)</f>
        <v>0</v>
      </c>
      <c r="M42" s="15">
        <f>VLOOKUP(A:A,[1]TDSheet!$A:$T,20,0)</f>
        <v>0</v>
      </c>
      <c r="N42" s="15"/>
      <c r="O42" s="15"/>
      <c r="P42" s="17">
        <v>30</v>
      </c>
      <c r="Q42" s="17"/>
      <c r="R42" s="17"/>
      <c r="S42" s="15">
        <f t="shared" si="11"/>
        <v>3.161</v>
      </c>
      <c r="T42" s="17"/>
      <c r="U42" s="18">
        <f t="shared" si="12"/>
        <v>12.918380259411579</v>
      </c>
      <c r="V42" s="15">
        <f t="shared" si="13"/>
        <v>3.4277127491300226</v>
      </c>
      <c r="W42" s="15"/>
      <c r="X42" s="15"/>
      <c r="Y42" s="15">
        <f>VLOOKUP(A:A,[1]TDSheet!$A:$Y,25,0)</f>
        <v>5.8049999999999997</v>
      </c>
      <c r="Z42" s="15">
        <f>VLOOKUP(A:A,[1]TDSheet!$A:$Z,26,0)</f>
        <v>3.8840000000000003</v>
      </c>
      <c r="AA42" s="15">
        <f>VLOOKUP(A:A,[1]TDSheet!$A:$AA,27,0)</f>
        <v>1.7010000000000001</v>
      </c>
      <c r="AB42" s="15">
        <f>VLOOKUP(A:A,[3]TDSheet!$A:$D,4,0)</f>
        <v>2.5499999999999998</v>
      </c>
      <c r="AC42" s="24" t="str">
        <f>VLOOKUP(A:A,[1]TDSheet!$A:$AC,29,0)</f>
        <v>костик</v>
      </c>
      <c r="AD42" s="15" t="e">
        <f>VLOOKUP(A:A,[1]TDSheet!$A:$AD,30,0)</f>
        <v>#N/A</v>
      </c>
      <c r="AE42" s="15">
        <f t="shared" si="14"/>
        <v>30</v>
      </c>
      <c r="AF42" s="15">
        <f t="shared" si="15"/>
        <v>0</v>
      </c>
      <c r="AG42" s="15">
        <f t="shared" si="16"/>
        <v>0</v>
      </c>
      <c r="AH42" s="15">
        <f t="shared" si="17"/>
        <v>0</v>
      </c>
      <c r="AI42" s="15"/>
      <c r="AJ42" s="15"/>
    </row>
    <row r="43" spans="1:36" s="1" customFormat="1" ht="11.1" customHeight="1" outlineLevel="1" x14ac:dyDescent="0.2">
      <c r="A43" s="7" t="s">
        <v>89</v>
      </c>
      <c r="B43" s="7" t="s">
        <v>8</v>
      </c>
      <c r="C43" s="8"/>
      <c r="D43" s="8">
        <v>102</v>
      </c>
      <c r="E43" s="8">
        <v>0</v>
      </c>
      <c r="F43" s="8">
        <v>102</v>
      </c>
      <c r="G43" s="14">
        <v>0.3</v>
      </c>
      <c r="H43" s="1" t="e">
        <f>VLOOKUP(A:A,[1]TDSheet!$A:$H,8,0)</f>
        <v>#N/A</v>
      </c>
      <c r="I43" s="15">
        <v>0</v>
      </c>
      <c r="J43" s="15">
        <f t="shared" si="10"/>
        <v>0</v>
      </c>
      <c r="K43" s="15">
        <v>0</v>
      </c>
      <c r="L43" s="15">
        <v>0</v>
      </c>
      <c r="M43" s="15">
        <v>0</v>
      </c>
      <c r="N43" s="15"/>
      <c r="O43" s="15"/>
      <c r="P43" s="17"/>
      <c r="Q43" s="17"/>
      <c r="R43" s="17"/>
      <c r="S43" s="15">
        <f t="shared" si="11"/>
        <v>0</v>
      </c>
      <c r="T43" s="17"/>
      <c r="U43" s="18" t="e">
        <f t="shared" si="12"/>
        <v>#DIV/0!</v>
      </c>
      <c r="V43" s="15" t="e">
        <f t="shared" si="13"/>
        <v>#DIV/0!</v>
      </c>
      <c r="W43" s="15"/>
      <c r="X43" s="15"/>
      <c r="Y43" s="15">
        <v>0</v>
      </c>
      <c r="Z43" s="15">
        <v>0</v>
      </c>
      <c r="AA43" s="15">
        <v>0</v>
      </c>
      <c r="AB43" s="15">
        <v>0</v>
      </c>
      <c r="AC43" s="15" t="e">
        <f>VLOOKUP(A:A,[1]TDSheet!$A:$AC,29,0)</f>
        <v>#N/A</v>
      </c>
      <c r="AD43" s="15" t="e">
        <f>VLOOKUP(A:A,[1]TDSheet!$A:$AD,30,0)</f>
        <v>#N/A</v>
      </c>
      <c r="AE43" s="15">
        <f t="shared" si="14"/>
        <v>0</v>
      </c>
      <c r="AF43" s="15">
        <f t="shared" si="15"/>
        <v>0</v>
      </c>
      <c r="AG43" s="15">
        <f t="shared" si="16"/>
        <v>0</v>
      </c>
      <c r="AH43" s="15">
        <f t="shared" si="17"/>
        <v>0</v>
      </c>
      <c r="AI43" s="15"/>
      <c r="AJ43" s="15"/>
    </row>
    <row r="44" spans="1:36" s="1" customFormat="1" ht="11.1" customHeight="1" outlineLevel="1" x14ac:dyDescent="0.2">
      <c r="A44" s="7" t="s">
        <v>45</v>
      </c>
      <c r="B44" s="7" t="s">
        <v>9</v>
      </c>
      <c r="C44" s="8">
        <v>429.07600000000002</v>
      </c>
      <c r="D44" s="8">
        <v>1080.3689999999999</v>
      </c>
      <c r="E44" s="8">
        <v>549.80700000000002</v>
      </c>
      <c r="F44" s="8">
        <v>236.84899999999999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563.29999999999995</v>
      </c>
      <c r="J44" s="15">
        <f t="shared" si="10"/>
        <v>-13.492999999999938</v>
      </c>
      <c r="K44" s="15">
        <f>VLOOKUP(A:A,[1]TDSheet!$A:$M,13,0)</f>
        <v>120</v>
      </c>
      <c r="L44" s="15">
        <f>VLOOKUP(A:A,[1]TDSheet!$A:$R,18,0)</f>
        <v>0</v>
      </c>
      <c r="M44" s="15">
        <f>VLOOKUP(A:A,[1]TDSheet!$A:$T,20,0)</f>
        <v>220</v>
      </c>
      <c r="N44" s="15"/>
      <c r="O44" s="15"/>
      <c r="P44" s="17">
        <v>30</v>
      </c>
      <c r="Q44" s="17">
        <v>100</v>
      </c>
      <c r="R44" s="17">
        <v>50</v>
      </c>
      <c r="S44" s="15">
        <f t="shared" si="11"/>
        <v>109.9614</v>
      </c>
      <c r="T44" s="17">
        <v>180</v>
      </c>
      <c r="U44" s="18">
        <f t="shared" si="12"/>
        <v>8.5197987657487069</v>
      </c>
      <c r="V44" s="15">
        <f t="shared" si="13"/>
        <v>2.1539285603857352</v>
      </c>
      <c r="W44" s="15"/>
      <c r="X44" s="15"/>
      <c r="Y44" s="15">
        <f>VLOOKUP(A:A,[1]TDSheet!$A:$Y,25,0)</f>
        <v>113.9618</v>
      </c>
      <c r="Z44" s="15">
        <f>VLOOKUP(A:A,[1]TDSheet!$A:$Z,26,0)</f>
        <v>131.35840000000002</v>
      </c>
      <c r="AA44" s="15">
        <f>VLOOKUP(A:A,[1]TDSheet!$A:$AA,27,0)</f>
        <v>112.3896</v>
      </c>
      <c r="AB44" s="15">
        <f>VLOOKUP(A:A,[3]TDSheet!$A:$D,4,0)</f>
        <v>95.204999999999998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4"/>
        <v>30</v>
      </c>
      <c r="AF44" s="15">
        <f t="shared" si="15"/>
        <v>100</v>
      </c>
      <c r="AG44" s="15">
        <f t="shared" si="16"/>
        <v>50</v>
      </c>
      <c r="AH44" s="15">
        <f t="shared" si="17"/>
        <v>180</v>
      </c>
      <c r="AI44" s="15"/>
      <c r="AJ44" s="15"/>
    </row>
    <row r="45" spans="1:36" s="1" customFormat="1" ht="11.1" customHeight="1" outlineLevel="1" x14ac:dyDescent="0.2">
      <c r="A45" s="7" t="s">
        <v>46</v>
      </c>
      <c r="B45" s="7" t="s">
        <v>8</v>
      </c>
      <c r="C45" s="8">
        <v>193</v>
      </c>
      <c r="D45" s="8">
        <v>399</v>
      </c>
      <c r="E45" s="8">
        <v>344</v>
      </c>
      <c r="F45" s="8">
        <v>244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351</v>
      </c>
      <c r="J45" s="15">
        <f t="shared" si="10"/>
        <v>-7</v>
      </c>
      <c r="K45" s="15">
        <f>VLOOKUP(A:A,[1]TDSheet!$A:$M,13,0)</f>
        <v>90</v>
      </c>
      <c r="L45" s="15">
        <f>VLOOKUP(A:A,[1]TDSheet!$A:$R,18,0)</f>
        <v>0</v>
      </c>
      <c r="M45" s="15">
        <f>VLOOKUP(A:A,[1]TDSheet!$A:$T,20,0)</f>
        <v>0</v>
      </c>
      <c r="N45" s="15"/>
      <c r="O45" s="15"/>
      <c r="P45" s="17">
        <v>50</v>
      </c>
      <c r="Q45" s="17">
        <v>50</v>
      </c>
      <c r="R45" s="17">
        <v>50</v>
      </c>
      <c r="S45" s="15">
        <f t="shared" si="11"/>
        <v>68.8</v>
      </c>
      <c r="T45" s="17">
        <v>100</v>
      </c>
      <c r="U45" s="18">
        <f t="shared" si="12"/>
        <v>8.4883720930232567</v>
      </c>
      <c r="V45" s="15">
        <f t="shared" si="13"/>
        <v>3.5465116279069768</v>
      </c>
      <c r="W45" s="15"/>
      <c r="X45" s="15"/>
      <c r="Y45" s="15">
        <f>VLOOKUP(A:A,[1]TDSheet!$A:$Y,25,0)</f>
        <v>56.8</v>
      </c>
      <c r="Z45" s="15">
        <f>VLOOKUP(A:A,[1]TDSheet!$A:$Z,26,0)</f>
        <v>58.2</v>
      </c>
      <c r="AA45" s="15">
        <f>VLOOKUP(A:A,[1]TDSheet!$A:$AA,27,0)</f>
        <v>81.8</v>
      </c>
      <c r="AB45" s="15">
        <f>VLOOKUP(A:A,[3]TDSheet!$A:$D,4,0)</f>
        <v>106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4"/>
        <v>4.5</v>
      </c>
      <c r="AF45" s="15">
        <f t="shared" si="15"/>
        <v>4.5</v>
      </c>
      <c r="AG45" s="15">
        <f t="shared" si="16"/>
        <v>4.5</v>
      </c>
      <c r="AH45" s="15">
        <f t="shared" si="17"/>
        <v>9</v>
      </c>
      <c r="AI45" s="15"/>
      <c r="AJ45" s="15"/>
    </row>
    <row r="46" spans="1:36" s="1" customFormat="1" ht="11.1" customHeight="1" outlineLevel="1" x14ac:dyDescent="0.2">
      <c r="A46" s="7" t="s">
        <v>47</v>
      </c>
      <c r="B46" s="7" t="s">
        <v>8</v>
      </c>
      <c r="C46" s="8">
        <v>329</v>
      </c>
      <c r="D46" s="8">
        <v>127</v>
      </c>
      <c r="E46" s="8">
        <v>311</v>
      </c>
      <c r="F46" s="8">
        <v>141</v>
      </c>
      <c r="G46" s="1">
        <f>VLOOKUP(A:A,[1]TDSheet!$A:$G,7,0)</f>
        <v>0.35</v>
      </c>
      <c r="H46" s="1">
        <f>VLOOKUP(A:A,[1]TDSheet!$A:$H,8,0)</f>
        <v>45</v>
      </c>
      <c r="I46" s="15">
        <f>VLOOKUP(A:A,[2]TDSheet!$A:$F,6,0)</f>
        <v>319</v>
      </c>
      <c r="J46" s="15">
        <f t="shared" si="10"/>
        <v>-8</v>
      </c>
      <c r="K46" s="15">
        <f>VLOOKUP(A:A,[1]TDSheet!$A:$M,13,0)</f>
        <v>40</v>
      </c>
      <c r="L46" s="15">
        <f>VLOOKUP(A:A,[1]TDSheet!$A:$R,18,0)</f>
        <v>0</v>
      </c>
      <c r="M46" s="15">
        <f>VLOOKUP(A:A,[1]TDSheet!$A:$T,20,0)</f>
        <v>200</v>
      </c>
      <c r="N46" s="15"/>
      <c r="O46" s="15"/>
      <c r="P46" s="17"/>
      <c r="Q46" s="17">
        <v>40</v>
      </c>
      <c r="R46" s="17"/>
      <c r="S46" s="15">
        <f t="shared" si="11"/>
        <v>62.2</v>
      </c>
      <c r="T46" s="17">
        <v>120</v>
      </c>
      <c r="U46" s="18">
        <f t="shared" si="12"/>
        <v>8.6977491961414781</v>
      </c>
      <c r="V46" s="15">
        <f t="shared" si="13"/>
        <v>2.2668810289389065</v>
      </c>
      <c r="W46" s="15"/>
      <c r="X46" s="15"/>
      <c r="Y46" s="15">
        <f>VLOOKUP(A:A,[1]TDSheet!$A:$Y,25,0)</f>
        <v>73.400000000000006</v>
      </c>
      <c r="Z46" s="15">
        <f>VLOOKUP(A:A,[1]TDSheet!$A:$Z,26,0)</f>
        <v>80</v>
      </c>
      <c r="AA46" s="15">
        <f>VLOOKUP(A:A,[1]TDSheet!$A:$AA,27,0)</f>
        <v>58.2</v>
      </c>
      <c r="AB46" s="15">
        <f>VLOOKUP(A:A,[3]TDSheet!$A:$D,4,0)</f>
        <v>69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14</v>
      </c>
      <c r="AG46" s="15">
        <f t="shared" si="16"/>
        <v>0</v>
      </c>
      <c r="AH46" s="15">
        <f t="shared" si="17"/>
        <v>42</v>
      </c>
      <c r="AI46" s="15"/>
      <c r="AJ46" s="15"/>
    </row>
    <row r="47" spans="1:36" s="1" customFormat="1" ht="11.1" customHeight="1" outlineLevel="1" x14ac:dyDescent="0.2">
      <c r="A47" s="7" t="s">
        <v>48</v>
      </c>
      <c r="B47" s="7" t="s">
        <v>9</v>
      </c>
      <c r="C47" s="8">
        <v>49.841000000000001</v>
      </c>
      <c r="D47" s="8">
        <v>71.460999999999999</v>
      </c>
      <c r="E47" s="8">
        <v>74.703999999999994</v>
      </c>
      <c r="F47" s="8">
        <v>31.157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86.2</v>
      </c>
      <c r="J47" s="15">
        <f t="shared" si="10"/>
        <v>-11.496000000000009</v>
      </c>
      <c r="K47" s="15">
        <f>VLOOKUP(A:A,[1]TDSheet!$A:$M,13,0)</f>
        <v>20</v>
      </c>
      <c r="L47" s="15">
        <f>VLOOKUP(A:A,[1]TDSheet!$A:$R,18,0)</f>
        <v>0</v>
      </c>
      <c r="M47" s="15">
        <f>VLOOKUP(A:A,[1]TDSheet!$A:$T,20,0)</f>
        <v>50</v>
      </c>
      <c r="N47" s="15"/>
      <c r="O47" s="15"/>
      <c r="P47" s="17"/>
      <c r="Q47" s="17"/>
      <c r="R47" s="17"/>
      <c r="S47" s="15">
        <f t="shared" si="11"/>
        <v>14.940799999999999</v>
      </c>
      <c r="T47" s="17">
        <v>30</v>
      </c>
      <c r="U47" s="18">
        <f t="shared" si="12"/>
        <v>8.778445598629256</v>
      </c>
      <c r="V47" s="15">
        <f t="shared" si="13"/>
        <v>2.0853635682158922</v>
      </c>
      <c r="W47" s="15"/>
      <c r="X47" s="15"/>
      <c r="Y47" s="15">
        <f>VLOOKUP(A:A,[1]TDSheet!$A:$Y,25,0)</f>
        <v>11.5344</v>
      </c>
      <c r="Z47" s="15">
        <f>VLOOKUP(A:A,[1]TDSheet!$A:$Z,26,0)</f>
        <v>14.849</v>
      </c>
      <c r="AA47" s="15">
        <f>VLOOKUP(A:A,[1]TDSheet!$A:$AA,27,0)</f>
        <v>13.350399999999999</v>
      </c>
      <c r="AB47" s="15">
        <f>VLOOKUP(A:A,[3]TDSheet!$A:$D,4,0)</f>
        <v>4.7969999999999997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0</v>
      </c>
      <c r="AG47" s="15">
        <f t="shared" si="16"/>
        <v>0</v>
      </c>
      <c r="AH47" s="15">
        <f t="shared" si="17"/>
        <v>30</v>
      </c>
      <c r="AI47" s="15"/>
      <c r="AJ47" s="15"/>
    </row>
    <row r="48" spans="1:36" s="1" customFormat="1" ht="11.1" customHeight="1" outlineLevel="1" x14ac:dyDescent="0.2">
      <c r="A48" s="7" t="s">
        <v>49</v>
      </c>
      <c r="B48" s="7" t="s">
        <v>8</v>
      </c>
      <c r="C48" s="8">
        <v>1042</v>
      </c>
      <c r="D48" s="8">
        <v>1608</v>
      </c>
      <c r="E48" s="8">
        <v>1696</v>
      </c>
      <c r="F48" s="8">
        <v>928</v>
      </c>
      <c r="G48" s="1">
        <f>VLOOKUP(A:A,[1]TDSheet!$A:$G,7,0)</f>
        <v>0.28000000000000003</v>
      </c>
      <c r="H48" s="1">
        <f>VLOOKUP(A:A,[1]TDSheet!$A:$H,8,0)</f>
        <v>45</v>
      </c>
      <c r="I48" s="15">
        <f>VLOOKUP(A:A,[2]TDSheet!$A:$F,6,0)</f>
        <v>1724</v>
      </c>
      <c r="J48" s="15">
        <f t="shared" si="10"/>
        <v>-28</v>
      </c>
      <c r="K48" s="15">
        <f>VLOOKUP(A:A,[1]TDSheet!$A:$M,13,0)</f>
        <v>400</v>
      </c>
      <c r="L48" s="15">
        <f>VLOOKUP(A:A,[1]TDSheet!$A:$R,18,0)</f>
        <v>0</v>
      </c>
      <c r="M48" s="15">
        <f>VLOOKUP(A:A,[1]TDSheet!$A:$T,20,0)</f>
        <v>600</v>
      </c>
      <c r="N48" s="15"/>
      <c r="O48" s="15"/>
      <c r="P48" s="17"/>
      <c r="Q48" s="17">
        <v>240</v>
      </c>
      <c r="R48" s="17"/>
      <c r="S48" s="15">
        <f t="shared" si="11"/>
        <v>339.2</v>
      </c>
      <c r="T48" s="17">
        <v>600</v>
      </c>
      <c r="U48" s="18">
        <f t="shared" si="12"/>
        <v>8.1603773584905657</v>
      </c>
      <c r="V48" s="15">
        <f t="shared" si="13"/>
        <v>2.7358490566037736</v>
      </c>
      <c r="W48" s="15"/>
      <c r="X48" s="15"/>
      <c r="Y48" s="15">
        <f>VLOOKUP(A:A,[1]TDSheet!$A:$Y,25,0)</f>
        <v>317.60000000000002</v>
      </c>
      <c r="Z48" s="15">
        <f>VLOOKUP(A:A,[1]TDSheet!$A:$Z,26,0)</f>
        <v>380.4</v>
      </c>
      <c r="AA48" s="15">
        <f>VLOOKUP(A:A,[1]TDSheet!$A:$AA,27,0)</f>
        <v>363.4</v>
      </c>
      <c r="AB48" s="15">
        <f>VLOOKUP(A:A,[3]TDSheet!$A:$D,4,0)</f>
        <v>362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4"/>
        <v>0</v>
      </c>
      <c r="AF48" s="15">
        <f t="shared" si="15"/>
        <v>67.2</v>
      </c>
      <c r="AG48" s="15">
        <f t="shared" si="16"/>
        <v>0</v>
      </c>
      <c r="AH48" s="15">
        <f t="shared" si="17"/>
        <v>168.00000000000003</v>
      </c>
      <c r="AI48" s="15"/>
      <c r="AJ48" s="15"/>
    </row>
    <row r="49" spans="1:36" s="1" customFormat="1" ht="11.1" customHeight="1" outlineLevel="1" x14ac:dyDescent="0.2">
      <c r="A49" s="7" t="s">
        <v>50</v>
      </c>
      <c r="B49" s="7" t="s">
        <v>8</v>
      </c>
      <c r="C49" s="8">
        <v>2281</v>
      </c>
      <c r="D49" s="8">
        <v>4845</v>
      </c>
      <c r="E49" s="8">
        <v>4365</v>
      </c>
      <c r="F49" s="8">
        <v>2735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4400</v>
      </c>
      <c r="J49" s="15">
        <f t="shared" si="10"/>
        <v>-35</v>
      </c>
      <c r="K49" s="15">
        <f>VLOOKUP(A:A,[1]TDSheet!$A:$M,13,0)</f>
        <v>1000</v>
      </c>
      <c r="L49" s="15">
        <f>VLOOKUP(A:A,[1]TDSheet!$A:$R,18,0)</f>
        <v>0</v>
      </c>
      <c r="M49" s="15">
        <f>VLOOKUP(A:A,[1]TDSheet!$A:$T,20,0)</f>
        <v>1400</v>
      </c>
      <c r="N49" s="15"/>
      <c r="O49" s="15"/>
      <c r="P49" s="17"/>
      <c r="Q49" s="17">
        <v>600</v>
      </c>
      <c r="R49" s="17"/>
      <c r="S49" s="15">
        <f t="shared" si="11"/>
        <v>873</v>
      </c>
      <c r="T49" s="17">
        <v>1400</v>
      </c>
      <c r="U49" s="18">
        <f t="shared" si="12"/>
        <v>8.1729667812142033</v>
      </c>
      <c r="V49" s="15">
        <f t="shared" si="13"/>
        <v>3.1328751431844215</v>
      </c>
      <c r="W49" s="15"/>
      <c r="X49" s="15"/>
      <c r="Y49" s="15">
        <f>VLOOKUP(A:A,[1]TDSheet!$A:$Y,25,0)</f>
        <v>798.4</v>
      </c>
      <c r="Z49" s="15">
        <f>VLOOKUP(A:A,[1]TDSheet!$A:$Z,26,0)</f>
        <v>898</v>
      </c>
      <c r="AA49" s="15">
        <f>VLOOKUP(A:A,[1]TDSheet!$A:$AA,27,0)</f>
        <v>969</v>
      </c>
      <c r="AB49" s="15">
        <f>VLOOKUP(A:A,[3]TDSheet!$A:$D,4,0)</f>
        <v>996</v>
      </c>
      <c r="AC49" s="15" t="str">
        <f>VLOOKUP(A:A,[1]TDSheet!$A:$AC,29,0)</f>
        <v>пл600</v>
      </c>
      <c r="AD49" s="15" t="e">
        <f>VLOOKUP(A:A,[1]TDSheet!$A:$AD,30,0)</f>
        <v>#N/A</v>
      </c>
      <c r="AE49" s="15">
        <f t="shared" si="14"/>
        <v>0</v>
      </c>
      <c r="AF49" s="15">
        <f t="shared" si="15"/>
        <v>210</v>
      </c>
      <c r="AG49" s="15">
        <f t="shared" si="16"/>
        <v>0</v>
      </c>
      <c r="AH49" s="15">
        <f t="shared" si="17"/>
        <v>489.99999999999994</v>
      </c>
      <c r="AI49" s="15"/>
      <c r="AJ49" s="15"/>
    </row>
    <row r="50" spans="1:36" s="1" customFormat="1" ht="11.1" customHeight="1" outlineLevel="1" x14ac:dyDescent="0.2">
      <c r="A50" s="7" t="s">
        <v>51</v>
      </c>
      <c r="B50" s="7" t="s">
        <v>8</v>
      </c>
      <c r="C50" s="8">
        <v>2309</v>
      </c>
      <c r="D50" s="8">
        <v>2914</v>
      </c>
      <c r="E50" s="8">
        <v>3651</v>
      </c>
      <c r="F50" s="8">
        <v>1547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3676</v>
      </c>
      <c r="J50" s="15">
        <f t="shared" si="10"/>
        <v>-25</v>
      </c>
      <c r="K50" s="15">
        <f>VLOOKUP(A:A,[1]TDSheet!$A:$M,13,0)</f>
        <v>720</v>
      </c>
      <c r="L50" s="15">
        <f>VLOOKUP(A:A,[1]TDSheet!$A:$R,18,0)</f>
        <v>0</v>
      </c>
      <c r="M50" s="15">
        <f>VLOOKUP(A:A,[1]TDSheet!$A:$T,20,0)</f>
        <v>1480</v>
      </c>
      <c r="N50" s="15"/>
      <c r="O50" s="15"/>
      <c r="P50" s="17">
        <v>240</v>
      </c>
      <c r="Q50" s="17">
        <v>720</v>
      </c>
      <c r="R50" s="17">
        <v>400</v>
      </c>
      <c r="S50" s="15">
        <f t="shared" si="11"/>
        <v>730.2</v>
      </c>
      <c r="T50" s="17">
        <v>1200</v>
      </c>
      <c r="U50" s="18">
        <f t="shared" si="12"/>
        <v>8.6373596274993147</v>
      </c>
      <c r="V50" s="15">
        <f t="shared" si="13"/>
        <v>2.118597644480964</v>
      </c>
      <c r="W50" s="15"/>
      <c r="X50" s="15"/>
      <c r="Y50" s="15">
        <f>VLOOKUP(A:A,[1]TDSheet!$A:$Y,25,0)</f>
        <v>688.6</v>
      </c>
      <c r="Z50" s="15">
        <f>VLOOKUP(A:A,[1]TDSheet!$A:$Z,26,0)</f>
        <v>749.6</v>
      </c>
      <c r="AA50" s="15">
        <f>VLOOKUP(A:A,[1]TDSheet!$A:$AA,27,0)</f>
        <v>711.4</v>
      </c>
      <c r="AB50" s="15">
        <f>VLOOKUP(A:A,[3]TDSheet!$A:$D,4,0)</f>
        <v>975</v>
      </c>
      <c r="AC50" s="15" t="str">
        <f>VLOOKUP(A:A,[1]TDSheet!$A:$AC,29,0)</f>
        <v>м335з</v>
      </c>
      <c r="AD50" s="15" t="str">
        <f>VLOOKUP(A:A,[1]TDSheet!$A:$AD,30,0)</f>
        <v>м303з</v>
      </c>
      <c r="AE50" s="15">
        <f t="shared" si="14"/>
        <v>67.2</v>
      </c>
      <c r="AF50" s="15">
        <f t="shared" si="15"/>
        <v>201.60000000000002</v>
      </c>
      <c r="AG50" s="15">
        <f t="shared" si="16"/>
        <v>112.00000000000001</v>
      </c>
      <c r="AH50" s="15">
        <f t="shared" si="17"/>
        <v>336.00000000000006</v>
      </c>
      <c r="AI50" s="15"/>
      <c r="AJ50" s="15"/>
    </row>
    <row r="51" spans="1:36" s="1" customFormat="1" ht="11.1" customHeight="1" outlineLevel="1" x14ac:dyDescent="0.2">
      <c r="A51" s="7" t="s">
        <v>52</v>
      </c>
      <c r="B51" s="7" t="s">
        <v>8</v>
      </c>
      <c r="C51" s="8">
        <v>1719</v>
      </c>
      <c r="D51" s="8">
        <v>6233</v>
      </c>
      <c r="E51" s="8">
        <v>5480</v>
      </c>
      <c r="F51" s="8">
        <v>2426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5529</v>
      </c>
      <c r="J51" s="15">
        <f t="shared" si="10"/>
        <v>-49</v>
      </c>
      <c r="K51" s="15">
        <f>VLOOKUP(A:A,[1]TDSheet!$A:$M,13,0)</f>
        <v>1280</v>
      </c>
      <c r="L51" s="15">
        <f>VLOOKUP(A:A,[1]TDSheet!$A:$R,18,0)</f>
        <v>0</v>
      </c>
      <c r="M51" s="15">
        <f>VLOOKUP(A:A,[1]TDSheet!$A:$T,20,0)</f>
        <v>2400</v>
      </c>
      <c r="N51" s="15"/>
      <c r="O51" s="15"/>
      <c r="P51" s="17"/>
      <c r="Q51" s="17">
        <v>1000</v>
      </c>
      <c r="R51" s="17"/>
      <c r="S51" s="15">
        <f t="shared" si="11"/>
        <v>1096</v>
      </c>
      <c r="T51" s="17">
        <v>1800</v>
      </c>
      <c r="U51" s="18">
        <f t="shared" si="12"/>
        <v>8.1259124087591239</v>
      </c>
      <c r="V51" s="15">
        <f t="shared" si="13"/>
        <v>2.2135036496350367</v>
      </c>
      <c r="W51" s="15"/>
      <c r="X51" s="15"/>
      <c r="Y51" s="15">
        <f>VLOOKUP(A:A,[1]TDSheet!$A:$Y,25,0)</f>
        <v>1037.2</v>
      </c>
      <c r="Z51" s="15">
        <f>VLOOKUP(A:A,[1]TDSheet!$A:$Z,26,0)</f>
        <v>1000.4</v>
      </c>
      <c r="AA51" s="15">
        <f>VLOOKUP(A:A,[1]TDSheet!$A:$AA,27,0)</f>
        <v>1154.5999999999999</v>
      </c>
      <c r="AB51" s="15">
        <f>VLOOKUP(A:A,[3]TDSheet!$A:$D,4,0)</f>
        <v>1168</v>
      </c>
      <c r="AC51" s="15" t="str">
        <f>VLOOKUP(A:A,[1]TDSheet!$A:$AC,29,0)</f>
        <v>пл600</v>
      </c>
      <c r="AD51" s="15">
        <f>VLOOKUP(A:A,[1]TDSheet!$A:$AD,30,0)</f>
        <v>0</v>
      </c>
      <c r="AE51" s="15">
        <f t="shared" si="14"/>
        <v>0</v>
      </c>
      <c r="AF51" s="15">
        <f t="shared" si="15"/>
        <v>350</v>
      </c>
      <c r="AG51" s="15">
        <f t="shared" si="16"/>
        <v>0</v>
      </c>
      <c r="AH51" s="15">
        <f t="shared" si="17"/>
        <v>630</v>
      </c>
      <c r="AI51" s="15"/>
      <c r="AJ51" s="15"/>
    </row>
    <row r="52" spans="1:36" s="1" customFormat="1" ht="11.1" customHeight="1" outlineLevel="1" x14ac:dyDescent="0.2">
      <c r="A52" s="7" t="s">
        <v>53</v>
      </c>
      <c r="B52" s="7" t="s">
        <v>8</v>
      </c>
      <c r="C52" s="8">
        <v>3424</v>
      </c>
      <c r="D52" s="8">
        <v>7443</v>
      </c>
      <c r="E52" s="8">
        <v>7690</v>
      </c>
      <c r="F52" s="8">
        <v>3082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7769</v>
      </c>
      <c r="J52" s="15">
        <f t="shared" si="10"/>
        <v>-79</v>
      </c>
      <c r="K52" s="15">
        <f>VLOOKUP(A:A,[1]TDSheet!$A:$M,13,0)</f>
        <v>2000</v>
      </c>
      <c r="L52" s="15">
        <f>VLOOKUP(A:A,[1]TDSheet!$A:$R,18,0)</f>
        <v>0</v>
      </c>
      <c r="M52" s="15">
        <f>VLOOKUP(A:A,[1]TDSheet!$A:$T,20,0)</f>
        <v>3200</v>
      </c>
      <c r="N52" s="15"/>
      <c r="O52" s="15"/>
      <c r="P52" s="17">
        <v>200</v>
      </c>
      <c r="Q52" s="17">
        <v>1400</v>
      </c>
      <c r="R52" s="17"/>
      <c r="S52" s="15">
        <f t="shared" si="11"/>
        <v>1538</v>
      </c>
      <c r="T52" s="17">
        <v>2600</v>
      </c>
      <c r="U52" s="18">
        <f t="shared" si="12"/>
        <v>8.1157347204161248</v>
      </c>
      <c r="V52" s="15">
        <f t="shared" si="13"/>
        <v>2.0039011703511052</v>
      </c>
      <c r="W52" s="15"/>
      <c r="X52" s="15"/>
      <c r="Y52" s="15">
        <f>VLOOKUP(A:A,[1]TDSheet!$A:$Y,25,0)</f>
        <v>1456.4</v>
      </c>
      <c r="Z52" s="15">
        <f>VLOOKUP(A:A,[1]TDSheet!$A:$Z,26,0)</f>
        <v>1474</v>
      </c>
      <c r="AA52" s="15">
        <f>VLOOKUP(A:A,[1]TDSheet!$A:$AA,27,0)</f>
        <v>1603.4</v>
      </c>
      <c r="AB52" s="15">
        <f>VLOOKUP(A:A,[3]TDSheet!$A:$D,4,0)</f>
        <v>1762</v>
      </c>
      <c r="AC52" s="15" t="str">
        <f>VLOOKUP(A:A,[1]TDSheet!$A:$AC,29,0)</f>
        <v>пл600</v>
      </c>
      <c r="AD52" s="15">
        <f>VLOOKUP(A:A,[1]TDSheet!$A:$AD,30,0)</f>
        <v>0</v>
      </c>
      <c r="AE52" s="15">
        <f t="shared" si="14"/>
        <v>70</v>
      </c>
      <c r="AF52" s="15">
        <f t="shared" si="15"/>
        <v>489.99999999999994</v>
      </c>
      <c r="AG52" s="15">
        <f t="shared" si="16"/>
        <v>0</v>
      </c>
      <c r="AH52" s="15">
        <f t="shared" si="17"/>
        <v>909.99999999999989</v>
      </c>
      <c r="AI52" s="15"/>
      <c r="AJ52" s="15"/>
    </row>
    <row r="53" spans="1:36" s="1" customFormat="1" ht="11.1" customHeight="1" outlineLevel="1" x14ac:dyDescent="0.2">
      <c r="A53" s="7" t="s">
        <v>54</v>
      </c>
      <c r="B53" s="7" t="s">
        <v>8</v>
      </c>
      <c r="C53" s="8">
        <v>972</v>
      </c>
      <c r="D53" s="8">
        <v>2378</v>
      </c>
      <c r="E53" s="8">
        <v>2033</v>
      </c>
      <c r="F53" s="8">
        <v>1290</v>
      </c>
      <c r="G53" s="1">
        <f>VLOOKUP(A:A,[1]TDSheet!$A:$G,7,0)</f>
        <v>0.41</v>
      </c>
      <c r="H53" s="1">
        <f>VLOOKUP(A:A,[1]TDSheet!$A:$H,8,0)</f>
        <v>45</v>
      </c>
      <c r="I53" s="15">
        <f>VLOOKUP(A:A,[2]TDSheet!$A:$F,6,0)</f>
        <v>2058</v>
      </c>
      <c r="J53" s="15">
        <f t="shared" si="10"/>
        <v>-25</v>
      </c>
      <c r="K53" s="15">
        <f>VLOOKUP(A:A,[1]TDSheet!$A:$M,13,0)</f>
        <v>480</v>
      </c>
      <c r="L53" s="15">
        <f>VLOOKUP(A:A,[1]TDSheet!$A:$R,18,0)</f>
        <v>0</v>
      </c>
      <c r="M53" s="15">
        <f>VLOOKUP(A:A,[1]TDSheet!$A:$T,20,0)</f>
        <v>600</v>
      </c>
      <c r="N53" s="15"/>
      <c r="O53" s="15"/>
      <c r="P53" s="17"/>
      <c r="Q53" s="17">
        <v>280</v>
      </c>
      <c r="R53" s="17">
        <v>80</v>
      </c>
      <c r="S53" s="15">
        <f t="shared" si="11"/>
        <v>406.6</v>
      </c>
      <c r="T53" s="17">
        <v>600</v>
      </c>
      <c r="U53" s="18">
        <f t="shared" si="12"/>
        <v>8.1898671913428434</v>
      </c>
      <c r="V53" s="15">
        <f t="shared" si="13"/>
        <v>3.1726512543039842</v>
      </c>
      <c r="W53" s="15"/>
      <c r="X53" s="15"/>
      <c r="Y53" s="15">
        <f>VLOOKUP(A:A,[1]TDSheet!$A:$Y,25,0)</f>
        <v>424.8</v>
      </c>
      <c r="Z53" s="15">
        <f>VLOOKUP(A:A,[1]TDSheet!$A:$Z,26,0)</f>
        <v>429.6</v>
      </c>
      <c r="AA53" s="15">
        <f>VLOOKUP(A:A,[1]TDSheet!$A:$AA,27,0)</f>
        <v>455.6</v>
      </c>
      <c r="AB53" s="15">
        <f>VLOOKUP(A:A,[3]TDSheet!$A:$D,4,0)</f>
        <v>452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0</v>
      </c>
      <c r="AF53" s="15">
        <f t="shared" si="15"/>
        <v>114.8</v>
      </c>
      <c r="AG53" s="15">
        <f t="shared" si="16"/>
        <v>32.799999999999997</v>
      </c>
      <c r="AH53" s="15">
        <f t="shared" si="17"/>
        <v>245.99999999999997</v>
      </c>
      <c r="AI53" s="15"/>
      <c r="AJ53" s="15"/>
    </row>
    <row r="54" spans="1:36" s="1" customFormat="1" ht="11.1" customHeight="1" outlineLevel="1" x14ac:dyDescent="0.2">
      <c r="A54" s="7" t="s">
        <v>55</v>
      </c>
      <c r="B54" s="7" t="s">
        <v>8</v>
      </c>
      <c r="C54" s="8">
        <v>4590</v>
      </c>
      <c r="D54" s="8">
        <v>8403</v>
      </c>
      <c r="E54" s="20">
        <v>9524</v>
      </c>
      <c r="F54" s="20">
        <v>3798</v>
      </c>
      <c r="G54" s="1">
        <f>VLOOKUP(A:A,[1]TDSheet!$A:$G,7,0)</f>
        <v>0.41</v>
      </c>
      <c r="H54" s="1">
        <f>VLOOKUP(A:A,[1]TDSheet!$A:$H,8,0)</f>
        <v>45</v>
      </c>
      <c r="I54" s="15">
        <f>VLOOKUP(A:A,[2]TDSheet!$A:$F,6,0)</f>
        <v>9402</v>
      </c>
      <c r="J54" s="15">
        <f t="shared" si="10"/>
        <v>122</v>
      </c>
      <c r="K54" s="15">
        <f>VLOOKUP(A:A,[1]TDSheet!$A:$M,13,0)</f>
        <v>2000</v>
      </c>
      <c r="L54" s="15">
        <f>VLOOKUP(A:A,[1]TDSheet!$A:$R,18,0)</f>
        <v>0</v>
      </c>
      <c r="M54" s="15">
        <f>VLOOKUP(A:A,[1]TDSheet!$A:$T,20,0)</f>
        <v>4100</v>
      </c>
      <c r="N54" s="15"/>
      <c r="O54" s="15"/>
      <c r="P54" s="17">
        <v>600</v>
      </c>
      <c r="Q54" s="17">
        <v>1800</v>
      </c>
      <c r="R54" s="17"/>
      <c r="S54" s="15">
        <f t="shared" si="11"/>
        <v>1904.8</v>
      </c>
      <c r="T54" s="17">
        <v>2900</v>
      </c>
      <c r="U54" s="18">
        <f t="shared" si="12"/>
        <v>7.9787904241915166</v>
      </c>
      <c r="V54" s="15">
        <f t="shared" si="13"/>
        <v>1.9939101217975641</v>
      </c>
      <c r="W54" s="15"/>
      <c r="X54" s="15"/>
      <c r="Y54" s="15">
        <f>VLOOKUP(A:A,[1]TDSheet!$A:$Y,25,0)</f>
        <v>1833.6</v>
      </c>
      <c r="Z54" s="15">
        <f>VLOOKUP(A:A,[1]TDSheet!$A:$Z,26,0)</f>
        <v>1909.6</v>
      </c>
      <c r="AA54" s="15">
        <f>VLOOKUP(A:A,[1]TDSheet!$A:$AA,27,0)</f>
        <v>1905.6</v>
      </c>
      <c r="AB54" s="15">
        <f>VLOOKUP(A:A,[3]TDSheet!$A:$D,4,0)</f>
        <v>2175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4"/>
        <v>245.99999999999997</v>
      </c>
      <c r="AF54" s="15">
        <f t="shared" si="15"/>
        <v>738</v>
      </c>
      <c r="AG54" s="15">
        <f t="shared" si="16"/>
        <v>0</v>
      </c>
      <c r="AH54" s="15">
        <f t="shared" si="17"/>
        <v>1189</v>
      </c>
      <c r="AI54" s="15"/>
      <c r="AJ54" s="15"/>
    </row>
    <row r="55" spans="1:36" s="1" customFormat="1" ht="11.1" customHeight="1" outlineLevel="1" x14ac:dyDescent="0.2">
      <c r="A55" s="7" t="s">
        <v>56</v>
      </c>
      <c r="B55" s="7" t="s">
        <v>8</v>
      </c>
      <c r="C55" s="8">
        <v>2064</v>
      </c>
      <c r="D55" s="8">
        <v>4602</v>
      </c>
      <c r="E55" s="8">
        <v>4546</v>
      </c>
      <c r="F55" s="8">
        <v>2063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4614</v>
      </c>
      <c r="J55" s="15">
        <f t="shared" si="10"/>
        <v>-68</v>
      </c>
      <c r="K55" s="15">
        <f>VLOOKUP(A:A,[1]TDSheet!$A:$M,13,0)</f>
        <v>950</v>
      </c>
      <c r="L55" s="15">
        <f>VLOOKUP(A:A,[1]TDSheet!$A:$R,18,0)</f>
        <v>0</v>
      </c>
      <c r="M55" s="15">
        <f>VLOOKUP(A:A,[1]TDSheet!$A:$T,20,0)</f>
        <v>1800</v>
      </c>
      <c r="N55" s="15"/>
      <c r="O55" s="15"/>
      <c r="P55" s="17">
        <v>200</v>
      </c>
      <c r="Q55" s="17">
        <v>900</v>
      </c>
      <c r="R55" s="17"/>
      <c r="S55" s="15">
        <f t="shared" si="11"/>
        <v>909.2</v>
      </c>
      <c r="T55" s="17">
        <v>1400</v>
      </c>
      <c r="U55" s="18">
        <f t="shared" si="12"/>
        <v>8.0433347998240201</v>
      </c>
      <c r="V55" s="15">
        <f t="shared" si="13"/>
        <v>2.2690277166739992</v>
      </c>
      <c r="W55" s="15"/>
      <c r="X55" s="15"/>
      <c r="Y55" s="15">
        <f>VLOOKUP(A:A,[1]TDSheet!$A:$Y,25,0)</f>
        <v>881.4</v>
      </c>
      <c r="Z55" s="15">
        <f>VLOOKUP(A:A,[1]TDSheet!$A:$Z,26,0)</f>
        <v>868.8</v>
      </c>
      <c r="AA55" s="15">
        <f>VLOOKUP(A:A,[1]TDSheet!$A:$AA,27,0)</f>
        <v>911.4</v>
      </c>
      <c r="AB55" s="15">
        <f>VLOOKUP(A:A,[3]TDSheet!$A:$D,4,0)</f>
        <v>1100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82</v>
      </c>
      <c r="AF55" s="15">
        <f t="shared" si="15"/>
        <v>369</v>
      </c>
      <c r="AG55" s="15">
        <f t="shared" si="16"/>
        <v>0</v>
      </c>
      <c r="AH55" s="15">
        <f t="shared" si="17"/>
        <v>574</v>
      </c>
      <c r="AI55" s="15"/>
      <c r="AJ55" s="15"/>
    </row>
    <row r="56" spans="1:36" s="1" customFormat="1" ht="11.1" customHeight="1" outlineLevel="1" x14ac:dyDescent="0.2">
      <c r="A56" s="7" t="s">
        <v>57</v>
      </c>
      <c r="B56" s="7" t="s">
        <v>9</v>
      </c>
      <c r="C56" s="8">
        <v>3.0350000000000001</v>
      </c>
      <c r="D56" s="8">
        <v>95.745000000000005</v>
      </c>
      <c r="E56" s="8">
        <v>52.66</v>
      </c>
      <c r="F56" s="8">
        <v>46.12</v>
      </c>
      <c r="G56" s="1">
        <f>VLOOKUP(A:A,[1]TDSheet!$A:$G,7,0)</f>
        <v>1</v>
      </c>
      <c r="H56" s="1">
        <f>VLOOKUP(A:A,[1]TDSheet!$A:$H,8,0)</f>
        <v>30</v>
      </c>
      <c r="I56" s="15">
        <f>VLOOKUP(A:A,[2]TDSheet!$A:$F,6,0)</f>
        <v>52.5</v>
      </c>
      <c r="J56" s="15">
        <f t="shared" si="10"/>
        <v>0.15999999999999659</v>
      </c>
      <c r="K56" s="15">
        <f>VLOOKUP(A:A,[1]TDSheet!$A:$M,13,0)</f>
        <v>20</v>
      </c>
      <c r="L56" s="15">
        <f>VLOOKUP(A:A,[1]TDSheet!$A:$R,18,0)</f>
        <v>0</v>
      </c>
      <c r="M56" s="15">
        <f>VLOOKUP(A:A,[1]TDSheet!$A:$T,20,0)</f>
        <v>0</v>
      </c>
      <c r="N56" s="15"/>
      <c r="O56" s="15"/>
      <c r="P56" s="17"/>
      <c r="Q56" s="17">
        <v>10</v>
      </c>
      <c r="R56" s="17"/>
      <c r="S56" s="15">
        <f t="shared" si="11"/>
        <v>10.532</v>
      </c>
      <c r="T56" s="17">
        <v>10</v>
      </c>
      <c r="U56" s="18">
        <f t="shared" si="12"/>
        <v>8.1769844284086606</v>
      </c>
      <c r="V56" s="15">
        <f t="shared" si="13"/>
        <v>4.3790353209266994</v>
      </c>
      <c r="W56" s="15"/>
      <c r="X56" s="15"/>
      <c r="Y56" s="15">
        <f>VLOOKUP(A:A,[1]TDSheet!$A:$Y,25,0)</f>
        <v>9.5549999999999997</v>
      </c>
      <c r="Z56" s="15">
        <f>VLOOKUP(A:A,[1]TDSheet!$A:$Z,26,0)</f>
        <v>7.7927999999999997</v>
      </c>
      <c r="AA56" s="15">
        <f>VLOOKUP(A:A,[1]TDSheet!$A:$AA,27,0)</f>
        <v>14.161799999999999</v>
      </c>
      <c r="AB56" s="15">
        <f>VLOOKUP(A:A,[3]TDSheet!$A:$D,4,0)</f>
        <v>9.0399999999999991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4"/>
        <v>0</v>
      </c>
      <c r="AF56" s="15">
        <f t="shared" si="15"/>
        <v>10</v>
      </c>
      <c r="AG56" s="15">
        <f t="shared" si="16"/>
        <v>0</v>
      </c>
      <c r="AH56" s="15">
        <f t="shared" si="17"/>
        <v>10</v>
      </c>
      <c r="AI56" s="15"/>
      <c r="AJ56" s="15"/>
    </row>
    <row r="57" spans="1:36" s="1" customFormat="1" ht="11.1" customHeight="1" outlineLevel="1" x14ac:dyDescent="0.2">
      <c r="A57" s="7" t="s">
        <v>58</v>
      </c>
      <c r="B57" s="7" t="s">
        <v>8</v>
      </c>
      <c r="C57" s="8">
        <v>241</v>
      </c>
      <c r="D57" s="8">
        <v>43</v>
      </c>
      <c r="E57" s="8">
        <v>69</v>
      </c>
      <c r="F57" s="8">
        <v>214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71</v>
      </c>
      <c r="J57" s="15">
        <f t="shared" si="10"/>
        <v>-2</v>
      </c>
      <c r="K57" s="15">
        <f>VLOOKUP(A:A,[1]TDSheet!$A:$M,13,0)</f>
        <v>0</v>
      </c>
      <c r="L57" s="15">
        <f>VLOOKUP(A:A,[1]TDSheet!$A:$R,18,0)</f>
        <v>0</v>
      </c>
      <c r="M57" s="15">
        <f>VLOOKUP(A:A,[1]TDSheet!$A:$T,20,0)</f>
        <v>0</v>
      </c>
      <c r="N57" s="15"/>
      <c r="O57" s="15"/>
      <c r="P57" s="17"/>
      <c r="Q57" s="17"/>
      <c r="R57" s="17"/>
      <c r="S57" s="15">
        <f t="shared" si="11"/>
        <v>13.8</v>
      </c>
      <c r="T57" s="17"/>
      <c r="U57" s="18">
        <f t="shared" si="12"/>
        <v>15.507246376811594</v>
      </c>
      <c r="V57" s="15">
        <f t="shared" si="13"/>
        <v>15.507246376811594</v>
      </c>
      <c r="W57" s="15"/>
      <c r="X57" s="15"/>
      <c r="Y57" s="15">
        <f>VLOOKUP(A:A,[1]TDSheet!$A:$Y,25,0)</f>
        <v>9.4</v>
      </c>
      <c r="Z57" s="15">
        <f>VLOOKUP(A:A,[1]TDSheet!$A:$Z,26,0)</f>
        <v>25</v>
      </c>
      <c r="AA57" s="15">
        <f>VLOOKUP(A:A,[1]TDSheet!$A:$AA,27,0)</f>
        <v>29.8</v>
      </c>
      <c r="AB57" s="15">
        <f>VLOOKUP(A:A,[3]TDSheet!$A:$D,4,0)</f>
        <v>11</v>
      </c>
      <c r="AC57" s="23" t="str">
        <f>VLOOKUP(A:A,[1]TDSheet!$A:$AC,29,0)</f>
        <v>увел</v>
      </c>
      <c r="AD57" s="15" t="e">
        <f>VLOOKUP(A:A,[1]TDSheet!$A:$AD,30,0)</f>
        <v>#N/A</v>
      </c>
      <c r="AE57" s="15">
        <f t="shared" si="14"/>
        <v>0</v>
      </c>
      <c r="AF57" s="15">
        <f t="shared" si="15"/>
        <v>0</v>
      </c>
      <c r="AG57" s="15">
        <f t="shared" si="16"/>
        <v>0</v>
      </c>
      <c r="AH57" s="15">
        <f t="shared" si="17"/>
        <v>0</v>
      </c>
      <c r="AI57" s="15"/>
      <c r="AJ57" s="15"/>
    </row>
    <row r="58" spans="1:36" s="1" customFormat="1" ht="11.1" customHeight="1" outlineLevel="1" x14ac:dyDescent="0.2">
      <c r="A58" s="7" t="s">
        <v>59</v>
      </c>
      <c r="B58" s="7" t="s">
        <v>9</v>
      </c>
      <c r="C58" s="8">
        <v>101.80500000000001</v>
      </c>
      <c r="D58" s="8">
        <v>21.719000000000001</v>
      </c>
      <c r="E58" s="8">
        <v>21.637</v>
      </c>
      <c r="F58" s="8">
        <v>100.82299999999999</v>
      </c>
      <c r="G58" s="14">
        <v>0</v>
      </c>
      <c r="H58" s="1" t="e">
        <f>VLOOKUP(A:A,[1]TDSheet!$A:$H,8,0)</f>
        <v>#N/A</v>
      </c>
      <c r="I58" s="15">
        <f>VLOOKUP(A:A,[2]TDSheet!$A:$F,6,0)</f>
        <v>22.532</v>
      </c>
      <c r="J58" s="15">
        <f t="shared" si="10"/>
        <v>-0.89499999999999957</v>
      </c>
      <c r="K58" s="15">
        <f>VLOOKUP(A:A,[1]TDSheet!$A:$M,13,0)</f>
        <v>0</v>
      </c>
      <c r="L58" s="15">
        <f>VLOOKUP(A:A,[1]TDSheet!$A:$R,18,0)</f>
        <v>0</v>
      </c>
      <c r="M58" s="15">
        <f>VLOOKUP(A:A,[1]TDSheet!$A:$T,20,0)</f>
        <v>0</v>
      </c>
      <c r="N58" s="15"/>
      <c r="O58" s="15"/>
      <c r="P58" s="17"/>
      <c r="Q58" s="17"/>
      <c r="R58" s="17"/>
      <c r="S58" s="15">
        <f t="shared" si="11"/>
        <v>4.3273999999999999</v>
      </c>
      <c r="T58" s="17"/>
      <c r="U58" s="18">
        <f t="shared" si="12"/>
        <v>23.298747515829366</v>
      </c>
      <c r="V58" s="15">
        <f t="shared" si="13"/>
        <v>23.298747515829366</v>
      </c>
      <c r="W58" s="15"/>
      <c r="X58" s="15"/>
      <c r="Y58" s="15">
        <f>VLOOKUP(A:A,[1]TDSheet!$A:$Y,25,0)</f>
        <v>3.2979999999999996</v>
      </c>
      <c r="Z58" s="15">
        <f>VLOOKUP(A:A,[1]TDSheet!$A:$Z,26,0)</f>
        <v>9.5291999999999994</v>
      </c>
      <c r="AA58" s="15">
        <f>VLOOKUP(A:A,[1]TDSheet!$A:$AA,27,0)</f>
        <v>10.684799999999999</v>
      </c>
      <c r="AB58" s="15">
        <f>VLOOKUP(A:A,[3]TDSheet!$A:$D,4,0)</f>
        <v>6.1449999999999996</v>
      </c>
      <c r="AC58" s="23" t="str">
        <f>VLOOKUP(A:A,[1]TDSheet!$A:$AC,29,0)</f>
        <v>увел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15"/>
      <c r="AJ58" s="15"/>
    </row>
    <row r="59" spans="1:36" s="1" customFormat="1" ht="11.1" customHeight="1" outlineLevel="1" x14ac:dyDescent="0.2">
      <c r="A59" s="7" t="s">
        <v>60</v>
      </c>
      <c r="B59" s="7" t="s">
        <v>8</v>
      </c>
      <c r="C59" s="8">
        <v>515</v>
      </c>
      <c r="D59" s="8">
        <v>48</v>
      </c>
      <c r="E59" s="8">
        <v>214</v>
      </c>
      <c r="F59" s="8">
        <v>341</v>
      </c>
      <c r="G59" s="1">
        <f>VLOOKUP(A:A,[1]TDSheet!$A:$G,7,0)</f>
        <v>0.41</v>
      </c>
      <c r="H59" s="1" t="e">
        <f>VLOOKUP(A:A,[1]TDSheet!$A:$H,8,0)</f>
        <v>#N/A</v>
      </c>
      <c r="I59" s="15">
        <f>VLOOKUP(A:A,[2]TDSheet!$A:$F,6,0)</f>
        <v>221</v>
      </c>
      <c r="J59" s="15">
        <f t="shared" si="10"/>
        <v>-7</v>
      </c>
      <c r="K59" s="15">
        <f>VLOOKUP(A:A,[1]TDSheet!$A:$M,13,0)</f>
        <v>0</v>
      </c>
      <c r="L59" s="15">
        <f>VLOOKUP(A:A,[1]TDSheet!$A:$R,18,0)</f>
        <v>0</v>
      </c>
      <c r="M59" s="15">
        <f>VLOOKUP(A:A,[1]TDSheet!$A:$T,20,0)</f>
        <v>0</v>
      </c>
      <c r="N59" s="15"/>
      <c r="O59" s="15"/>
      <c r="P59" s="17"/>
      <c r="Q59" s="17"/>
      <c r="R59" s="17"/>
      <c r="S59" s="15">
        <f t="shared" si="11"/>
        <v>42.8</v>
      </c>
      <c r="T59" s="17">
        <v>40</v>
      </c>
      <c r="U59" s="18">
        <f t="shared" si="12"/>
        <v>8.9018691588785046</v>
      </c>
      <c r="V59" s="15">
        <f t="shared" si="13"/>
        <v>7.9672897196261685</v>
      </c>
      <c r="W59" s="15"/>
      <c r="X59" s="15"/>
      <c r="Y59" s="15">
        <f>VLOOKUP(A:A,[1]TDSheet!$A:$Y,25,0)</f>
        <v>64.8</v>
      </c>
      <c r="Z59" s="15">
        <f>VLOOKUP(A:A,[1]TDSheet!$A:$Z,26,0)</f>
        <v>39</v>
      </c>
      <c r="AA59" s="15">
        <f>VLOOKUP(A:A,[1]TDSheet!$A:$AA,27,0)</f>
        <v>56</v>
      </c>
      <c r="AB59" s="15">
        <f>VLOOKUP(A:A,[3]TDSheet!$A:$D,4,0)</f>
        <v>58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4"/>
        <v>0</v>
      </c>
      <c r="AF59" s="15">
        <f t="shared" si="15"/>
        <v>0</v>
      </c>
      <c r="AG59" s="15">
        <f t="shared" si="16"/>
        <v>0</v>
      </c>
      <c r="AH59" s="15">
        <f t="shared" si="17"/>
        <v>16.399999999999999</v>
      </c>
      <c r="AI59" s="15"/>
      <c r="AJ59" s="15"/>
    </row>
    <row r="60" spans="1:36" s="1" customFormat="1" ht="11.1" customHeight="1" outlineLevel="1" x14ac:dyDescent="0.2">
      <c r="A60" s="7" t="s">
        <v>61</v>
      </c>
      <c r="B60" s="7" t="s">
        <v>9</v>
      </c>
      <c r="C60" s="8">
        <v>111.839</v>
      </c>
      <c r="D60" s="8">
        <v>30.992000000000001</v>
      </c>
      <c r="E60" s="8">
        <v>26.524000000000001</v>
      </c>
      <c r="F60" s="8">
        <v>105.91</v>
      </c>
      <c r="G60" s="14">
        <v>0</v>
      </c>
      <c r="H60" s="1" t="e">
        <f>VLOOKUP(A:A,[1]TDSheet!$A:$H,8,0)</f>
        <v>#N/A</v>
      </c>
      <c r="I60" s="15">
        <f>VLOOKUP(A:A,[2]TDSheet!$A:$F,6,0)</f>
        <v>36.063000000000002</v>
      </c>
      <c r="J60" s="15">
        <f t="shared" si="10"/>
        <v>-9.5390000000000015</v>
      </c>
      <c r="K60" s="15">
        <f>VLOOKUP(A:A,[1]TDSheet!$A:$M,13,0)</f>
        <v>0</v>
      </c>
      <c r="L60" s="15">
        <f>VLOOKUP(A:A,[1]TDSheet!$A:$R,18,0)</f>
        <v>0</v>
      </c>
      <c r="M60" s="15">
        <f>VLOOKUP(A:A,[1]TDSheet!$A:$T,20,0)</f>
        <v>0</v>
      </c>
      <c r="N60" s="15"/>
      <c r="O60" s="15"/>
      <c r="P60" s="17"/>
      <c r="Q60" s="17"/>
      <c r="R60" s="17"/>
      <c r="S60" s="15">
        <f t="shared" si="11"/>
        <v>5.3048000000000002</v>
      </c>
      <c r="T60" s="17"/>
      <c r="U60" s="18">
        <f t="shared" si="12"/>
        <v>19.964937415171164</v>
      </c>
      <c r="V60" s="15">
        <f t="shared" si="13"/>
        <v>19.964937415171164</v>
      </c>
      <c r="W60" s="15"/>
      <c r="X60" s="15"/>
      <c r="Y60" s="15">
        <f>VLOOKUP(A:A,[1]TDSheet!$A:$Y,25,0)</f>
        <v>2.7185999999999999</v>
      </c>
      <c r="Z60" s="15">
        <f>VLOOKUP(A:A,[1]TDSheet!$A:$Z,26,0)</f>
        <v>8.8056000000000001</v>
      </c>
      <c r="AA60" s="15">
        <f>VLOOKUP(A:A,[1]TDSheet!$A:$AA,27,0)</f>
        <v>7.2695999999999996</v>
      </c>
      <c r="AB60" s="15">
        <f>VLOOKUP(A:A,[3]TDSheet!$A:$D,4,0)</f>
        <v>8.6479999999999997</v>
      </c>
      <c r="AC60" s="23" t="str">
        <f>VLOOKUP(A:A,[1]TDSheet!$A:$AC,29,0)</f>
        <v>увел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>
        <f t="shared" si="17"/>
        <v>0</v>
      </c>
      <c r="AI60" s="15"/>
      <c r="AJ60" s="15"/>
    </row>
    <row r="61" spans="1:36" s="1" customFormat="1" ht="11.1" customHeight="1" outlineLevel="1" x14ac:dyDescent="0.2">
      <c r="A61" s="7" t="s">
        <v>62</v>
      </c>
      <c r="B61" s="7" t="s">
        <v>8</v>
      </c>
      <c r="C61" s="8">
        <v>346</v>
      </c>
      <c r="D61" s="8">
        <v>1407</v>
      </c>
      <c r="E61" s="8">
        <v>922</v>
      </c>
      <c r="F61" s="8">
        <v>817</v>
      </c>
      <c r="G61" s="1">
        <f>VLOOKUP(A:A,[1]TDSheet!$A:$G,7,0)</f>
        <v>0.36</v>
      </c>
      <c r="H61" s="1" t="e">
        <f>VLOOKUP(A:A,[1]TDSheet!$A:$H,8,0)</f>
        <v>#N/A</v>
      </c>
      <c r="I61" s="15">
        <f>VLOOKUP(A:A,[2]TDSheet!$A:$F,6,0)</f>
        <v>938</v>
      </c>
      <c r="J61" s="15">
        <f t="shared" si="10"/>
        <v>-16</v>
      </c>
      <c r="K61" s="15">
        <f>VLOOKUP(A:A,[1]TDSheet!$A:$M,13,0)</f>
        <v>240</v>
      </c>
      <c r="L61" s="15">
        <f>VLOOKUP(A:A,[1]TDSheet!$A:$R,18,0)</f>
        <v>0</v>
      </c>
      <c r="M61" s="15">
        <f>VLOOKUP(A:A,[1]TDSheet!$A:$T,20,0)</f>
        <v>240</v>
      </c>
      <c r="N61" s="15"/>
      <c r="O61" s="15"/>
      <c r="P61" s="17"/>
      <c r="Q61" s="17"/>
      <c r="R61" s="17"/>
      <c r="S61" s="15">
        <f t="shared" si="11"/>
        <v>184.4</v>
      </c>
      <c r="T61" s="17">
        <v>280</v>
      </c>
      <c r="U61" s="18">
        <f t="shared" si="12"/>
        <v>8.552060737527114</v>
      </c>
      <c r="V61" s="15">
        <f t="shared" si="13"/>
        <v>4.4305856832971795</v>
      </c>
      <c r="W61" s="15"/>
      <c r="X61" s="15"/>
      <c r="Y61" s="15">
        <f>VLOOKUP(A:A,[1]TDSheet!$A:$Y,25,0)</f>
        <v>188.6</v>
      </c>
      <c r="Z61" s="15">
        <f>VLOOKUP(A:A,[1]TDSheet!$A:$Z,26,0)</f>
        <v>192.2</v>
      </c>
      <c r="AA61" s="15">
        <f>VLOOKUP(A:A,[1]TDSheet!$A:$AA,27,0)</f>
        <v>241.6</v>
      </c>
      <c r="AB61" s="15">
        <f>VLOOKUP(A:A,[3]TDSheet!$A:$D,4,0)</f>
        <v>163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>
        <f t="shared" si="17"/>
        <v>100.8</v>
      </c>
      <c r="AI61" s="15"/>
      <c r="AJ61" s="15"/>
    </row>
    <row r="62" spans="1:36" s="1" customFormat="1" ht="11.1" customHeight="1" outlineLevel="1" x14ac:dyDescent="0.2">
      <c r="A62" s="7" t="s">
        <v>63</v>
      </c>
      <c r="B62" s="7" t="s">
        <v>9</v>
      </c>
      <c r="C62" s="8">
        <v>121.17100000000001</v>
      </c>
      <c r="D62" s="8">
        <v>38.302999999999997</v>
      </c>
      <c r="E62" s="8">
        <v>61.043999999999997</v>
      </c>
      <c r="F62" s="8">
        <v>89.721999999999994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66.099999999999994</v>
      </c>
      <c r="J62" s="15">
        <f t="shared" si="10"/>
        <v>-5.0559999999999974</v>
      </c>
      <c r="K62" s="15">
        <f>VLOOKUP(A:A,[1]TDSheet!$A:$M,13,0)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7"/>
      <c r="Q62" s="17"/>
      <c r="R62" s="17"/>
      <c r="S62" s="15">
        <f t="shared" si="11"/>
        <v>12.2088</v>
      </c>
      <c r="T62" s="17">
        <v>10</v>
      </c>
      <c r="U62" s="18">
        <f t="shared" si="12"/>
        <v>8.168042723281566</v>
      </c>
      <c r="V62" s="15">
        <f t="shared" si="13"/>
        <v>7.3489614048882768</v>
      </c>
      <c r="W62" s="15"/>
      <c r="X62" s="15"/>
      <c r="Y62" s="15">
        <f>VLOOKUP(A:A,[1]TDSheet!$A:$Y,25,0)</f>
        <v>16.7196</v>
      </c>
      <c r="Z62" s="15">
        <f>VLOOKUP(A:A,[1]TDSheet!$A:$Z,26,0)</f>
        <v>13.5076</v>
      </c>
      <c r="AA62" s="15">
        <f>VLOOKUP(A:A,[1]TDSheet!$A:$AA,27,0)</f>
        <v>17.910800000000002</v>
      </c>
      <c r="AB62" s="15">
        <f>VLOOKUP(A:A,[3]TDSheet!$A:$D,4,0)</f>
        <v>16.024999999999999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10</v>
      </c>
      <c r="AI62" s="15"/>
      <c r="AJ62" s="15"/>
    </row>
    <row r="63" spans="1:36" s="1" customFormat="1" ht="11.1" customHeight="1" outlineLevel="1" x14ac:dyDescent="0.2">
      <c r="A63" s="7" t="s">
        <v>64</v>
      </c>
      <c r="B63" s="7" t="s">
        <v>8</v>
      </c>
      <c r="C63" s="8">
        <v>234</v>
      </c>
      <c r="D63" s="8">
        <v>105</v>
      </c>
      <c r="E63" s="8">
        <v>212</v>
      </c>
      <c r="F63" s="8">
        <v>116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225</v>
      </c>
      <c r="J63" s="15">
        <f t="shared" si="10"/>
        <v>-13</v>
      </c>
      <c r="K63" s="15">
        <f>VLOOKUP(A:A,[1]TDSheet!$A:$M,13,0)</f>
        <v>30</v>
      </c>
      <c r="L63" s="15">
        <f>VLOOKUP(A:A,[1]TDSheet!$A:$R,18,0)</f>
        <v>0</v>
      </c>
      <c r="M63" s="15">
        <f>VLOOKUP(A:A,[1]TDSheet!$A:$T,20,0)</f>
        <v>120</v>
      </c>
      <c r="N63" s="15"/>
      <c r="O63" s="15"/>
      <c r="P63" s="17"/>
      <c r="Q63" s="17"/>
      <c r="R63" s="17">
        <v>30</v>
      </c>
      <c r="S63" s="15">
        <f t="shared" si="11"/>
        <v>42.4</v>
      </c>
      <c r="T63" s="17">
        <v>60</v>
      </c>
      <c r="U63" s="18">
        <f t="shared" si="12"/>
        <v>8.3962264150943398</v>
      </c>
      <c r="V63" s="15">
        <f t="shared" si="13"/>
        <v>2.7358490566037736</v>
      </c>
      <c r="W63" s="15"/>
      <c r="X63" s="15"/>
      <c r="Y63" s="15">
        <f>VLOOKUP(A:A,[1]TDSheet!$A:$Y,25,0)</f>
        <v>42.4</v>
      </c>
      <c r="Z63" s="15">
        <f>VLOOKUP(A:A,[1]TDSheet!$A:$Z,26,0)</f>
        <v>57.4</v>
      </c>
      <c r="AA63" s="15">
        <f>VLOOKUP(A:A,[1]TDSheet!$A:$AA,27,0)</f>
        <v>43.8</v>
      </c>
      <c r="AB63" s="15">
        <f>VLOOKUP(A:A,[3]TDSheet!$A:$D,4,0)</f>
        <v>42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12.299999999999999</v>
      </c>
      <c r="AH63" s="15">
        <f t="shared" si="17"/>
        <v>24.599999999999998</v>
      </c>
      <c r="AI63" s="15"/>
      <c r="AJ63" s="15"/>
    </row>
    <row r="64" spans="1:36" s="1" customFormat="1" ht="11.1" customHeight="1" outlineLevel="1" x14ac:dyDescent="0.2">
      <c r="A64" s="7" t="s">
        <v>65</v>
      </c>
      <c r="B64" s="7" t="s">
        <v>8</v>
      </c>
      <c r="C64" s="8">
        <v>61</v>
      </c>
      <c r="D64" s="8">
        <v>262</v>
      </c>
      <c r="E64" s="8">
        <v>153</v>
      </c>
      <c r="F64" s="8">
        <v>152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171</v>
      </c>
      <c r="J64" s="15">
        <f t="shared" si="10"/>
        <v>-18</v>
      </c>
      <c r="K64" s="15">
        <f>VLOOKUP(A:A,[1]TDSheet!$A:$M,13,0)</f>
        <v>30</v>
      </c>
      <c r="L64" s="15">
        <f>VLOOKUP(A:A,[1]TDSheet!$A:$R,18,0)</f>
        <v>0</v>
      </c>
      <c r="M64" s="15">
        <f>VLOOKUP(A:A,[1]TDSheet!$A:$T,20,0)</f>
        <v>0</v>
      </c>
      <c r="N64" s="15"/>
      <c r="O64" s="15"/>
      <c r="P64" s="17"/>
      <c r="Q64" s="17">
        <v>30</v>
      </c>
      <c r="R64" s="17"/>
      <c r="S64" s="15">
        <f t="shared" si="11"/>
        <v>30.6</v>
      </c>
      <c r="T64" s="17">
        <v>30</v>
      </c>
      <c r="U64" s="18">
        <f t="shared" si="12"/>
        <v>7.9084967320261432</v>
      </c>
      <c r="V64" s="15">
        <f t="shared" si="13"/>
        <v>4.9673202614379086</v>
      </c>
      <c r="W64" s="15"/>
      <c r="X64" s="15"/>
      <c r="Y64" s="15">
        <f>VLOOKUP(A:A,[1]TDSheet!$A:$Y,25,0)</f>
        <v>31.2</v>
      </c>
      <c r="Z64" s="15">
        <f>VLOOKUP(A:A,[1]TDSheet!$A:$Z,26,0)</f>
        <v>35</v>
      </c>
      <c r="AA64" s="15">
        <f>VLOOKUP(A:A,[1]TDSheet!$A:$AA,27,0)</f>
        <v>41.2</v>
      </c>
      <c r="AB64" s="15">
        <f>VLOOKUP(A:A,[3]TDSheet!$A:$D,4,0)</f>
        <v>17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12.299999999999999</v>
      </c>
      <c r="AG64" s="15">
        <f t="shared" si="16"/>
        <v>0</v>
      </c>
      <c r="AH64" s="15">
        <f t="shared" si="17"/>
        <v>12.299999999999999</v>
      </c>
      <c r="AI64" s="15"/>
      <c r="AJ64" s="15"/>
    </row>
    <row r="65" spans="1:36" s="1" customFormat="1" ht="11.1" customHeight="1" outlineLevel="1" x14ac:dyDescent="0.2">
      <c r="A65" s="7" t="s">
        <v>66</v>
      </c>
      <c r="B65" s="7" t="s">
        <v>8</v>
      </c>
      <c r="C65" s="8">
        <v>462</v>
      </c>
      <c r="D65" s="8">
        <v>640</v>
      </c>
      <c r="E65" s="8">
        <v>701</v>
      </c>
      <c r="F65" s="8">
        <v>392</v>
      </c>
      <c r="G65" s="1">
        <f>VLOOKUP(A:A,[1]TDSheet!$A:$G,7,0)</f>
        <v>0.28000000000000003</v>
      </c>
      <c r="H65" s="1" t="e">
        <f>VLOOKUP(A:A,[1]TDSheet!$A:$H,8,0)</f>
        <v>#N/A</v>
      </c>
      <c r="I65" s="15">
        <f>VLOOKUP(A:A,[2]TDSheet!$A:$F,6,0)</f>
        <v>710</v>
      </c>
      <c r="J65" s="15">
        <f t="shared" si="10"/>
        <v>-9</v>
      </c>
      <c r="K65" s="15">
        <f>VLOOKUP(A:A,[1]TDSheet!$A:$M,13,0)</f>
        <v>160</v>
      </c>
      <c r="L65" s="15">
        <f>VLOOKUP(A:A,[1]TDSheet!$A:$R,18,0)</f>
        <v>0</v>
      </c>
      <c r="M65" s="15">
        <f>VLOOKUP(A:A,[1]TDSheet!$A:$T,20,0)</f>
        <v>160</v>
      </c>
      <c r="N65" s="15"/>
      <c r="O65" s="15"/>
      <c r="P65" s="17">
        <v>80</v>
      </c>
      <c r="Q65" s="17">
        <v>120</v>
      </c>
      <c r="R65" s="17">
        <v>80</v>
      </c>
      <c r="S65" s="15">
        <f t="shared" si="11"/>
        <v>140.19999999999999</v>
      </c>
      <c r="T65" s="17">
        <v>200</v>
      </c>
      <c r="U65" s="18">
        <f t="shared" si="12"/>
        <v>8.5021398002853079</v>
      </c>
      <c r="V65" s="15">
        <f t="shared" si="13"/>
        <v>2.7960057061340944</v>
      </c>
      <c r="W65" s="15"/>
      <c r="X65" s="15"/>
      <c r="Y65" s="15">
        <f>VLOOKUP(A:A,[1]TDSheet!$A:$Y,25,0)</f>
        <v>146.19999999999999</v>
      </c>
      <c r="Z65" s="15">
        <f>VLOOKUP(A:A,[1]TDSheet!$A:$Z,26,0)</f>
        <v>162</v>
      </c>
      <c r="AA65" s="15">
        <f>VLOOKUP(A:A,[1]TDSheet!$A:$AA,27,0)</f>
        <v>154</v>
      </c>
      <c r="AB65" s="15">
        <f>VLOOKUP(A:A,[3]TDSheet!$A:$D,4,0)</f>
        <v>169</v>
      </c>
      <c r="AC65" s="15" t="str">
        <f>VLOOKUP(A:A,[1]TDSheet!$A:$AC,29,0)</f>
        <v>м10з</v>
      </c>
      <c r="AD65" s="15" t="e">
        <f>VLOOKUP(A:A,[1]TDSheet!$A:$AD,30,0)</f>
        <v>#N/A</v>
      </c>
      <c r="AE65" s="15">
        <f t="shared" si="14"/>
        <v>22.400000000000002</v>
      </c>
      <c r="AF65" s="15">
        <f t="shared" si="15"/>
        <v>33.6</v>
      </c>
      <c r="AG65" s="15">
        <f t="shared" si="16"/>
        <v>22.400000000000002</v>
      </c>
      <c r="AH65" s="15">
        <f t="shared" si="17"/>
        <v>56.000000000000007</v>
      </c>
      <c r="AI65" s="15"/>
      <c r="AJ65" s="15"/>
    </row>
    <row r="66" spans="1:36" s="1" customFormat="1" ht="11.1" customHeight="1" outlineLevel="1" x14ac:dyDescent="0.2">
      <c r="A66" s="7" t="s">
        <v>67</v>
      </c>
      <c r="B66" s="7" t="s">
        <v>8</v>
      </c>
      <c r="C66" s="8">
        <v>1316</v>
      </c>
      <c r="D66" s="8">
        <v>1582</v>
      </c>
      <c r="E66" s="8">
        <v>1999</v>
      </c>
      <c r="F66" s="8">
        <v>882.98</v>
      </c>
      <c r="G66" s="1">
        <f>VLOOKUP(A:A,[1]TDSheet!$A:$G,7,0)</f>
        <v>0.4</v>
      </c>
      <c r="H66" s="1" t="e">
        <f>VLOOKUP(A:A,[1]TDSheet!$A:$H,8,0)</f>
        <v>#N/A</v>
      </c>
      <c r="I66" s="15">
        <f>VLOOKUP(A:A,[2]TDSheet!$A:$F,6,0)</f>
        <v>2013</v>
      </c>
      <c r="J66" s="15">
        <f t="shared" si="10"/>
        <v>-14</v>
      </c>
      <c r="K66" s="15">
        <f>VLOOKUP(A:A,[1]TDSheet!$A:$M,13,0)</f>
        <v>400</v>
      </c>
      <c r="L66" s="15">
        <f>VLOOKUP(A:A,[1]TDSheet!$A:$R,18,0)</f>
        <v>0</v>
      </c>
      <c r="M66" s="15">
        <f>VLOOKUP(A:A,[1]TDSheet!$A:$T,20,0)</f>
        <v>680</v>
      </c>
      <c r="N66" s="15"/>
      <c r="O66" s="15"/>
      <c r="P66" s="17">
        <v>240</v>
      </c>
      <c r="Q66" s="17">
        <v>360</v>
      </c>
      <c r="R66" s="17">
        <v>240</v>
      </c>
      <c r="S66" s="15">
        <f t="shared" si="11"/>
        <v>399.8</v>
      </c>
      <c r="T66" s="17">
        <v>600</v>
      </c>
      <c r="U66" s="18">
        <f t="shared" si="12"/>
        <v>8.5117058529264629</v>
      </c>
      <c r="V66" s="15">
        <f t="shared" si="13"/>
        <v>2.2085542771385693</v>
      </c>
      <c r="W66" s="15"/>
      <c r="X66" s="15"/>
      <c r="Y66" s="15">
        <f>VLOOKUP(A:A,[1]TDSheet!$A:$Y,25,0)</f>
        <v>391.6</v>
      </c>
      <c r="Z66" s="15">
        <f>VLOOKUP(A:A,[1]TDSheet!$A:$Z,26,0)</f>
        <v>437</v>
      </c>
      <c r="AA66" s="15">
        <f>VLOOKUP(A:A,[1]TDSheet!$A:$AA,27,0)</f>
        <v>394.8</v>
      </c>
      <c r="AB66" s="15">
        <f>VLOOKUP(A:A,[3]TDSheet!$A:$D,4,0)</f>
        <v>498</v>
      </c>
      <c r="AC66" s="15" t="str">
        <f>VLOOKUP(A:A,[1]TDSheet!$A:$AC,29,0)</f>
        <v>м122з</v>
      </c>
      <c r="AD66" s="15" t="e">
        <f>VLOOKUP(A:A,[1]TDSheet!$A:$AD,30,0)</f>
        <v>#N/A</v>
      </c>
      <c r="AE66" s="15">
        <f t="shared" si="14"/>
        <v>96</v>
      </c>
      <c r="AF66" s="15">
        <f t="shared" si="15"/>
        <v>144</v>
      </c>
      <c r="AG66" s="15">
        <f t="shared" si="16"/>
        <v>96</v>
      </c>
      <c r="AH66" s="15">
        <f t="shared" si="17"/>
        <v>240</v>
      </c>
      <c r="AI66" s="15"/>
      <c r="AJ66" s="15"/>
    </row>
    <row r="67" spans="1:36" s="1" customFormat="1" ht="11.1" customHeight="1" outlineLevel="1" x14ac:dyDescent="0.2">
      <c r="A67" s="7" t="s">
        <v>68</v>
      </c>
      <c r="B67" s="7" t="s">
        <v>8</v>
      </c>
      <c r="C67" s="8">
        <v>270</v>
      </c>
      <c r="D67" s="8">
        <v>745</v>
      </c>
      <c r="E67" s="8">
        <v>578</v>
      </c>
      <c r="F67" s="8">
        <v>427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588</v>
      </c>
      <c r="J67" s="15">
        <f t="shared" si="10"/>
        <v>-10</v>
      </c>
      <c r="K67" s="15">
        <f>VLOOKUP(A:A,[1]TDSheet!$A:$M,13,0)</f>
        <v>160</v>
      </c>
      <c r="L67" s="15">
        <f>VLOOKUP(A:A,[1]TDSheet!$A:$R,18,0)</f>
        <v>0</v>
      </c>
      <c r="M67" s="15">
        <f>VLOOKUP(A:A,[1]TDSheet!$A:$T,20,0)</f>
        <v>240</v>
      </c>
      <c r="N67" s="15"/>
      <c r="O67" s="15"/>
      <c r="P67" s="17"/>
      <c r="Q67" s="17"/>
      <c r="R67" s="17"/>
      <c r="S67" s="15">
        <f t="shared" si="11"/>
        <v>115.6</v>
      </c>
      <c r="T67" s="17">
        <v>160</v>
      </c>
      <c r="U67" s="18">
        <f t="shared" si="12"/>
        <v>8.538062283737025</v>
      </c>
      <c r="V67" s="15">
        <f t="shared" si="13"/>
        <v>3.6937716262975782</v>
      </c>
      <c r="W67" s="15"/>
      <c r="X67" s="15"/>
      <c r="Y67" s="15">
        <f>VLOOKUP(A:A,[1]TDSheet!$A:$Y,25,0)</f>
        <v>94</v>
      </c>
      <c r="Z67" s="15">
        <f>VLOOKUP(A:A,[1]TDSheet!$A:$Z,26,0)</f>
        <v>126</v>
      </c>
      <c r="AA67" s="15">
        <f>VLOOKUP(A:A,[1]TDSheet!$A:$AA,27,0)</f>
        <v>138.19999999999999</v>
      </c>
      <c r="AB67" s="15">
        <f>VLOOKUP(A:A,[3]TDSheet!$A:$D,4,0)</f>
        <v>109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0</v>
      </c>
      <c r="AG67" s="15">
        <f t="shared" si="16"/>
        <v>0</v>
      </c>
      <c r="AH67" s="15">
        <f t="shared" si="17"/>
        <v>52.800000000000004</v>
      </c>
      <c r="AI67" s="15"/>
      <c r="AJ67" s="15"/>
    </row>
    <row r="68" spans="1:36" s="1" customFormat="1" ht="11.1" customHeight="1" outlineLevel="1" x14ac:dyDescent="0.2">
      <c r="A68" s="7" t="s">
        <v>69</v>
      </c>
      <c r="B68" s="7" t="s">
        <v>9</v>
      </c>
      <c r="C68" s="8">
        <v>3.7130000000000001</v>
      </c>
      <c r="D68" s="8">
        <v>0.61</v>
      </c>
      <c r="E68" s="8">
        <v>2.6669999999999998</v>
      </c>
      <c r="F68" s="8"/>
      <c r="G68" s="1">
        <f>VLOOKUP(A:A,[1]TDSheet!$A:$G,7,0)</f>
        <v>0</v>
      </c>
      <c r="H68" s="1" t="e">
        <f>VLOOKUP(A:A,[1]TDSheet!$A:$H,8,0)</f>
        <v>#N/A</v>
      </c>
      <c r="I68" s="15">
        <f>VLOOKUP(A:A,[2]TDSheet!$A:$F,6,0)</f>
        <v>12.3</v>
      </c>
      <c r="J68" s="15">
        <f t="shared" si="10"/>
        <v>-9.6330000000000009</v>
      </c>
      <c r="K68" s="15">
        <f>VLOOKUP(A:A,[1]TDSheet!$A:$M,13,0)</f>
        <v>0</v>
      </c>
      <c r="L68" s="15">
        <f>VLOOKUP(A:A,[1]TDSheet!$A:$R,18,0)</f>
        <v>0</v>
      </c>
      <c r="M68" s="15">
        <f>VLOOKUP(A:A,[1]TDSheet!$A:$T,20,0)</f>
        <v>0</v>
      </c>
      <c r="N68" s="15"/>
      <c r="O68" s="15"/>
      <c r="P68" s="17"/>
      <c r="Q68" s="17"/>
      <c r="R68" s="17"/>
      <c r="S68" s="15">
        <f t="shared" si="11"/>
        <v>0.53339999999999999</v>
      </c>
      <c r="T68" s="17"/>
      <c r="U68" s="18">
        <f t="shared" si="12"/>
        <v>0</v>
      </c>
      <c r="V68" s="15">
        <f t="shared" si="13"/>
        <v>0</v>
      </c>
      <c r="W68" s="15"/>
      <c r="X68" s="15"/>
      <c r="Y68" s="15">
        <f>VLOOKUP(A:A,[1]TDSheet!$A:$Y,25,0)</f>
        <v>1.0596000000000001</v>
      </c>
      <c r="Z68" s="15">
        <f>VLOOKUP(A:A,[1]TDSheet!$A:$Z,26,0)</f>
        <v>0.86359999999999992</v>
      </c>
      <c r="AA68" s="15">
        <f>VLOOKUP(A:A,[1]TDSheet!$A:$AA,27,0)</f>
        <v>0.79800000000000004</v>
      </c>
      <c r="AB68" s="15">
        <v>0</v>
      </c>
      <c r="AC68" s="15" t="str">
        <f>VLOOKUP(A:A,[1]TDSheet!$A:$AC,29,0)</f>
        <v>вывод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0</v>
      </c>
      <c r="AG68" s="15">
        <f t="shared" si="16"/>
        <v>0</v>
      </c>
      <c r="AH68" s="15">
        <f t="shared" si="17"/>
        <v>0</v>
      </c>
      <c r="AI68" s="15"/>
      <c r="AJ68" s="15"/>
    </row>
    <row r="69" spans="1:36" s="1" customFormat="1" ht="11.1" customHeight="1" outlineLevel="1" x14ac:dyDescent="0.2">
      <c r="A69" s="7" t="s">
        <v>70</v>
      </c>
      <c r="B69" s="7" t="s">
        <v>8</v>
      </c>
      <c r="C69" s="8">
        <v>262</v>
      </c>
      <c r="D69" s="8">
        <v>281</v>
      </c>
      <c r="E69" s="8">
        <v>292</v>
      </c>
      <c r="F69" s="8">
        <v>251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292</v>
      </c>
      <c r="J69" s="15">
        <f t="shared" si="10"/>
        <v>0</v>
      </c>
      <c r="K69" s="15">
        <f>VLOOKUP(A:A,[1]TDSheet!$A:$M,13,0)</f>
        <v>80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7"/>
      <c r="Q69" s="17">
        <v>40</v>
      </c>
      <c r="R69" s="17">
        <v>40</v>
      </c>
      <c r="S69" s="15">
        <f t="shared" si="11"/>
        <v>58.4</v>
      </c>
      <c r="T69" s="17">
        <v>80</v>
      </c>
      <c r="U69" s="18">
        <f t="shared" si="12"/>
        <v>8.4075342465753433</v>
      </c>
      <c r="V69" s="15">
        <f t="shared" si="13"/>
        <v>4.2979452054794525</v>
      </c>
      <c r="W69" s="15"/>
      <c r="X69" s="15"/>
      <c r="Y69" s="15">
        <f>VLOOKUP(A:A,[1]TDSheet!$A:$Y,25,0)</f>
        <v>60.6</v>
      </c>
      <c r="Z69" s="15">
        <f>VLOOKUP(A:A,[1]TDSheet!$A:$Z,26,0)</f>
        <v>78.400000000000006</v>
      </c>
      <c r="AA69" s="15">
        <f>VLOOKUP(A:A,[1]TDSheet!$A:$AA,27,0)</f>
        <v>72</v>
      </c>
      <c r="AB69" s="15">
        <f>VLOOKUP(A:A,[3]TDSheet!$A:$D,4,0)</f>
        <v>55</v>
      </c>
      <c r="AC69" s="15" t="str">
        <f>VLOOKUP(A:A,[1]TDSheet!$A:$AC,29,0)</f>
        <v>костик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13.200000000000001</v>
      </c>
      <c r="AG69" s="15">
        <f t="shared" si="16"/>
        <v>13.200000000000001</v>
      </c>
      <c r="AH69" s="15">
        <f t="shared" si="17"/>
        <v>26.400000000000002</v>
      </c>
      <c r="AI69" s="15"/>
      <c r="AJ69" s="15"/>
    </row>
    <row r="70" spans="1:36" s="1" customFormat="1" ht="11.1" customHeight="1" outlineLevel="1" x14ac:dyDescent="0.2">
      <c r="A70" s="7" t="s">
        <v>71</v>
      </c>
      <c r="B70" s="7" t="s">
        <v>9</v>
      </c>
      <c r="C70" s="8">
        <v>12.608000000000001</v>
      </c>
      <c r="D70" s="8">
        <v>1.34</v>
      </c>
      <c r="E70" s="8">
        <v>8.61</v>
      </c>
      <c r="F70" s="8">
        <v>3.335</v>
      </c>
      <c r="G70" s="1">
        <f>VLOOKUP(A:A,[1]TDSheet!$A:$G,7,0)</f>
        <v>0</v>
      </c>
      <c r="H70" s="1" t="e">
        <f>VLOOKUP(A:A,[1]TDSheet!$A:$H,8,0)</f>
        <v>#N/A</v>
      </c>
      <c r="I70" s="15">
        <f>VLOOKUP(A:A,[2]TDSheet!$A:$F,6,0)</f>
        <v>8.4</v>
      </c>
      <c r="J70" s="15">
        <f t="shared" si="10"/>
        <v>0.20999999999999908</v>
      </c>
      <c r="K70" s="15">
        <f>VLOOKUP(A:A,[1]TDSheet!$A:$M,13,0)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7"/>
      <c r="Q70" s="17"/>
      <c r="R70" s="17"/>
      <c r="S70" s="15">
        <f t="shared" si="11"/>
        <v>1.722</v>
      </c>
      <c r="T70" s="17"/>
      <c r="U70" s="18">
        <f t="shared" si="12"/>
        <v>1.9367015098722415</v>
      </c>
      <c r="V70" s="15">
        <f t="shared" si="13"/>
        <v>1.9367015098722415</v>
      </c>
      <c r="W70" s="15"/>
      <c r="X70" s="15"/>
      <c r="Y70" s="15">
        <f>VLOOKUP(A:A,[1]TDSheet!$A:$Y,25,0)</f>
        <v>1.8698000000000001</v>
      </c>
      <c r="Z70" s="15">
        <f>VLOOKUP(A:A,[1]TDSheet!$A:$Z,26,0)</f>
        <v>0.8076000000000001</v>
      </c>
      <c r="AA70" s="15">
        <f>VLOOKUP(A:A,[1]TDSheet!$A:$AA,27,0)</f>
        <v>0.66700000000000004</v>
      </c>
      <c r="AB70" s="15">
        <v>0</v>
      </c>
      <c r="AC70" s="15" t="str">
        <f>VLOOKUP(A:A,[1]TDSheet!$A:$AC,29,0)</f>
        <v>вывод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0</v>
      </c>
      <c r="AG70" s="15">
        <f t="shared" si="16"/>
        <v>0</v>
      </c>
      <c r="AH70" s="15">
        <f t="shared" si="17"/>
        <v>0</v>
      </c>
      <c r="AI70" s="15"/>
      <c r="AJ70" s="15"/>
    </row>
    <row r="71" spans="1:36" s="1" customFormat="1" ht="11.1" customHeight="1" outlineLevel="1" x14ac:dyDescent="0.2">
      <c r="A71" s="7" t="s">
        <v>90</v>
      </c>
      <c r="B71" s="7" t="s">
        <v>9</v>
      </c>
      <c r="C71" s="8">
        <v>5.617</v>
      </c>
      <c r="D71" s="8">
        <v>1</v>
      </c>
      <c r="E71" s="8">
        <v>1.992</v>
      </c>
      <c r="F71" s="8">
        <v>4.625</v>
      </c>
      <c r="G71" s="1">
        <f>VLOOKUP(A:A,[1]TDSheet!$A:$G,7,0)</f>
        <v>0</v>
      </c>
      <c r="H71" s="1" t="e">
        <f>VLOOKUP(A:A,[1]TDSheet!$A:$H,8,0)</f>
        <v>#N/A</v>
      </c>
      <c r="I71" s="15">
        <f>VLOOKUP(A:A,[2]TDSheet!$A:$F,6,0)</f>
        <v>2.1</v>
      </c>
      <c r="J71" s="15">
        <f t="shared" si="10"/>
        <v>-0.1080000000000001</v>
      </c>
      <c r="K71" s="15">
        <f>VLOOKUP(A:A,[1]TDSheet!$A:$M,13,0)</f>
        <v>0</v>
      </c>
      <c r="L71" s="15">
        <f>VLOOKUP(A:A,[1]TDSheet!$A:$R,18,0)</f>
        <v>0</v>
      </c>
      <c r="M71" s="15">
        <f>VLOOKUP(A:A,[1]TDSheet!$A:$T,20,0)</f>
        <v>0</v>
      </c>
      <c r="N71" s="15"/>
      <c r="O71" s="15"/>
      <c r="P71" s="17"/>
      <c r="Q71" s="17"/>
      <c r="R71" s="17"/>
      <c r="S71" s="15">
        <f t="shared" si="11"/>
        <v>0.39839999999999998</v>
      </c>
      <c r="T71" s="17"/>
      <c r="U71" s="18">
        <f t="shared" si="12"/>
        <v>11.608935742971887</v>
      </c>
      <c r="V71" s="15">
        <f t="shared" si="13"/>
        <v>11.608935742971887</v>
      </c>
      <c r="W71" s="15"/>
      <c r="X71" s="15"/>
      <c r="Y71" s="15">
        <f>VLOOKUP(A:A,[1]TDSheet!$A:$Y,25,0)</f>
        <v>0.38839999999999997</v>
      </c>
      <c r="Z71" s="15">
        <f>VLOOKUP(A:A,[1]TDSheet!$A:$Z,26,0)</f>
        <v>0.73060000000000003</v>
      </c>
      <c r="AA71" s="15">
        <f>VLOOKUP(A:A,[1]TDSheet!$A:$AA,27,0)</f>
        <v>0.2656</v>
      </c>
      <c r="AB71" s="15">
        <f>VLOOKUP(A:A,[3]TDSheet!$A:$D,4,0)</f>
        <v>0.66200000000000003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>
        <f t="shared" si="17"/>
        <v>0</v>
      </c>
      <c r="AI71" s="15"/>
      <c r="AJ71" s="15"/>
    </row>
    <row r="72" spans="1:36" s="1" customFormat="1" ht="11.1" customHeight="1" outlineLevel="1" x14ac:dyDescent="0.2">
      <c r="A72" s="7" t="s">
        <v>72</v>
      </c>
      <c r="B72" s="7" t="s">
        <v>8</v>
      </c>
      <c r="C72" s="8">
        <v>6</v>
      </c>
      <c r="D72" s="8"/>
      <c r="E72" s="8">
        <v>0</v>
      </c>
      <c r="F72" s="8">
        <v>6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17</v>
      </c>
      <c r="J72" s="15">
        <f t="shared" ref="J72:J92" si="18">E72-I72</f>
        <v>-17</v>
      </c>
      <c r="K72" s="15">
        <f>VLOOKUP(A:A,[1]TDSheet!$A:$M,13,0)</f>
        <v>0</v>
      </c>
      <c r="L72" s="15">
        <f>VLOOKUP(A:A,[1]TDSheet!$A:$R,18,0)</f>
        <v>0</v>
      </c>
      <c r="M72" s="15">
        <f>VLOOKUP(A:A,[1]TDSheet!$A:$T,20,0)</f>
        <v>0</v>
      </c>
      <c r="N72" s="15"/>
      <c r="O72" s="15"/>
      <c r="P72" s="17"/>
      <c r="Q72" s="17"/>
      <c r="R72" s="17"/>
      <c r="S72" s="15">
        <f t="shared" ref="S72:S92" si="19">E72/5</f>
        <v>0</v>
      </c>
      <c r="T72" s="17"/>
      <c r="U72" s="18" t="e">
        <f t="shared" ref="U72:U92" si="20">(F72+K72+L72+M72+P72+Q72+R72+T72)/S72</f>
        <v>#DIV/0!</v>
      </c>
      <c r="V72" s="15" t="e">
        <f t="shared" ref="V72:V92" si="21">F72/S72</f>
        <v>#DIV/0!</v>
      </c>
      <c r="W72" s="15"/>
      <c r="X72" s="15"/>
      <c r="Y72" s="15">
        <f>VLOOKUP(A:A,[1]TDSheet!$A:$Y,25,0)</f>
        <v>6.2</v>
      </c>
      <c r="Z72" s="15">
        <f>VLOOKUP(A:A,[1]TDSheet!$A:$Z,26,0)</f>
        <v>3.6</v>
      </c>
      <c r="AA72" s="15">
        <f>VLOOKUP(A:A,[1]TDSheet!$A:$AA,27,0)</f>
        <v>0.2</v>
      </c>
      <c r="AB72" s="15">
        <v>0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2" si="22">P72*G72</f>
        <v>0</v>
      </c>
      <c r="AF72" s="15">
        <f t="shared" ref="AF72:AF92" si="23">Q72*G72</f>
        <v>0</v>
      </c>
      <c r="AG72" s="15">
        <f t="shared" ref="AG72:AG92" si="24">R72*G72</f>
        <v>0</v>
      </c>
      <c r="AH72" s="15">
        <f t="shared" ref="AH72:AH92" si="25">T72*G72</f>
        <v>0</v>
      </c>
      <c r="AI72" s="15"/>
      <c r="AJ72" s="15"/>
    </row>
    <row r="73" spans="1:36" s="1" customFormat="1" ht="11.1" customHeight="1" outlineLevel="1" x14ac:dyDescent="0.2">
      <c r="A73" s="7" t="s">
        <v>73</v>
      </c>
      <c r="B73" s="7" t="s">
        <v>8</v>
      </c>
      <c r="C73" s="8">
        <v>259</v>
      </c>
      <c r="D73" s="8">
        <v>1301</v>
      </c>
      <c r="E73" s="8">
        <v>959</v>
      </c>
      <c r="F73" s="8">
        <v>589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976</v>
      </c>
      <c r="J73" s="15">
        <f t="shared" si="18"/>
        <v>-17</v>
      </c>
      <c r="K73" s="15">
        <f>VLOOKUP(A:A,[1]TDSheet!$A:$M,13,0)</f>
        <v>240</v>
      </c>
      <c r="L73" s="15">
        <f>VLOOKUP(A:A,[1]TDSheet!$A:$R,18,0)</f>
        <v>0</v>
      </c>
      <c r="M73" s="15">
        <f>VLOOKUP(A:A,[1]TDSheet!$A:$T,20,0)</f>
        <v>360</v>
      </c>
      <c r="N73" s="15"/>
      <c r="O73" s="15"/>
      <c r="P73" s="17"/>
      <c r="Q73" s="17">
        <v>80</v>
      </c>
      <c r="R73" s="17">
        <v>80</v>
      </c>
      <c r="S73" s="15">
        <f t="shared" si="19"/>
        <v>191.8</v>
      </c>
      <c r="T73" s="17">
        <v>280</v>
      </c>
      <c r="U73" s="18">
        <f t="shared" si="20"/>
        <v>8.4932221063607916</v>
      </c>
      <c r="V73" s="15">
        <f t="shared" si="21"/>
        <v>3.0709071949947861</v>
      </c>
      <c r="W73" s="15"/>
      <c r="X73" s="15"/>
      <c r="Y73" s="15">
        <f>VLOOKUP(A:A,[1]TDSheet!$A:$Y,25,0)</f>
        <v>140.6</v>
      </c>
      <c r="Z73" s="15">
        <f>VLOOKUP(A:A,[1]TDSheet!$A:$Z,26,0)</f>
        <v>67.599999999999994</v>
      </c>
      <c r="AA73" s="15">
        <f>VLOOKUP(A:A,[1]TDSheet!$A:$AA,27,0)</f>
        <v>212.6</v>
      </c>
      <c r="AB73" s="15">
        <f>VLOOKUP(A:A,[3]TDSheet!$A:$D,4,0)</f>
        <v>206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22"/>
        <v>0</v>
      </c>
      <c r="AF73" s="15">
        <f t="shared" si="23"/>
        <v>26.400000000000002</v>
      </c>
      <c r="AG73" s="15">
        <f t="shared" si="24"/>
        <v>26.400000000000002</v>
      </c>
      <c r="AH73" s="15">
        <f t="shared" si="25"/>
        <v>92.4</v>
      </c>
      <c r="AI73" s="15"/>
      <c r="AJ73" s="15"/>
    </row>
    <row r="74" spans="1:36" s="1" customFormat="1" ht="11.1" customHeight="1" outlineLevel="1" x14ac:dyDescent="0.2">
      <c r="A74" s="7" t="s">
        <v>91</v>
      </c>
      <c r="B74" s="7" t="s">
        <v>9</v>
      </c>
      <c r="C74" s="8">
        <v>26.437000000000001</v>
      </c>
      <c r="D74" s="8">
        <v>20.599</v>
      </c>
      <c r="E74" s="8">
        <v>35.226999999999997</v>
      </c>
      <c r="F74" s="8">
        <v>11.808999999999999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35.4</v>
      </c>
      <c r="J74" s="15">
        <f t="shared" si="18"/>
        <v>-0.17300000000000182</v>
      </c>
      <c r="K74" s="15">
        <f>VLOOKUP(A:A,[1]TDSheet!$A:$M,13,0)</f>
        <v>0</v>
      </c>
      <c r="L74" s="15">
        <f>VLOOKUP(A:A,[1]TDSheet!$A:$R,18,0)</f>
        <v>0</v>
      </c>
      <c r="M74" s="15">
        <f>VLOOKUP(A:A,[1]TDSheet!$A:$T,20,0)</f>
        <v>10</v>
      </c>
      <c r="N74" s="15"/>
      <c r="O74" s="15"/>
      <c r="P74" s="17">
        <v>20</v>
      </c>
      <c r="Q74" s="17"/>
      <c r="R74" s="17">
        <v>20</v>
      </c>
      <c r="S74" s="15">
        <f t="shared" si="19"/>
        <v>7.045399999999999</v>
      </c>
      <c r="T74" s="17"/>
      <c r="U74" s="18">
        <f t="shared" si="20"/>
        <v>8.77295824225736</v>
      </c>
      <c r="V74" s="15">
        <f t="shared" si="21"/>
        <v>1.6761291055156557</v>
      </c>
      <c r="W74" s="15"/>
      <c r="X74" s="15"/>
      <c r="Y74" s="15">
        <f>VLOOKUP(A:A,[1]TDSheet!$A:$Y,25,0)</f>
        <v>0</v>
      </c>
      <c r="Z74" s="15">
        <f>VLOOKUP(A:A,[1]TDSheet!$A:$Z,26,0)</f>
        <v>0</v>
      </c>
      <c r="AA74" s="15">
        <f>VLOOKUP(A:A,[1]TDSheet!$A:$AA,27,0)</f>
        <v>7.4090000000000007</v>
      </c>
      <c r="AB74" s="15">
        <f>VLOOKUP(A:A,[3]TDSheet!$A:$D,4,0)</f>
        <v>3.6989999999999998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2"/>
        <v>20</v>
      </c>
      <c r="AF74" s="15">
        <f t="shared" si="23"/>
        <v>0</v>
      </c>
      <c r="AG74" s="15">
        <f t="shared" si="24"/>
        <v>20</v>
      </c>
      <c r="AH74" s="15">
        <f t="shared" si="25"/>
        <v>0</v>
      </c>
      <c r="AI74" s="15"/>
      <c r="AJ74" s="15"/>
    </row>
    <row r="75" spans="1:36" s="1" customFormat="1" ht="11.1" customHeight="1" outlineLevel="1" x14ac:dyDescent="0.2">
      <c r="A75" s="7" t="s">
        <v>74</v>
      </c>
      <c r="B75" s="7" t="s">
        <v>8</v>
      </c>
      <c r="C75" s="8">
        <v>90</v>
      </c>
      <c r="D75" s="8">
        <v>82</v>
      </c>
      <c r="E75" s="8">
        <v>55</v>
      </c>
      <c r="F75" s="8">
        <v>115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57</v>
      </c>
      <c r="J75" s="15">
        <f t="shared" si="18"/>
        <v>-2</v>
      </c>
      <c r="K75" s="15">
        <f>VLOOKUP(A:A,[1]TDSheet!$A:$M,13,0)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7"/>
      <c r="Q75" s="17"/>
      <c r="R75" s="17"/>
      <c r="S75" s="15">
        <f t="shared" si="19"/>
        <v>11</v>
      </c>
      <c r="T75" s="17"/>
      <c r="U75" s="18">
        <f t="shared" si="20"/>
        <v>10.454545454545455</v>
      </c>
      <c r="V75" s="15">
        <f t="shared" si="21"/>
        <v>10.454545454545455</v>
      </c>
      <c r="W75" s="15"/>
      <c r="X75" s="15"/>
      <c r="Y75" s="15">
        <f>VLOOKUP(A:A,[1]TDSheet!$A:$Y,25,0)</f>
        <v>15.8</v>
      </c>
      <c r="Z75" s="15">
        <f>VLOOKUP(A:A,[1]TDSheet!$A:$Z,26,0)</f>
        <v>23</v>
      </c>
      <c r="AA75" s="15">
        <f>VLOOKUP(A:A,[1]TDSheet!$A:$AA,27,0)</f>
        <v>21.4</v>
      </c>
      <c r="AB75" s="15">
        <f>VLOOKUP(A:A,[3]TDSheet!$A:$D,4,0)</f>
        <v>10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22"/>
        <v>0</v>
      </c>
      <c r="AF75" s="15">
        <f t="shared" si="23"/>
        <v>0</v>
      </c>
      <c r="AG75" s="15">
        <f t="shared" si="24"/>
        <v>0</v>
      </c>
      <c r="AH75" s="15">
        <f t="shared" si="25"/>
        <v>0</v>
      </c>
      <c r="AI75" s="15"/>
      <c r="AJ75" s="15"/>
    </row>
    <row r="76" spans="1:36" s="1" customFormat="1" ht="11.1" customHeight="1" outlineLevel="1" x14ac:dyDescent="0.2">
      <c r="A76" s="7" t="s">
        <v>75</v>
      </c>
      <c r="B76" s="7" t="s">
        <v>8</v>
      </c>
      <c r="C76" s="8">
        <v>45</v>
      </c>
      <c r="D76" s="8">
        <v>442</v>
      </c>
      <c r="E76" s="8">
        <v>200</v>
      </c>
      <c r="F76" s="8">
        <v>286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211</v>
      </c>
      <c r="J76" s="15">
        <f t="shared" si="18"/>
        <v>-11</v>
      </c>
      <c r="K76" s="15">
        <f>VLOOKUP(A:A,[1]TDSheet!$A:$M,13,0)</f>
        <v>40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7"/>
      <c r="Q76" s="17"/>
      <c r="R76" s="17"/>
      <c r="S76" s="15">
        <f t="shared" si="19"/>
        <v>40</v>
      </c>
      <c r="T76" s="17">
        <v>40</v>
      </c>
      <c r="U76" s="18">
        <f t="shared" si="20"/>
        <v>9.15</v>
      </c>
      <c r="V76" s="15">
        <f t="shared" si="21"/>
        <v>7.15</v>
      </c>
      <c r="W76" s="15"/>
      <c r="X76" s="15"/>
      <c r="Y76" s="15">
        <f>VLOOKUP(A:A,[1]TDSheet!$A:$Y,25,0)</f>
        <v>53</v>
      </c>
      <c r="Z76" s="15">
        <f>VLOOKUP(A:A,[1]TDSheet!$A:$Z,26,0)</f>
        <v>34.4</v>
      </c>
      <c r="AA76" s="15">
        <f>VLOOKUP(A:A,[1]TDSheet!$A:$AA,27,0)</f>
        <v>64</v>
      </c>
      <c r="AB76" s="15">
        <f>VLOOKUP(A:A,[3]TDSheet!$A:$D,4,0)</f>
        <v>42</v>
      </c>
      <c r="AC76" s="15" t="str">
        <f>VLOOKUP(A:A,[1]TDSheet!$A:$AC,29,0)</f>
        <v>костик</v>
      </c>
      <c r="AD76" s="15" t="e">
        <f>VLOOKUP(A:A,[1]TDSheet!$A:$AD,30,0)</f>
        <v>#N/A</v>
      </c>
      <c r="AE76" s="15">
        <f t="shared" si="22"/>
        <v>0</v>
      </c>
      <c r="AF76" s="15">
        <f t="shared" si="23"/>
        <v>0</v>
      </c>
      <c r="AG76" s="15">
        <f t="shared" si="24"/>
        <v>0</v>
      </c>
      <c r="AH76" s="15">
        <f t="shared" si="25"/>
        <v>13.200000000000001</v>
      </c>
      <c r="AI76" s="15"/>
      <c r="AJ76" s="15"/>
    </row>
    <row r="77" spans="1:36" s="1" customFormat="1" ht="11.1" customHeight="1" outlineLevel="1" x14ac:dyDescent="0.2">
      <c r="A77" s="7" t="s">
        <v>76</v>
      </c>
      <c r="B77" s="7" t="s">
        <v>9</v>
      </c>
      <c r="C77" s="8">
        <v>435.50400000000002</v>
      </c>
      <c r="D77" s="8">
        <v>873.95</v>
      </c>
      <c r="E77" s="8">
        <v>855.66700000000003</v>
      </c>
      <c r="F77" s="8">
        <v>441.13299999999998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815.81200000000001</v>
      </c>
      <c r="J77" s="15">
        <f t="shared" si="18"/>
        <v>39.855000000000018</v>
      </c>
      <c r="K77" s="15">
        <f>VLOOKUP(A:A,[1]TDSheet!$A:$M,13,0)</f>
        <v>180</v>
      </c>
      <c r="L77" s="15">
        <f>VLOOKUP(A:A,[1]TDSheet!$A:$R,18,0)</f>
        <v>0</v>
      </c>
      <c r="M77" s="15">
        <f>VLOOKUP(A:A,[1]TDSheet!$A:$T,20,0)</f>
        <v>480</v>
      </c>
      <c r="N77" s="15"/>
      <c r="O77" s="15"/>
      <c r="P77" s="17"/>
      <c r="Q77" s="17">
        <v>50</v>
      </c>
      <c r="R77" s="17"/>
      <c r="S77" s="15">
        <f t="shared" si="19"/>
        <v>171.13339999999999</v>
      </c>
      <c r="T77" s="17">
        <v>280</v>
      </c>
      <c r="U77" s="18">
        <f t="shared" si="20"/>
        <v>8.3626749658453594</v>
      </c>
      <c r="V77" s="15">
        <f t="shared" si="21"/>
        <v>2.5777142276142473</v>
      </c>
      <c r="W77" s="15"/>
      <c r="X77" s="15"/>
      <c r="Y77" s="15">
        <f>VLOOKUP(A:A,[1]TDSheet!$A:$Y,25,0)</f>
        <v>183.24299999999999</v>
      </c>
      <c r="Z77" s="15">
        <f>VLOOKUP(A:A,[1]TDSheet!$A:$Z,26,0)</f>
        <v>176.09480000000002</v>
      </c>
      <c r="AA77" s="15">
        <f>VLOOKUP(A:A,[1]TDSheet!$A:$AA,27,0)</f>
        <v>177.91320000000002</v>
      </c>
      <c r="AB77" s="15">
        <f>VLOOKUP(A:A,[3]TDSheet!$A:$D,4,0)</f>
        <v>152.57599999999999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2"/>
        <v>0</v>
      </c>
      <c r="AF77" s="15">
        <f t="shared" si="23"/>
        <v>50</v>
      </c>
      <c r="AG77" s="15">
        <f t="shared" si="24"/>
        <v>0</v>
      </c>
      <c r="AH77" s="15">
        <f t="shared" si="25"/>
        <v>280</v>
      </c>
      <c r="AI77" s="15"/>
      <c r="AJ77" s="15"/>
    </row>
    <row r="78" spans="1:36" s="1" customFormat="1" ht="11.1" customHeight="1" outlineLevel="1" x14ac:dyDescent="0.2">
      <c r="A78" s="7" t="s">
        <v>77</v>
      </c>
      <c r="B78" s="7" t="s">
        <v>8</v>
      </c>
      <c r="C78" s="8">
        <v>230</v>
      </c>
      <c r="D78" s="8">
        <v>1276</v>
      </c>
      <c r="E78" s="8">
        <v>687</v>
      </c>
      <c r="F78" s="8">
        <v>808</v>
      </c>
      <c r="G78" s="1">
        <f>VLOOKUP(A:A,[1]TDSheet!$A:$G,7,0)</f>
        <v>0.1</v>
      </c>
      <c r="H78" s="1" t="e">
        <f>VLOOKUP(A:A,[1]TDSheet!$A:$H,8,0)</f>
        <v>#N/A</v>
      </c>
      <c r="I78" s="15">
        <f>VLOOKUP(A:A,[2]TDSheet!$A:$F,6,0)</f>
        <v>701</v>
      </c>
      <c r="J78" s="15">
        <f t="shared" si="18"/>
        <v>-14</v>
      </c>
      <c r="K78" s="15">
        <f>VLOOKUP(A:A,[1]TDSheet!$A:$M,13,0)</f>
        <v>200</v>
      </c>
      <c r="L78" s="15">
        <f>VLOOKUP(A:A,[1]TDSheet!$A:$R,18,0)</f>
        <v>0</v>
      </c>
      <c r="M78" s="15">
        <f>VLOOKUP(A:A,[1]TDSheet!$A:$T,20,0)</f>
        <v>0</v>
      </c>
      <c r="N78" s="15"/>
      <c r="O78" s="15"/>
      <c r="P78" s="17"/>
      <c r="Q78" s="17"/>
      <c r="R78" s="17"/>
      <c r="S78" s="15">
        <f t="shared" si="19"/>
        <v>137.4</v>
      </c>
      <c r="T78" s="17">
        <v>180</v>
      </c>
      <c r="U78" s="18">
        <f t="shared" si="20"/>
        <v>8.6462882096069862</v>
      </c>
      <c r="V78" s="15">
        <f t="shared" si="21"/>
        <v>5.880640465793304</v>
      </c>
      <c r="W78" s="15"/>
      <c r="X78" s="15"/>
      <c r="Y78" s="15">
        <f>VLOOKUP(A:A,[1]TDSheet!$A:$Y,25,0)</f>
        <v>183.6</v>
      </c>
      <c r="Z78" s="15">
        <f>VLOOKUP(A:A,[1]TDSheet!$A:$Z,26,0)</f>
        <v>164.4</v>
      </c>
      <c r="AA78" s="15">
        <f>VLOOKUP(A:A,[1]TDSheet!$A:$AA,27,0)</f>
        <v>203.4</v>
      </c>
      <c r="AB78" s="15">
        <f>VLOOKUP(A:A,[3]TDSheet!$A:$D,4,0)</f>
        <v>127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2"/>
        <v>0</v>
      </c>
      <c r="AF78" s="15">
        <f t="shared" si="23"/>
        <v>0</v>
      </c>
      <c r="AG78" s="15">
        <f t="shared" si="24"/>
        <v>0</v>
      </c>
      <c r="AH78" s="15">
        <f t="shared" si="25"/>
        <v>18</v>
      </c>
      <c r="AI78" s="15"/>
      <c r="AJ78" s="15"/>
    </row>
    <row r="79" spans="1:36" s="1" customFormat="1" ht="11.1" customHeight="1" outlineLevel="1" x14ac:dyDescent="0.2">
      <c r="A79" s="7" t="s">
        <v>78</v>
      </c>
      <c r="B79" s="7" t="s">
        <v>8</v>
      </c>
      <c r="C79" s="8">
        <v>752</v>
      </c>
      <c r="D79" s="8">
        <v>1948</v>
      </c>
      <c r="E79" s="8">
        <v>1672</v>
      </c>
      <c r="F79" s="8">
        <v>994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1701</v>
      </c>
      <c r="J79" s="15">
        <f t="shared" si="18"/>
        <v>-29</v>
      </c>
      <c r="K79" s="15">
        <f>VLOOKUP(A:A,[1]TDSheet!$A:$M,13,0)</f>
        <v>400</v>
      </c>
      <c r="L79" s="15">
        <f>VLOOKUP(A:A,[1]TDSheet!$A:$R,18,0)</f>
        <v>0</v>
      </c>
      <c r="M79" s="15">
        <f>VLOOKUP(A:A,[1]TDSheet!$A:$T,20,0)</f>
        <v>400</v>
      </c>
      <c r="N79" s="15"/>
      <c r="O79" s="15"/>
      <c r="P79" s="17"/>
      <c r="Q79" s="17">
        <v>400</v>
      </c>
      <c r="R79" s="17">
        <v>200</v>
      </c>
      <c r="S79" s="15">
        <f t="shared" si="19"/>
        <v>334.4</v>
      </c>
      <c r="T79" s="17">
        <v>480</v>
      </c>
      <c r="U79" s="18">
        <f t="shared" si="20"/>
        <v>8.5944976076555033</v>
      </c>
      <c r="V79" s="15">
        <f t="shared" si="21"/>
        <v>2.9724880382775121</v>
      </c>
      <c r="W79" s="15"/>
      <c r="X79" s="15"/>
      <c r="Y79" s="15">
        <f>VLOOKUP(A:A,[1]TDSheet!$A:$Y,25,0)</f>
        <v>325</v>
      </c>
      <c r="Z79" s="15">
        <f>VLOOKUP(A:A,[1]TDSheet!$A:$Z,26,0)</f>
        <v>286.39999999999998</v>
      </c>
      <c r="AA79" s="15">
        <f>VLOOKUP(A:A,[1]TDSheet!$A:$AA,27,0)</f>
        <v>362.8</v>
      </c>
      <c r="AB79" s="15">
        <f>VLOOKUP(A:A,[3]TDSheet!$A:$D,4,0)</f>
        <v>483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2"/>
        <v>0</v>
      </c>
      <c r="AF79" s="15">
        <f t="shared" si="23"/>
        <v>160</v>
      </c>
      <c r="AG79" s="15">
        <f t="shared" si="24"/>
        <v>80</v>
      </c>
      <c r="AH79" s="15">
        <f t="shared" si="25"/>
        <v>192</v>
      </c>
      <c r="AI79" s="15"/>
      <c r="AJ79" s="15"/>
    </row>
    <row r="80" spans="1:36" s="1" customFormat="1" ht="11.1" customHeight="1" outlineLevel="1" x14ac:dyDescent="0.2">
      <c r="A80" s="7" t="s">
        <v>79</v>
      </c>
      <c r="B80" s="7" t="s">
        <v>8</v>
      </c>
      <c r="C80" s="8">
        <v>1818</v>
      </c>
      <c r="D80" s="8">
        <v>4518</v>
      </c>
      <c r="E80" s="8">
        <v>3853</v>
      </c>
      <c r="F80" s="8">
        <v>2395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3909</v>
      </c>
      <c r="J80" s="15">
        <f t="shared" si="18"/>
        <v>-56</v>
      </c>
      <c r="K80" s="15">
        <f>VLOOKUP(A:A,[1]TDSheet!$A:$M,13,0)</f>
        <v>1000</v>
      </c>
      <c r="L80" s="15">
        <f>VLOOKUP(A:A,[1]TDSheet!$A:$R,18,0)</f>
        <v>0</v>
      </c>
      <c r="M80" s="15">
        <f>VLOOKUP(A:A,[1]TDSheet!$A:$T,20,0)</f>
        <v>880</v>
      </c>
      <c r="N80" s="15"/>
      <c r="O80" s="15"/>
      <c r="P80" s="17"/>
      <c r="Q80" s="17">
        <v>720</v>
      </c>
      <c r="R80" s="17">
        <v>400</v>
      </c>
      <c r="S80" s="15">
        <f t="shared" si="19"/>
        <v>770.6</v>
      </c>
      <c r="T80" s="17">
        <v>1200</v>
      </c>
      <c r="U80" s="18">
        <f t="shared" si="20"/>
        <v>8.5582662860109</v>
      </c>
      <c r="V80" s="15">
        <f t="shared" si="21"/>
        <v>3.1079678172852323</v>
      </c>
      <c r="W80" s="15"/>
      <c r="X80" s="15"/>
      <c r="Y80" s="15">
        <f>VLOOKUP(A:A,[1]TDSheet!$A:$Y,25,0)</f>
        <v>775.8</v>
      </c>
      <c r="Z80" s="15">
        <f>VLOOKUP(A:A,[1]TDSheet!$A:$Z,26,0)</f>
        <v>830.8</v>
      </c>
      <c r="AA80" s="15">
        <f>VLOOKUP(A:A,[1]TDSheet!$A:$AA,27,0)</f>
        <v>868.2</v>
      </c>
      <c r="AB80" s="15">
        <f>VLOOKUP(A:A,[3]TDSheet!$A:$D,4,0)</f>
        <v>963</v>
      </c>
      <c r="AC80" s="15" t="str">
        <f>VLOOKUP(A:A,[1]TDSheet!$A:$AC,29,0)</f>
        <v>увел</v>
      </c>
      <c r="AD80" s="15" t="str">
        <f>VLOOKUP(A:A,[1]TDSheet!$A:$AD,30,0)</f>
        <v>к500</v>
      </c>
      <c r="AE80" s="15">
        <f t="shared" si="22"/>
        <v>0</v>
      </c>
      <c r="AF80" s="15">
        <f t="shared" si="23"/>
        <v>251.99999999999997</v>
      </c>
      <c r="AG80" s="15">
        <f t="shared" si="24"/>
        <v>140</v>
      </c>
      <c r="AH80" s="15">
        <f t="shared" si="25"/>
        <v>420</v>
      </c>
      <c r="AI80" s="15"/>
      <c r="AJ80" s="15"/>
    </row>
    <row r="81" spans="1:36" s="1" customFormat="1" ht="11.1" customHeight="1" outlineLevel="1" x14ac:dyDescent="0.2">
      <c r="A81" s="7" t="s">
        <v>80</v>
      </c>
      <c r="B81" s="7" t="s">
        <v>9</v>
      </c>
      <c r="C81" s="8">
        <v>169.21899999999999</v>
      </c>
      <c r="D81" s="8">
        <v>152.82400000000001</v>
      </c>
      <c r="E81" s="8">
        <v>184.68</v>
      </c>
      <c r="F81" s="8">
        <v>131.16900000000001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183.9</v>
      </c>
      <c r="J81" s="15">
        <f t="shared" si="18"/>
        <v>0.78000000000000114</v>
      </c>
      <c r="K81" s="15">
        <f>VLOOKUP(A:A,[1]TDSheet!$A:$M,13,0)</f>
        <v>70</v>
      </c>
      <c r="L81" s="15">
        <f>VLOOKUP(A:A,[1]TDSheet!$A:$R,18,0)</f>
        <v>0</v>
      </c>
      <c r="M81" s="15">
        <f>VLOOKUP(A:A,[1]TDSheet!$A:$T,20,0)</f>
        <v>50</v>
      </c>
      <c r="N81" s="15"/>
      <c r="O81" s="15"/>
      <c r="P81" s="17"/>
      <c r="Q81" s="17"/>
      <c r="R81" s="17">
        <v>50</v>
      </c>
      <c r="S81" s="15">
        <f t="shared" si="19"/>
        <v>36.936</v>
      </c>
      <c r="T81" s="17">
        <v>30</v>
      </c>
      <c r="U81" s="18">
        <f t="shared" si="20"/>
        <v>8.966022308858566</v>
      </c>
      <c r="V81" s="15">
        <f t="shared" si="21"/>
        <v>3.5512508122157249</v>
      </c>
      <c r="W81" s="15"/>
      <c r="X81" s="15"/>
      <c r="Y81" s="15">
        <f>VLOOKUP(A:A,[1]TDSheet!$A:$Y,25,0)</f>
        <v>35.8782</v>
      </c>
      <c r="Z81" s="15">
        <f>VLOOKUP(A:A,[1]TDSheet!$A:$Z,26,0)</f>
        <v>51.391200000000005</v>
      </c>
      <c r="AA81" s="15">
        <f>VLOOKUP(A:A,[1]TDSheet!$A:$AA,27,0)</f>
        <v>46.787599999999998</v>
      </c>
      <c r="AB81" s="15">
        <f>VLOOKUP(A:A,[3]TDSheet!$A:$D,4,0)</f>
        <v>38.749000000000002</v>
      </c>
      <c r="AC81" s="15" t="str">
        <f>VLOOKUP(A:A,[1]TDSheet!$A:$AC,29,0)</f>
        <v>костик</v>
      </c>
      <c r="AD81" s="15" t="str">
        <f>VLOOKUP(A:A,[1]TDSheet!$A:$AD,30,0)</f>
        <v>к40</v>
      </c>
      <c r="AE81" s="15">
        <f t="shared" si="22"/>
        <v>0</v>
      </c>
      <c r="AF81" s="15">
        <f t="shared" si="23"/>
        <v>0</v>
      </c>
      <c r="AG81" s="15">
        <f t="shared" si="24"/>
        <v>50</v>
      </c>
      <c r="AH81" s="15">
        <f t="shared" si="25"/>
        <v>30</v>
      </c>
      <c r="AI81" s="15"/>
      <c r="AJ81" s="15"/>
    </row>
    <row r="82" spans="1:36" s="1" customFormat="1" ht="11.1" customHeight="1" outlineLevel="1" x14ac:dyDescent="0.2">
      <c r="A82" s="7" t="s">
        <v>81</v>
      </c>
      <c r="B82" s="7" t="s">
        <v>8</v>
      </c>
      <c r="C82" s="8">
        <v>333</v>
      </c>
      <c r="D82" s="8">
        <v>615</v>
      </c>
      <c r="E82" s="8">
        <v>546</v>
      </c>
      <c r="F82" s="8">
        <v>397</v>
      </c>
      <c r="G82" s="1">
        <f>VLOOKUP(A:A,[1]TDSheet!$A:$G,7,0)</f>
        <v>0.6</v>
      </c>
      <c r="H82" s="1" t="e">
        <f>VLOOKUP(A:A,[1]TDSheet!$A:$H,8,0)</f>
        <v>#N/A</v>
      </c>
      <c r="I82" s="15">
        <f>VLOOKUP(A:A,[2]TDSheet!$A:$F,6,0)</f>
        <v>550</v>
      </c>
      <c r="J82" s="15">
        <f t="shared" si="18"/>
        <v>-4</v>
      </c>
      <c r="K82" s="15">
        <f>VLOOKUP(A:A,[1]TDSheet!$A:$M,13,0)</f>
        <v>120</v>
      </c>
      <c r="L82" s="15">
        <f>VLOOKUP(A:A,[1]TDSheet!$A:$R,18,0)</f>
        <v>0</v>
      </c>
      <c r="M82" s="15">
        <f>VLOOKUP(A:A,[1]TDSheet!$A:$T,20,0)</f>
        <v>160</v>
      </c>
      <c r="N82" s="15"/>
      <c r="O82" s="15"/>
      <c r="P82" s="17"/>
      <c r="Q82" s="17">
        <v>40</v>
      </c>
      <c r="R82" s="17">
        <v>40</v>
      </c>
      <c r="S82" s="15">
        <f t="shared" si="19"/>
        <v>109.2</v>
      </c>
      <c r="T82" s="17">
        <v>160</v>
      </c>
      <c r="U82" s="18">
        <f t="shared" si="20"/>
        <v>8.3974358974358978</v>
      </c>
      <c r="V82" s="15">
        <f t="shared" si="21"/>
        <v>3.6355311355311355</v>
      </c>
      <c r="W82" s="15"/>
      <c r="X82" s="15"/>
      <c r="Y82" s="15">
        <f>VLOOKUP(A:A,[1]TDSheet!$A:$Y,25,0)</f>
        <v>96.4</v>
      </c>
      <c r="Z82" s="15">
        <f>VLOOKUP(A:A,[1]TDSheet!$A:$Z,26,0)</f>
        <v>119.8</v>
      </c>
      <c r="AA82" s="15">
        <f>VLOOKUP(A:A,[1]TDSheet!$A:$AA,27,0)</f>
        <v>125</v>
      </c>
      <c r="AB82" s="15">
        <f>VLOOKUP(A:A,[3]TDSheet!$A:$D,4,0)</f>
        <v>79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2"/>
        <v>0</v>
      </c>
      <c r="AF82" s="15">
        <f t="shared" si="23"/>
        <v>24</v>
      </c>
      <c r="AG82" s="15">
        <f t="shared" si="24"/>
        <v>24</v>
      </c>
      <c r="AH82" s="15">
        <f t="shared" si="25"/>
        <v>96</v>
      </c>
      <c r="AI82" s="15"/>
      <c r="AJ82" s="15"/>
    </row>
    <row r="83" spans="1:36" s="1" customFormat="1" ht="11.1" customHeight="1" outlineLevel="1" x14ac:dyDescent="0.2">
      <c r="A83" s="7" t="s">
        <v>82</v>
      </c>
      <c r="B83" s="7" t="s">
        <v>9</v>
      </c>
      <c r="C83" s="8">
        <v>560.66499999999996</v>
      </c>
      <c r="D83" s="8">
        <v>791.23</v>
      </c>
      <c r="E83" s="20">
        <v>1023</v>
      </c>
      <c r="F83" s="20">
        <v>339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996.2</v>
      </c>
      <c r="J83" s="15">
        <f t="shared" si="18"/>
        <v>26.799999999999955</v>
      </c>
      <c r="K83" s="15">
        <f>VLOOKUP(A:A,[1]TDSheet!$A:$M,13,0)</f>
        <v>180</v>
      </c>
      <c r="L83" s="15">
        <f>VLOOKUP(A:A,[1]TDSheet!$A:$R,18,0)</f>
        <v>0</v>
      </c>
      <c r="M83" s="15">
        <f>VLOOKUP(A:A,[1]TDSheet!$A:$T,20,0)</f>
        <v>480</v>
      </c>
      <c r="N83" s="15"/>
      <c r="O83" s="15"/>
      <c r="P83" s="17">
        <v>120</v>
      </c>
      <c r="Q83" s="17">
        <v>220</v>
      </c>
      <c r="R83" s="17">
        <v>100</v>
      </c>
      <c r="S83" s="15">
        <f t="shared" si="19"/>
        <v>204.6</v>
      </c>
      <c r="T83" s="17">
        <v>300</v>
      </c>
      <c r="U83" s="18">
        <f t="shared" si="20"/>
        <v>8.4995112414467258</v>
      </c>
      <c r="V83" s="15">
        <f t="shared" si="21"/>
        <v>1.6568914956011731</v>
      </c>
      <c r="W83" s="15"/>
      <c r="X83" s="15"/>
      <c r="Y83" s="15">
        <f>VLOOKUP(A:A,[1]TDSheet!$A:$Y,25,0)</f>
        <v>160.19999999999999</v>
      </c>
      <c r="Z83" s="15">
        <f>VLOOKUP(A:A,[1]TDSheet!$A:$Z,26,0)</f>
        <v>193.8</v>
      </c>
      <c r="AA83" s="15">
        <f>VLOOKUP(A:A,[1]TDSheet!$A:$AA,27,0)</f>
        <v>177</v>
      </c>
      <c r="AB83" s="15">
        <f>VLOOKUP(A:A,[3]TDSheet!$A:$D,4,0)</f>
        <v>290.60599999999999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2"/>
        <v>120</v>
      </c>
      <c r="AF83" s="15">
        <f t="shared" si="23"/>
        <v>220</v>
      </c>
      <c r="AG83" s="15">
        <f t="shared" si="24"/>
        <v>100</v>
      </c>
      <c r="AH83" s="15">
        <f t="shared" si="25"/>
        <v>300</v>
      </c>
      <c r="AI83" s="15"/>
      <c r="AJ83" s="15"/>
    </row>
    <row r="84" spans="1:36" s="1" customFormat="1" ht="11.1" customHeight="1" outlineLevel="1" x14ac:dyDescent="0.2">
      <c r="A84" s="7" t="s">
        <v>83</v>
      </c>
      <c r="B84" s="7" t="s">
        <v>9</v>
      </c>
      <c r="C84" s="8">
        <v>53.225999999999999</v>
      </c>
      <c r="D84" s="8">
        <v>75.984999999999999</v>
      </c>
      <c r="E84" s="8">
        <v>49.595999999999997</v>
      </c>
      <c r="F84" s="8">
        <v>73.614999999999995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56.4</v>
      </c>
      <c r="J84" s="15">
        <f t="shared" si="18"/>
        <v>-6.804000000000002</v>
      </c>
      <c r="K84" s="15">
        <f>VLOOKUP(A:A,[1]TDSheet!$A:$M,13,0)</f>
        <v>10</v>
      </c>
      <c r="L84" s="15">
        <f>VLOOKUP(A:A,[1]TDSheet!$A:$R,18,0)</f>
        <v>0</v>
      </c>
      <c r="M84" s="15">
        <f>VLOOKUP(A:A,[1]TDSheet!$A:$T,20,0)</f>
        <v>20</v>
      </c>
      <c r="N84" s="15"/>
      <c r="O84" s="15"/>
      <c r="P84" s="17"/>
      <c r="Q84" s="17"/>
      <c r="R84" s="17"/>
      <c r="S84" s="15">
        <f t="shared" si="19"/>
        <v>9.9192</v>
      </c>
      <c r="T84" s="17"/>
      <c r="U84" s="18">
        <f t="shared" si="20"/>
        <v>10.44590289539479</v>
      </c>
      <c r="V84" s="15">
        <f t="shared" si="21"/>
        <v>7.4214654407613514</v>
      </c>
      <c r="W84" s="15"/>
      <c r="X84" s="15"/>
      <c r="Y84" s="15">
        <f>VLOOKUP(A:A,[1]TDSheet!$A:$Y,25,0)</f>
        <v>18.116</v>
      </c>
      <c r="Z84" s="15">
        <f>VLOOKUP(A:A,[1]TDSheet!$A:$Z,26,0)</f>
        <v>15.9422</v>
      </c>
      <c r="AA84" s="15">
        <f>VLOOKUP(A:A,[1]TDSheet!$A:$AA,27,0)</f>
        <v>15.020799999999999</v>
      </c>
      <c r="AB84" s="15">
        <f>VLOOKUP(A:A,[3]TDSheet!$A:$D,4,0)</f>
        <v>5.9340000000000002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2"/>
        <v>0</v>
      </c>
      <c r="AF84" s="15">
        <f t="shared" si="23"/>
        <v>0</v>
      </c>
      <c r="AG84" s="15">
        <f t="shared" si="24"/>
        <v>0</v>
      </c>
      <c r="AH84" s="15">
        <f t="shared" si="25"/>
        <v>0</v>
      </c>
      <c r="AI84" s="15"/>
      <c r="AJ84" s="15"/>
    </row>
    <row r="85" spans="1:36" s="1" customFormat="1" ht="11.1" customHeight="1" outlineLevel="1" x14ac:dyDescent="0.2">
      <c r="A85" s="7" t="s">
        <v>84</v>
      </c>
      <c r="B85" s="7" t="s">
        <v>9</v>
      </c>
      <c r="C85" s="8">
        <v>209.06100000000001</v>
      </c>
      <c r="D85" s="8">
        <v>365.255</v>
      </c>
      <c r="E85" s="8">
        <v>374.22</v>
      </c>
      <c r="F85" s="8">
        <v>195.518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368.505</v>
      </c>
      <c r="J85" s="15">
        <f t="shared" si="18"/>
        <v>5.7150000000000318</v>
      </c>
      <c r="K85" s="15">
        <f>VLOOKUP(A:A,[1]TDSheet!$A:$M,13,0)</f>
        <v>100</v>
      </c>
      <c r="L85" s="15">
        <f>VLOOKUP(A:A,[1]TDSheet!$A:$R,18,0)</f>
        <v>0</v>
      </c>
      <c r="M85" s="15">
        <f>VLOOKUP(A:A,[1]TDSheet!$A:$T,20,0)</f>
        <v>220</v>
      </c>
      <c r="N85" s="15"/>
      <c r="O85" s="15"/>
      <c r="P85" s="17"/>
      <c r="Q85" s="17"/>
      <c r="R85" s="17">
        <v>40</v>
      </c>
      <c r="S85" s="15">
        <f t="shared" si="19"/>
        <v>74.844000000000008</v>
      </c>
      <c r="T85" s="17">
        <v>90</v>
      </c>
      <c r="U85" s="18">
        <f t="shared" si="20"/>
        <v>8.6248463470685692</v>
      </c>
      <c r="V85" s="15">
        <f t="shared" si="21"/>
        <v>2.6123403345625564</v>
      </c>
      <c r="W85" s="15"/>
      <c r="X85" s="15"/>
      <c r="Y85" s="15">
        <f>VLOOKUP(A:A,[1]TDSheet!$A:$Y,25,0)</f>
        <v>61.234000000000002</v>
      </c>
      <c r="Z85" s="15">
        <f>VLOOKUP(A:A,[1]TDSheet!$A:$Z,26,0)</f>
        <v>72.672200000000004</v>
      </c>
      <c r="AA85" s="15">
        <f>VLOOKUP(A:A,[1]TDSheet!$A:$AA,27,0)</f>
        <v>75.567999999999998</v>
      </c>
      <c r="AB85" s="15">
        <f>VLOOKUP(A:A,[3]TDSheet!$A:$D,4,0)</f>
        <v>97.38</v>
      </c>
      <c r="AC85" s="15" t="e">
        <f>VLOOKUP(A:A,[1]TDSheet!$A:$AC,29,0)</f>
        <v>#N/A</v>
      </c>
      <c r="AD85" s="15" t="str">
        <f>VLOOKUP(A:A,[1]TDSheet!$A:$AD,30,0)</f>
        <v>зв90</v>
      </c>
      <c r="AE85" s="15">
        <f t="shared" si="22"/>
        <v>0</v>
      </c>
      <c r="AF85" s="15">
        <f t="shared" si="23"/>
        <v>0</v>
      </c>
      <c r="AG85" s="15">
        <f t="shared" si="24"/>
        <v>40</v>
      </c>
      <c r="AH85" s="15">
        <f t="shared" si="25"/>
        <v>90</v>
      </c>
      <c r="AI85" s="15"/>
      <c r="AJ85" s="15"/>
    </row>
    <row r="86" spans="1:36" s="1" customFormat="1" ht="11.1" customHeight="1" outlineLevel="1" x14ac:dyDescent="0.2">
      <c r="A86" s="7" t="s">
        <v>85</v>
      </c>
      <c r="B86" s="7" t="s">
        <v>9</v>
      </c>
      <c r="C86" s="8">
        <v>134.85900000000001</v>
      </c>
      <c r="D86" s="8">
        <v>42.561</v>
      </c>
      <c r="E86" s="8">
        <v>100.34099999999999</v>
      </c>
      <c r="F86" s="8">
        <v>72.02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99.93</v>
      </c>
      <c r="J86" s="15">
        <f t="shared" si="18"/>
        <v>0.41099999999998715</v>
      </c>
      <c r="K86" s="15">
        <f>VLOOKUP(A:A,[1]TDSheet!$A:$M,13,0)</f>
        <v>0</v>
      </c>
      <c r="L86" s="15">
        <f>VLOOKUP(A:A,[1]TDSheet!$A:$R,18,0)</f>
        <v>0</v>
      </c>
      <c r="M86" s="15">
        <f>VLOOKUP(A:A,[1]TDSheet!$A:$T,20,0)</f>
        <v>60</v>
      </c>
      <c r="N86" s="15"/>
      <c r="O86" s="15"/>
      <c r="P86" s="17"/>
      <c r="Q86" s="17"/>
      <c r="R86" s="17">
        <v>20</v>
      </c>
      <c r="S86" s="15">
        <f t="shared" si="19"/>
        <v>20.068199999999997</v>
      </c>
      <c r="T86" s="17">
        <v>30</v>
      </c>
      <c r="U86" s="18">
        <f t="shared" si="20"/>
        <v>9.0700710576932657</v>
      </c>
      <c r="V86" s="15">
        <f t="shared" si="21"/>
        <v>3.5887623204871391</v>
      </c>
      <c r="W86" s="15"/>
      <c r="X86" s="15"/>
      <c r="Y86" s="15">
        <f>VLOOKUP(A:A,[1]TDSheet!$A:$Y,25,0)</f>
        <v>23.650600000000001</v>
      </c>
      <c r="Z86" s="15">
        <f>VLOOKUP(A:A,[1]TDSheet!$A:$Z,26,0)</f>
        <v>33.406799999999997</v>
      </c>
      <c r="AA86" s="15">
        <f>VLOOKUP(A:A,[1]TDSheet!$A:$AA,27,0)</f>
        <v>20.453200000000002</v>
      </c>
      <c r="AB86" s="15">
        <f>VLOOKUP(A:A,[3]TDSheet!$A:$D,4,0)</f>
        <v>8.6039999999999992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2"/>
        <v>0</v>
      </c>
      <c r="AF86" s="15">
        <f t="shared" si="23"/>
        <v>0</v>
      </c>
      <c r="AG86" s="15">
        <f t="shared" si="24"/>
        <v>20</v>
      </c>
      <c r="AH86" s="15">
        <f t="shared" si="25"/>
        <v>30</v>
      </c>
      <c r="AI86" s="15"/>
      <c r="AJ86" s="15"/>
    </row>
    <row r="87" spans="1:36" s="1" customFormat="1" ht="11.1" customHeight="1" outlineLevel="1" x14ac:dyDescent="0.2">
      <c r="A87" s="7" t="s">
        <v>92</v>
      </c>
      <c r="B87" s="7" t="s">
        <v>8</v>
      </c>
      <c r="C87" s="8"/>
      <c r="D87" s="8">
        <v>294</v>
      </c>
      <c r="E87" s="8">
        <v>2</v>
      </c>
      <c r="F87" s="8">
        <v>292</v>
      </c>
      <c r="G87" s="14">
        <v>0.16</v>
      </c>
      <c r="H87" s="1" t="e">
        <f>VLOOKUP(A:A,[1]TDSheet!$A:$H,8,0)</f>
        <v>#N/A</v>
      </c>
      <c r="I87" s="15">
        <f>VLOOKUP(A:A,[2]TDSheet!$A:$F,6,0)</f>
        <v>2</v>
      </c>
      <c r="J87" s="15">
        <f t="shared" si="18"/>
        <v>0</v>
      </c>
      <c r="K87" s="15">
        <v>0</v>
      </c>
      <c r="L87" s="15">
        <v>0</v>
      </c>
      <c r="M87" s="15">
        <v>0</v>
      </c>
      <c r="N87" s="15"/>
      <c r="O87" s="15"/>
      <c r="P87" s="17"/>
      <c r="Q87" s="17"/>
      <c r="R87" s="17"/>
      <c r="S87" s="15">
        <f t="shared" si="19"/>
        <v>0.4</v>
      </c>
      <c r="T87" s="17"/>
      <c r="U87" s="18">
        <f t="shared" si="20"/>
        <v>730</v>
      </c>
      <c r="V87" s="15">
        <f t="shared" si="21"/>
        <v>730</v>
      </c>
      <c r="W87" s="15"/>
      <c r="X87" s="15"/>
      <c r="Y87" s="15">
        <v>0</v>
      </c>
      <c r="Z87" s="15">
        <v>0</v>
      </c>
      <c r="AA87" s="15">
        <v>0</v>
      </c>
      <c r="AB87" s="15">
        <f>VLOOKUP(A:A,[3]TDSheet!$A:$D,4,0)</f>
        <v>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2"/>
        <v>0</v>
      </c>
      <c r="AF87" s="15">
        <f t="shared" si="23"/>
        <v>0</v>
      </c>
      <c r="AG87" s="15">
        <f t="shared" si="24"/>
        <v>0</v>
      </c>
      <c r="AH87" s="15">
        <f t="shared" si="25"/>
        <v>0</v>
      </c>
      <c r="AI87" s="15"/>
      <c r="AJ87" s="15"/>
    </row>
    <row r="88" spans="1:36" s="1" customFormat="1" ht="11.1" customHeight="1" outlineLevel="1" x14ac:dyDescent="0.2">
      <c r="A88" s="7" t="s">
        <v>86</v>
      </c>
      <c r="B88" s="7" t="s">
        <v>8</v>
      </c>
      <c r="C88" s="8">
        <v>236</v>
      </c>
      <c r="D88" s="8">
        <v>664</v>
      </c>
      <c r="E88" s="8">
        <v>556</v>
      </c>
      <c r="F88" s="8">
        <v>323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575</v>
      </c>
      <c r="J88" s="15">
        <f t="shared" si="18"/>
        <v>-19</v>
      </c>
      <c r="K88" s="15">
        <f>VLOOKUP(A:A,[1]TDSheet!$A:$M,13,0)</f>
        <v>120</v>
      </c>
      <c r="L88" s="15">
        <f>VLOOKUP(A:A,[1]TDSheet!$A:$R,18,0)</f>
        <v>0</v>
      </c>
      <c r="M88" s="15">
        <f>VLOOKUP(A:A,[1]TDSheet!$A:$T,20,0)</f>
        <v>250</v>
      </c>
      <c r="N88" s="15"/>
      <c r="O88" s="15"/>
      <c r="P88" s="17"/>
      <c r="Q88" s="17">
        <v>50</v>
      </c>
      <c r="R88" s="17">
        <v>50</v>
      </c>
      <c r="S88" s="15">
        <f t="shared" si="19"/>
        <v>111.2</v>
      </c>
      <c r="T88" s="17">
        <v>160</v>
      </c>
      <c r="U88" s="18">
        <f t="shared" si="20"/>
        <v>8.5701438848920866</v>
      </c>
      <c r="V88" s="15">
        <f t="shared" si="21"/>
        <v>2.9046762589928057</v>
      </c>
      <c r="W88" s="15"/>
      <c r="X88" s="15"/>
      <c r="Y88" s="15">
        <f>VLOOKUP(A:A,[1]TDSheet!$A:$Y,25,0)</f>
        <v>100.4</v>
      </c>
      <c r="Z88" s="15">
        <f>VLOOKUP(A:A,[1]TDSheet!$A:$Z,26,0)</f>
        <v>111.6</v>
      </c>
      <c r="AA88" s="15">
        <f>VLOOKUP(A:A,[1]TDSheet!$A:$AA,27,0)</f>
        <v>120</v>
      </c>
      <c r="AB88" s="15">
        <f>VLOOKUP(A:A,[3]TDSheet!$A:$D,4,0)</f>
        <v>73</v>
      </c>
      <c r="AC88" s="15" t="str">
        <f>VLOOKUP(A:A,[1]TDSheet!$A:$AC,29,0)</f>
        <v>костик</v>
      </c>
      <c r="AD88" s="15" t="e">
        <f>VLOOKUP(A:A,[1]TDSheet!$A:$AD,30,0)</f>
        <v>#N/A</v>
      </c>
      <c r="AE88" s="15">
        <f t="shared" si="22"/>
        <v>0</v>
      </c>
      <c r="AF88" s="15">
        <f t="shared" si="23"/>
        <v>9</v>
      </c>
      <c r="AG88" s="15">
        <f t="shared" si="24"/>
        <v>9</v>
      </c>
      <c r="AH88" s="15">
        <f t="shared" si="25"/>
        <v>28.799999999999997</v>
      </c>
      <c r="AI88" s="15"/>
      <c r="AJ88" s="15"/>
    </row>
    <row r="89" spans="1:36" s="1" customFormat="1" ht="11.1" customHeight="1" outlineLevel="1" x14ac:dyDescent="0.2">
      <c r="A89" s="7" t="s">
        <v>93</v>
      </c>
      <c r="B89" s="7" t="s">
        <v>8</v>
      </c>
      <c r="C89" s="8">
        <v>29</v>
      </c>
      <c r="D89" s="8">
        <v>1</v>
      </c>
      <c r="E89" s="20">
        <v>30</v>
      </c>
      <c r="F89" s="20">
        <v>-1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31</v>
      </c>
      <c r="J89" s="15">
        <f t="shared" si="18"/>
        <v>-1</v>
      </c>
      <c r="K89" s="15">
        <f>VLOOKUP(A:A,[1]TDSheet!$A:$M,13,0)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7"/>
      <c r="Q89" s="17"/>
      <c r="R89" s="17"/>
      <c r="S89" s="15">
        <f t="shared" si="19"/>
        <v>6</v>
      </c>
      <c r="T89" s="17"/>
      <c r="U89" s="18">
        <f t="shared" si="20"/>
        <v>-0.16666666666666666</v>
      </c>
      <c r="V89" s="15">
        <f t="shared" si="21"/>
        <v>-0.16666666666666666</v>
      </c>
      <c r="W89" s="15"/>
      <c r="X89" s="15"/>
      <c r="Y89" s="15">
        <f>VLOOKUP(A:A,[1]TDSheet!$A:$Y,25,0)</f>
        <v>2.2000000000000002</v>
      </c>
      <c r="Z89" s="15">
        <f>VLOOKUP(A:A,[1]TDSheet!$A:$Z,26,0)</f>
        <v>10.6</v>
      </c>
      <c r="AA89" s="15">
        <f>VLOOKUP(A:A,[1]TDSheet!$A:$AA,27,0)</f>
        <v>8.6</v>
      </c>
      <c r="AB89" s="15">
        <f>VLOOKUP(A:A,[3]TDSheet!$A:$D,4,0)</f>
        <v>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2"/>
        <v>0</v>
      </c>
      <c r="AF89" s="15">
        <f t="shared" si="23"/>
        <v>0</v>
      </c>
      <c r="AG89" s="15">
        <f t="shared" si="24"/>
        <v>0</v>
      </c>
      <c r="AH89" s="15">
        <f t="shared" si="25"/>
        <v>0</v>
      </c>
      <c r="AI89" s="15"/>
      <c r="AJ89" s="15"/>
    </row>
    <row r="90" spans="1:36" s="1" customFormat="1" ht="11.1" customHeight="1" outlineLevel="1" x14ac:dyDescent="0.2">
      <c r="A90" s="7" t="s">
        <v>94</v>
      </c>
      <c r="B90" s="7" t="s">
        <v>9</v>
      </c>
      <c r="C90" s="8">
        <v>35.723999999999997</v>
      </c>
      <c r="D90" s="8">
        <v>31.965</v>
      </c>
      <c r="E90" s="20">
        <v>38.423000000000002</v>
      </c>
      <c r="F90" s="20">
        <v>27.300999999999998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40</v>
      </c>
      <c r="J90" s="15">
        <f t="shared" si="18"/>
        <v>-1.5769999999999982</v>
      </c>
      <c r="K90" s="15">
        <f>VLOOKUP(A:A,[1]TDSheet!$A:$M,13,0)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7"/>
      <c r="Q90" s="17"/>
      <c r="R90" s="17"/>
      <c r="S90" s="15">
        <f t="shared" si="19"/>
        <v>7.6846000000000005</v>
      </c>
      <c r="T90" s="17"/>
      <c r="U90" s="18">
        <f t="shared" si="20"/>
        <v>3.5526897951747647</v>
      </c>
      <c r="V90" s="15">
        <f t="shared" si="21"/>
        <v>3.5526897951747647</v>
      </c>
      <c r="W90" s="15"/>
      <c r="X90" s="15"/>
      <c r="Y90" s="15">
        <f>VLOOKUP(A:A,[1]TDSheet!$A:$Y,25,0)</f>
        <v>1.1788000000000001</v>
      </c>
      <c r="Z90" s="15">
        <f>VLOOKUP(A:A,[1]TDSheet!$A:$Z,26,0)</f>
        <v>6.3344000000000005</v>
      </c>
      <c r="AA90" s="15">
        <f>VLOOKUP(A:A,[1]TDSheet!$A:$AA,27,0)</f>
        <v>9.7767999999999997</v>
      </c>
      <c r="AB90" s="15">
        <f>VLOOKUP(A:A,[3]TDSheet!$A:$D,4,0)</f>
        <v>1.9039999999999999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2"/>
        <v>0</v>
      </c>
      <c r="AF90" s="15">
        <f t="shared" si="23"/>
        <v>0</v>
      </c>
      <c r="AG90" s="15">
        <f t="shared" si="24"/>
        <v>0</v>
      </c>
      <c r="AH90" s="15">
        <f t="shared" si="25"/>
        <v>0</v>
      </c>
      <c r="AI90" s="15"/>
      <c r="AJ90" s="15"/>
    </row>
    <row r="91" spans="1:36" s="1" customFormat="1" ht="11.1" customHeight="1" outlineLevel="1" x14ac:dyDescent="0.2">
      <c r="A91" s="7" t="s">
        <v>87</v>
      </c>
      <c r="B91" s="7" t="s">
        <v>8</v>
      </c>
      <c r="C91" s="8">
        <v>397</v>
      </c>
      <c r="D91" s="8"/>
      <c r="E91" s="20">
        <v>195</v>
      </c>
      <c r="F91" s="20">
        <v>202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195</v>
      </c>
      <c r="J91" s="15">
        <f t="shared" si="18"/>
        <v>0</v>
      </c>
      <c r="K91" s="15">
        <f>VLOOKUP(A:A,[1]TDSheet!$A:$M,13,0)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7"/>
      <c r="Q91" s="17"/>
      <c r="R91" s="17"/>
      <c r="S91" s="15">
        <f t="shared" si="19"/>
        <v>39</v>
      </c>
      <c r="T91" s="17"/>
      <c r="U91" s="18">
        <f t="shared" si="20"/>
        <v>5.1794871794871797</v>
      </c>
      <c r="V91" s="15">
        <f t="shared" si="21"/>
        <v>5.1794871794871797</v>
      </c>
      <c r="W91" s="15"/>
      <c r="X91" s="15"/>
      <c r="Y91" s="15">
        <f>VLOOKUP(A:A,[1]TDSheet!$A:$Y,25,0)</f>
        <v>40.799999999999997</v>
      </c>
      <c r="Z91" s="15">
        <f>VLOOKUP(A:A,[1]TDSheet!$A:$Z,26,0)</f>
        <v>54.2</v>
      </c>
      <c r="AA91" s="15">
        <f>VLOOKUP(A:A,[1]TDSheet!$A:$AA,27,0)</f>
        <v>55</v>
      </c>
      <c r="AB91" s="15">
        <f>VLOOKUP(A:A,[3]TDSheet!$A:$D,4,0)</f>
        <v>13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22"/>
        <v>0</v>
      </c>
      <c r="AF91" s="15">
        <f t="shared" si="23"/>
        <v>0</v>
      </c>
      <c r="AG91" s="15">
        <f t="shared" si="24"/>
        <v>0</v>
      </c>
      <c r="AH91" s="15">
        <f t="shared" si="25"/>
        <v>0</v>
      </c>
      <c r="AI91" s="15"/>
      <c r="AJ91" s="15"/>
    </row>
    <row r="92" spans="1:36" s="1" customFormat="1" ht="11.1" customHeight="1" outlineLevel="1" x14ac:dyDescent="0.2">
      <c r="A92" s="7" t="s">
        <v>95</v>
      </c>
      <c r="B92" s="7" t="s">
        <v>9</v>
      </c>
      <c r="C92" s="8">
        <v>331.06299999999999</v>
      </c>
      <c r="D92" s="8">
        <v>205</v>
      </c>
      <c r="E92" s="20">
        <v>315.95600000000002</v>
      </c>
      <c r="F92" s="20">
        <v>215.107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308</v>
      </c>
      <c r="J92" s="15">
        <f t="shared" si="18"/>
        <v>7.9560000000000173</v>
      </c>
      <c r="K92" s="15">
        <f>VLOOKUP(A:A,[1]TDSheet!$A:$M,13,0)</f>
        <v>0</v>
      </c>
      <c r="L92" s="15">
        <f>VLOOKUP(A:A,[1]TDSheet!$A:$R,18,0)</f>
        <v>0</v>
      </c>
      <c r="M92" s="15">
        <f>VLOOKUP(A:A,[1]TDSheet!$A:$T,20,0)</f>
        <v>0</v>
      </c>
      <c r="N92" s="15"/>
      <c r="O92" s="15"/>
      <c r="P92" s="17"/>
      <c r="Q92" s="17"/>
      <c r="R92" s="17"/>
      <c r="S92" s="15">
        <f t="shared" si="19"/>
        <v>63.191200000000002</v>
      </c>
      <c r="T92" s="17"/>
      <c r="U92" s="18">
        <f t="shared" si="20"/>
        <v>3.4040657559913403</v>
      </c>
      <c r="V92" s="15">
        <f t="shared" si="21"/>
        <v>3.4040657559913403</v>
      </c>
      <c r="W92" s="15"/>
      <c r="X92" s="15"/>
      <c r="Y92" s="15">
        <f>VLOOKUP(A:A,[1]TDSheet!$A:$Y,25,0)</f>
        <v>67.008200000000002</v>
      </c>
      <c r="Z92" s="15">
        <f>VLOOKUP(A:A,[1]TDSheet!$A:$Z,26,0)</f>
        <v>55.6616</v>
      </c>
      <c r="AA92" s="15">
        <f>VLOOKUP(A:A,[1]TDSheet!$A:$AA,27,0)</f>
        <v>69.847200000000001</v>
      </c>
      <c r="AB92" s="15">
        <f>VLOOKUP(A:A,[3]TDSheet!$A:$D,4,0)</f>
        <v>55.570999999999998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22"/>
        <v>0</v>
      </c>
      <c r="AF92" s="15">
        <f t="shared" si="23"/>
        <v>0</v>
      </c>
      <c r="AG92" s="15">
        <f t="shared" si="24"/>
        <v>0</v>
      </c>
      <c r="AH92" s="15">
        <f t="shared" si="25"/>
        <v>0</v>
      </c>
      <c r="AI92" s="15"/>
      <c r="AJ9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Uaer4</cp:lastModifiedBy>
  <dcterms:created xsi:type="dcterms:W3CDTF">2024-08-26T08:08:29Z</dcterms:created>
  <dcterms:modified xsi:type="dcterms:W3CDTF">2024-08-26T08:07:08Z</dcterms:modified>
</cp:coreProperties>
</file>