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7FBE64AF-3EA8-4377-A653-880EA36B48A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P39" i="1" l="1"/>
  <c r="P32" i="1"/>
  <c r="P38" i="1"/>
  <c r="O48" i="1" l="1"/>
  <c r="S48" i="1" s="1"/>
  <c r="O47" i="1"/>
  <c r="T47" i="1" s="1"/>
  <c r="S47" i="1" l="1"/>
  <c r="T48" i="1"/>
  <c r="AB6" i="1"/>
  <c r="AB21" i="1"/>
  <c r="AB23" i="1"/>
  <c r="AB37" i="1"/>
  <c r="AB15" i="1"/>
  <c r="AB17" i="1"/>
  <c r="AB20" i="1"/>
  <c r="AB22" i="1"/>
  <c r="AB24" i="1"/>
  <c r="AB29" i="1"/>
  <c r="AB36" i="1"/>
  <c r="AB42" i="1"/>
  <c r="AB44" i="1"/>
  <c r="AB45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AB16" i="1" s="1"/>
  <c r="O18" i="1"/>
  <c r="T18" i="1" s="1"/>
  <c r="O19" i="1"/>
  <c r="AB19" i="1" s="1"/>
  <c r="O21" i="1"/>
  <c r="T21" i="1" s="1"/>
  <c r="O23" i="1"/>
  <c r="O25" i="1"/>
  <c r="S25" i="1" s="1"/>
  <c r="O26" i="1"/>
  <c r="O27" i="1"/>
  <c r="T27" i="1" s="1"/>
  <c r="O37" i="1"/>
  <c r="O15" i="1"/>
  <c r="T15" i="1" s="1"/>
  <c r="O17" i="1"/>
  <c r="O20" i="1"/>
  <c r="T20" i="1" s="1"/>
  <c r="O22" i="1"/>
  <c r="O28" i="1"/>
  <c r="T28" i="1" s="1"/>
  <c r="O24" i="1"/>
  <c r="O30" i="1"/>
  <c r="T30" i="1" s="1"/>
  <c r="O31" i="1"/>
  <c r="O29" i="1"/>
  <c r="T29" i="1" s="1"/>
  <c r="O32" i="1"/>
  <c r="O33" i="1"/>
  <c r="O34" i="1"/>
  <c r="O35" i="1"/>
  <c r="O36" i="1"/>
  <c r="O38" i="1"/>
  <c r="T38" i="1" s="1"/>
  <c r="O39" i="1"/>
  <c r="O40" i="1"/>
  <c r="S40" i="1" s="1"/>
  <c r="O41" i="1"/>
  <c r="AB41" i="1" s="1"/>
  <c r="O42" i="1"/>
  <c r="S42" i="1" s="1"/>
  <c r="O43" i="1"/>
  <c r="O44" i="1"/>
  <c r="S44" i="1" s="1"/>
  <c r="O45" i="1"/>
  <c r="S45" i="1" s="1"/>
  <c r="O6" i="1"/>
  <c r="T6" i="1" s="1"/>
  <c r="AB18" i="1" l="1"/>
  <c r="S29" i="1"/>
  <c r="S14" i="1"/>
  <c r="S18" i="1"/>
  <c r="S27" i="1"/>
  <c r="P28" i="1"/>
  <c r="AB28" i="1" s="1"/>
  <c r="S21" i="1"/>
  <c r="T42" i="1"/>
  <c r="S10" i="1"/>
  <c r="AB14" i="1"/>
  <c r="T45" i="1"/>
  <c r="AB10" i="1"/>
  <c r="S6" i="1"/>
  <c r="T44" i="1"/>
  <c r="T40" i="1"/>
  <c r="S20" i="1"/>
  <c r="S15" i="1"/>
  <c r="AB35" i="1"/>
  <c r="S35" i="1"/>
  <c r="AB33" i="1"/>
  <c r="S33" i="1"/>
  <c r="AB27" i="1"/>
  <c r="T43" i="1"/>
  <c r="S41" i="1"/>
  <c r="T41" i="1"/>
  <c r="T39" i="1"/>
  <c r="T36" i="1"/>
  <c r="S36" i="1"/>
  <c r="T34" i="1"/>
  <c r="T32" i="1"/>
  <c r="T31" i="1"/>
  <c r="T24" i="1"/>
  <c r="S24" i="1"/>
  <c r="T22" i="1"/>
  <c r="S22" i="1"/>
  <c r="T17" i="1"/>
  <c r="S17" i="1"/>
  <c r="T37" i="1"/>
  <c r="S37" i="1"/>
  <c r="T26" i="1"/>
  <c r="T23" i="1"/>
  <c r="S23" i="1"/>
  <c r="T19" i="1"/>
  <c r="S19" i="1"/>
  <c r="T16" i="1"/>
  <c r="S16" i="1"/>
  <c r="T13" i="1"/>
  <c r="T11" i="1"/>
  <c r="T9" i="1"/>
  <c r="T7" i="1"/>
  <c r="AB25" i="1"/>
  <c r="AB40" i="1"/>
  <c r="T35" i="1"/>
  <c r="T33" i="1"/>
  <c r="T2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8" i="1"/>
  <c r="AB38" i="1"/>
  <c r="S38" i="1"/>
  <c r="AB30" i="1"/>
  <c r="S30" i="1"/>
  <c r="S12" i="1"/>
  <c r="AB12" i="1"/>
  <c r="S8" i="1"/>
  <c r="AB8" i="1"/>
  <c r="S7" i="1"/>
  <c r="AB7" i="1"/>
  <c r="AB9" i="1"/>
  <c r="S9" i="1"/>
  <c r="S11" i="1"/>
  <c r="AB11" i="1"/>
  <c r="AB13" i="1"/>
  <c r="S13" i="1"/>
  <c r="S31" i="1"/>
  <c r="AB31" i="1"/>
  <c r="S39" i="1"/>
  <c r="AB39" i="1"/>
  <c r="S43" i="1"/>
  <c r="AB43" i="1"/>
  <c r="AB26" i="1"/>
  <c r="S26" i="1"/>
  <c r="S32" i="1"/>
  <c r="AB32" i="1"/>
  <c r="S34" i="1"/>
  <c r="AB34" i="1"/>
  <c r="K5" i="1"/>
  <c r="AB5" i="1" l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<sst xmlns="http://schemas.openxmlformats.org/spreadsheetml/2006/main" count="141" uniqueCount="86">
  <si>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</si>
  <si>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</si>
  <si>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</si>
  <si>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</si>
  <si>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</si>
  <si>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</si>
  <si>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</si>
  <si>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</si>
  <si>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</si>
  <si>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</si>
  <si>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</si>
  <si>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</si>
  <si>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</si>
  <si>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</si>
  <si>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</si>
  <si>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</si>
  <si>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</si>
  <si>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</si>
  <si>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</si>
  <si>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</si>
  <si>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</si>
  <si>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</si>
  <si>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</si>
  <si>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</si>
  <si>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</si>
  <si>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</si>
  <si>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</si>
  <si>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</si>
  <si>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</si>
  <si>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</si>
  <si>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</si>
  <si>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</si>
  <si>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</si>
  <si>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</si>
  <si>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</si>
  <si>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</si>
  <si>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</si>
  <si>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</si>
  <si>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</si>
  <si>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</si>
  <si>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</si>
  <si>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</si>
  <si>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</si>
  <si>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</si>
  <si>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</si>
  <si>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</si>
  <si>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</si>
  <si>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</si>
  <si>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</si>
  <si>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</si>
  <si>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</si>
  <si>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</si>
  <si>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</si>
  <si>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</si>
  <si>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</si>
  <si>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</si>
  <si>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</si>
  <si>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</si>
  <si>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</si>
  <si>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</si>
  <si>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</si>
  <si>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</si>
  <si>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</si>
  <si>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</si>
  <si>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</si>
  <si>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</si>
  <si>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</si>
  <si>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</si>
  <si>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</si>
  <si>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</si>
  <si>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</si>
  <si>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</si>
  <si>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</si>
  <si>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</si>
  <si>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</si>
  <si>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</si>
  <si>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</si>
  <si>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</si>
  <si>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</si>
  <si>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11,08,24 завод не отгружает</t>
  </si>
  <si>
    <t>26,08,24 завод не отгрузит / ротация на аналог  / нет в бланке</t>
  </si>
  <si>
    <t>заказ</t>
  </si>
  <si>
    <t>02,09,</t>
  </si>
  <si>
    <t>ротация "Сыр Сливочный со вкусом топленого молока 45% тм Папа Может, брус (2 шт)"</t>
  </si>
  <si>
    <t>2000шт 09,09 будет на заводе</t>
  </si>
  <si>
    <t>18,08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</si>
</sst>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9" sqref="AA19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5.28515625" customWidth="1"/>
    <col min="9" max="9" width="9.5703125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36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f>P2-P27</f>
        <v>1517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1917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7601.2420000000002</v>
      </c>
      <c r="F5" s="4">
        <f>SUM(F6:F498)</f>
        <v>13343.924999999999</v>
      </c>
      <c r="G5" s="6"/>
      <c r="H5" s="1"/>
      <c r="I5" s="1"/>
      <c r="J5" s="4">
        <f t="shared" ref="J5:Q5" si="0">SUM(J6:J498)</f>
        <v>8102.049</v>
      </c>
      <c r="K5" s="4">
        <f t="shared" si="0"/>
        <v>-500.80699999999996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4">
        <f t="shared" si="0"/>
        <v>1520.2483999999999</v>
      </c>
      <c r="P5" s="4">
        <f t="shared" si="0"/>
        <v>6416.59</v>
      </c>
      <c r="Q5" s="4">
        <f t="shared" si="0"/>
        <v>300</v>
      </c>
      <c r="R5" s="1"/>
      <c r="S5" s="1"/>
      <c r="T5" s="1"/>
      <c r="U5" s="4">
        <f t="shared" ref="U5:Z5" si="1">SUM(U6:U498)</f>
        <v>1445.5776000000001</v>
      </c>
      <c r="V5" s="4">
        <f t="shared" si="1"/>
        <v>1552.1858000000002</v>
      </c>
      <c r="W5" s="4">
        <f t="shared" si="1"/>
        <v>1369.6342</v>
      </c>
      <c r="X5" s="4">
        <f t="shared" si="1"/>
        <v>1441.5140000000004</v>
      </c>
      <c r="Y5" s="4">
        <f t="shared" si="1"/>
        <v>1239.4924000000001</v>
      </c>
      <c r="Z5" s="4">
        <f t="shared" si="1"/>
        <v>1358.5111999999997</v>
      </c>
      <c r="AA5" s="1"/>
      <c r="AB5" s="4">
        <f>SUM(AB6:AB498)</f>
        <v>905.37400000000002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122</v>
      </c>
      <c r="D6" s="1">
        <v>80</v>
      </c>
      <c r="E6" s="1">
        <v>36</v>
      </c>
      <c r="F6" s="1">
        <v>164</v>
      </c>
      <c r="G6" s="6">
        <v>0.14000000000000001</v>
      </c>
      <c r="H6" s="1">
        <v>180</v>
      </c>
      <c r="I6" s="1">
        <v>9988421</v>
      </c>
      <c r="J6" s="1">
        <v>37</v>
      </c>
      <c r="K6" s="1">
        <f t="shared" ref="K6:K45" si="2">E6-J6</f>
        <v>-1</v>
      </c>
      <c r="L6" s="1"/>
      <c r="M6" s="1"/>
      <c r="N6" s="1"/>
      <c r="O6" s="1">
        <f>E6/5</f>
        <v>7.2</v>
      </c>
      <c r="P6" s="5"/>
      <c r="Q6" s="5"/>
      <c r="R6" s="1"/>
      <c r="S6" s="1">
        <f>(F6+N6+P6)/O6</f>
        <v>22.777777777777779</v>
      </c>
      <c r="T6" s="1">
        <f>(F6+N6)/O6</f>
        <v>22.777777777777779</v>
      </c>
      <c r="U6" s="1">
        <v>4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/>
      <c r="AB6" s="1">
        <f t="shared" ref="AB6:AB45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267</v>
      </c>
      <c r="D7" s="1">
        <v>64</v>
      </c>
      <c r="E7" s="1">
        <v>110</v>
      </c>
      <c r="F7" s="1">
        <v>220</v>
      </c>
      <c r="G7" s="6">
        <v>0.18</v>
      </c>
      <c r="H7" s="1">
        <v>270</v>
      </c>
      <c r="I7" s="1">
        <v>9988438</v>
      </c>
      <c r="J7" s="1">
        <v>112</v>
      </c>
      <c r="K7" s="1">
        <f t="shared" si="2"/>
        <v>-2</v>
      </c>
      <c r="L7" s="1"/>
      <c r="M7" s="1"/>
      <c r="N7" s="1"/>
      <c r="O7" s="1">
        <f t="shared" ref="O7:O45" si="4">E7/5</f>
        <v>22</v>
      </c>
      <c r="P7" s="5">
        <v>150</v>
      </c>
      <c r="Q7" s="5"/>
      <c r="R7" s="24"/>
      <c r="S7" s="1">
        <f t="shared" ref="S7:S45" si="5">(F7+N7+P7)/O7</f>
        <v>16.818181818181817</v>
      </c>
      <c r="T7" s="1">
        <f t="shared" ref="T7:T45" si="6">(F7+N7)/O7</f>
        <v>10</v>
      </c>
      <c r="U7" s="1">
        <v>14.8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/>
      <c r="AB7" s="1">
        <f t="shared" si="3"/>
        <v>27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97</v>
      </c>
      <c r="D8" s="1">
        <v>304</v>
      </c>
      <c r="E8" s="1">
        <v>101</v>
      </c>
      <c r="F8" s="1">
        <v>300</v>
      </c>
      <c r="G8" s="6">
        <v>0.18</v>
      </c>
      <c r="H8" s="1">
        <v>270</v>
      </c>
      <c r="I8" s="1">
        <v>9988445</v>
      </c>
      <c r="J8" s="1">
        <v>102</v>
      </c>
      <c r="K8" s="1">
        <f t="shared" si="2"/>
        <v>-1</v>
      </c>
      <c r="L8" s="1"/>
      <c r="M8" s="1"/>
      <c r="N8" s="1">
        <v>97</v>
      </c>
      <c r="O8" s="1">
        <f t="shared" si="4"/>
        <v>20.2</v>
      </c>
      <c r="P8" s="5"/>
      <c r="Q8" s="5"/>
      <c r="R8" s="1"/>
      <c r="S8" s="1">
        <f t="shared" si="5"/>
        <v>19.653465346534656</v>
      </c>
      <c r="T8" s="1">
        <f t="shared" si="6"/>
        <v>19.653465346534656</v>
      </c>
      <c r="U8" s="1">
        <v>20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35</v>
      </c>
      <c r="B9" s="1" t="s">
        <v>30</v>
      </c>
      <c r="C9" s="1">
        <v>28</v>
      </c>
      <c r="D9" s="1">
        <v>24</v>
      </c>
      <c r="E9" s="1">
        <v>16</v>
      </c>
      <c r="F9" s="1">
        <v>35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21.2</v>
      </c>
      <c r="O9" s="1">
        <f t="shared" si="4"/>
        <v>3.2</v>
      </c>
      <c r="P9" s="5"/>
      <c r="Q9" s="5"/>
      <c r="R9" s="1"/>
      <c r="S9" s="1">
        <f t="shared" si="5"/>
        <v>17.5625</v>
      </c>
      <c r="T9" s="1">
        <f t="shared" si="6"/>
        <v>17.5625</v>
      </c>
      <c r="U9" s="1">
        <v>3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36</v>
      </c>
      <c r="B10" s="1" t="s">
        <v>30</v>
      </c>
      <c r="C10" s="1">
        <v>32</v>
      </c>
      <c r="D10" s="1">
        <v>28</v>
      </c>
      <c r="E10" s="1">
        <v>7</v>
      </c>
      <c r="F10" s="1">
        <v>53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>
        <v>26.2</v>
      </c>
      <c r="O10" s="1">
        <f t="shared" si="4"/>
        <v>1.4</v>
      </c>
      <c r="P10" s="5"/>
      <c r="Q10" s="5"/>
      <c r="R10" s="1"/>
      <c r="S10" s="1">
        <f t="shared" si="5"/>
        <v>56.571428571428577</v>
      </c>
      <c r="T10" s="1">
        <f t="shared" si="6"/>
        <v>56.571428571428577</v>
      </c>
      <c r="U10" s="1">
        <v>4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24" t="s">
        <v>67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37</v>
      </c>
      <c r="B11" s="1" t="s">
        <v>30</v>
      </c>
      <c r="C11" s="1">
        <v>368</v>
      </c>
      <c r="D11" s="1"/>
      <c r="E11" s="1">
        <v>142</v>
      </c>
      <c r="F11" s="1">
        <v>225</v>
      </c>
      <c r="G11" s="6">
        <v>0.18</v>
      </c>
      <c r="H11" s="1">
        <v>150</v>
      </c>
      <c r="I11" s="1">
        <v>5034819</v>
      </c>
      <c r="J11" s="1">
        <v>147</v>
      </c>
      <c r="K11" s="1">
        <f t="shared" si="2"/>
        <v>-5</v>
      </c>
      <c r="L11" s="1"/>
      <c r="M11" s="1"/>
      <c r="N11" s="1">
        <v>582</v>
      </c>
      <c r="O11" s="1">
        <f t="shared" si="4"/>
        <v>28.4</v>
      </c>
      <c r="P11" s="5"/>
      <c r="Q11" s="5"/>
      <c r="R11" s="1"/>
      <c r="S11" s="1">
        <f t="shared" si="5"/>
        <v>28.41549295774648</v>
      </c>
      <c r="T11" s="1">
        <f t="shared" si="6"/>
        <v>28.41549295774648</v>
      </c>
      <c r="U11" s="1">
        <v>38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38</v>
      </c>
      <c r="B12" s="1" t="s">
        <v>39</v>
      </c>
      <c r="C12" s="1">
        <v>31.09</v>
      </c>
      <c r="D12" s="1">
        <v>43.18</v>
      </c>
      <c r="E12" s="1">
        <v>21.361000000000001</v>
      </c>
      <c r="F12" s="1">
        <v>52.908999999999999</v>
      </c>
      <c r="G12" s="6">
        <v>1</v>
      </c>
      <c r="H12" s="1">
        <v>150</v>
      </c>
      <c r="I12" s="1">
        <v>5039845</v>
      </c>
      <c r="J12" s="1">
        <v>20.5</v>
      </c>
      <c r="K12" s="1">
        <f t="shared" si="2"/>
        <v>0.86100000000000065</v>
      </c>
      <c r="L12" s="1"/>
      <c r="M12" s="1"/>
      <c r="N12" s="1">
        <v>25.98640000000001</v>
      </c>
      <c r="O12" s="1">
        <f t="shared" si="4"/>
        <v>4.2721999999999998</v>
      </c>
      <c r="P12" s="5"/>
      <c r="Q12" s="5"/>
      <c r="R12" s="1"/>
      <c r="S12" s="1">
        <f t="shared" si="5"/>
        <v>18.467159777163992</v>
      </c>
      <c r="T12" s="1">
        <f t="shared" si="6"/>
        <v>18.467159777163992</v>
      </c>
      <c r="U12" s="1">
        <v>3.8868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40</v>
      </c>
      <c r="B13" s="1" t="s">
        <v>30</v>
      </c>
      <c r="C13" s="1">
        <v>226</v>
      </c>
      <c r="D13" s="1">
        <v>145</v>
      </c>
      <c r="E13" s="1">
        <v>162</v>
      </c>
      <c r="F13" s="1">
        <v>194</v>
      </c>
      <c r="G13" s="6">
        <v>0.1</v>
      </c>
      <c r="H13" s="1">
        <v>90</v>
      </c>
      <c r="I13" s="1">
        <v>8444163</v>
      </c>
      <c r="J13" s="1">
        <v>161</v>
      </c>
      <c r="K13" s="1">
        <f t="shared" si="2"/>
        <v>1</v>
      </c>
      <c r="L13" s="1"/>
      <c r="M13" s="1"/>
      <c r="N13" s="1">
        <v>381.4</v>
      </c>
      <c r="O13" s="1">
        <f t="shared" si="4"/>
        <v>32.4</v>
      </c>
      <c r="P13" s="5"/>
      <c r="Q13" s="5"/>
      <c r="R13" s="1"/>
      <c r="S13" s="1">
        <f t="shared" si="5"/>
        <v>17.75925925925926</v>
      </c>
      <c r="T13" s="1">
        <f t="shared" si="6"/>
        <v>17.75925925925926</v>
      </c>
      <c r="U13" s="1">
        <v>30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41</v>
      </c>
      <c r="B14" s="12" t="s">
        <v>30</v>
      </c>
      <c r="C14" s="12"/>
      <c r="D14" s="12"/>
      <c r="E14" s="12">
        <v>-2</v>
      </c>
      <c r="F14" s="13"/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-69</v>
      </c>
      <c r="L14" s="1"/>
      <c r="M14" s="1"/>
      <c r="N14" s="1">
        <v>875</v>
      </c>
      <c r="O14" s="1">
        <f t="shared" si="4"/>
        <v>-0.4</v>
      </c>
      <c r="P14" s="5"/>
      <c r="Q14" s="5"/>
      <c r="R14" s="1"/>
      <c r="S14" s="1">
        <f t="shared" si="5"/>
        <v>-2187.5</v>
      </c>
      <c r="T14" s="1">
        <f t="shared" si="6"/>
        <v>-2187.5</v>
      </c>
      <c r="U14" s="1">
        <v>65.400000000000006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8" t="s">
        <v>52</v>
      </c>
      <c r="B15" s="19" t="s">
        <v>30</v>
      </c>
      <c r="C15" s="19">
        <v>453</v>
      </c>
      <c r="D15" s="19">
        <v>336</v>
      </c>
      <c r="E15" s="19">
        <v>239</v>
      </c>
      <c r="F15" s="20">
        <v>550</v>
      </c>
      <c r="G15" s="21">
        <v>0</v>
      </c>
      <c r="H15" s="22" t="e">
        <v>#N/A</v>
      </c>
      <c r="I15" s="22" t="s">
        <v>51</v>
      </c>
      <c r="J15" s="22">
        <v>233</v>
      </c>
      <c r="K15" s="22">
        <f>E15-J15</f>
        <v>6</v>
      </c>
      <c r="L15" s="22"/>
      <c r="M15" s="22"/>
      <c r="N15" s="22"/>
      <c r="O15" s="22">
        <f>E15/5</f>
        <v>47.8</v>
      </c>
      <c r="P15" s="23"/>
      <c r="Q15" s="23"/>
      <c r="R15" s="22"/>
      <c r="S15" s="22">
        <f t="shared" si="5"/>
        <v>11.506276150627615</v>
      </c>
      <c r="T15" s="22">
        <f t="shared" si="6"/>
        <v>11.506276150627615</v>
      </c>
      <c r="U15" s="22">
        <v>0.6</v>
      </c>
      <c r="V15" s="22">
        <v>0.2</v>
      </c>
      <c r="W15" s="22">
        <v>0</v>
      </c>
      <c r="X15" s="22">
        <v>0</v>
      </c>
      <c r="Y15" s="22">
        <v>0</v>
      </c>
      <c r="Z15" s="22">
        <v>0</v>
      </c>
      <c r="AA15" s="22"/>
      <c r="AB15" s="22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4" t="s">
        <v>42</v>
      </c>
      <c r="B16" s="12" t="s">
        <v>30</v>
      </c>
      <c r="C16" s="12"/>
      <c r="D16" s="12"/>
      <c r="E16" s="12">
        <v>-1</v>
      </c>
      <c r="F16" s="13"/>
      <c r="G16" s="6">
        <v>0.18</v>
      </c>
      <c r="H16" s="1">
        <v>150</v>
      </c>
      <c r="I16" s="1">
        <v>5038459</v>
      </c>
      <c r="J16" s="1">
        <v>27</v>
      </c>
      <c r="K16" s="1">
        <f t="shared" si="2"/>
        <v>-28</v>
      </c>
      <c r="L16" s="1"/>
      <c r="M16" s="1"/>
      <c r="N16" s="1"/>
      <c r="O16" s="1">
        <f t="shared" si="4"/>
        <v>-0.2</v>
      </c>
      <c r="P16" s="25">
        <v>200</v>
      </c>
      <c r="Q16" s="5">
        <v>300</v>
      </c>
      <c r="R16" s="24"/>
      <c r="S16" s="1">
        <f t="shared" si="5"/>
        <v>-1000</v>
      </c>
      <c r="T16" s="1">
        <f t="shared" si="6"/>
        <v>0</v>
      </c>
      <c r="U16" s="1">
        <v>-0.6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/>
      <c r="AB16" s="1">
        <f t="shared" si="3"/>
        <v>36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8" t="s">
        <v>53</v>
      </c>
      <c r="B17" s="19" t="s">
        <v>30</v>
      </c>
      <c r="C17" s="19">
        <v>765</v>
      </c>
      <c r="D17" s="19"/>
      <c r="E17" s="19">
        <v>181</v>
      </c>
      <c r="F17" s="20">
        <v>549</v>
      </c>
      <c r="G17" s="21">
        <v>0</v>
      </c>
      <c r="H17" s="22" t="e">
        <v>#N/A</v>
      </c>
      <c r="I17" s="22" t="s">
        <v>51</v>
      </c>
      <c r="J17" s="22">
        <v>199</v>
      </c>
      <c r="K17" s="22">
        <f>E17-J17</f>
        <v>-18</v>
      </c>
      <c r="L17" s="22"/>
      <c r="M17" s="22"/>
      <c r="N17" s="22"/>
      <c r="O17" s="22">
        <f>E17/5</f>
        <v>36.200000000000003</v>
      </c>
      <c r="P17" s="23"/>
      <c r="Q17" s="23"/>
      <c r="R17" s="22"/>
      <c r="S17" s="22">
        <f t="shared" si="5"/>
        <v>15.16574585635359</v>
      </c>
      <c r="T17" s="22">
        <f t="shared" si="6"/>
        <v>15.16574585635359</v>
      </c>
      <c r="U17" s="22">
        <v>31.4</v>
      </c>
      <c r="V17" s="22">
        <v>54</v>
      </c>
      <c r="W17" s="22">
        <v>13</v>
      </c>
      <c r="X17" s="22">
        <v>0</v>
      </c>
      <c r="Y17" s="22">
        <v>0</v>
      </c>
      <c r="Z17" s="22">
        <v>0</v>
      </c>
      <c r="AA17" s="22"/>
      <c r="AB17" s="22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43</v>
      </c>
      <c r="B18" s="1" t="s">
        <v>30</v>
      </c>
      <c r="C18" s="1">
        <v>155</v>
      </c>
      <c r="D18" s="1">
        <v>1</v>
      </c>
      <c r="E18" s="1">
        <v>156</v>
      </c>
      <c r="F18" s="1"/>
      <c r="G18" s="6">
        <v>0.18</v>
      </c>
      <c r="H18" s="1">
        <v>150</v>
      </c>
      <c r="I18" s="1">
        <v>5038831</v>
      </c>
      <c r="J18" s="1">
        <v>198</v>
      </c>
      <c r="K18" s="1">
        <f t="shared" si="2"/>
        <v>-42</v>
      </c>
      <c r="L18" s="1"/>
      <c r="M18" s="1"/>
      <c r="N18" s="1">
        <v>358.00000000000011</v>
      </c>
      <c r="O18" s="1">
        <f t="shared" si="4"/>
        <v>31.2</v>
      </c>
      <c r="P18" s="5">
        <v>170</v>
      </c>
      <c r="Q18" s="5"/>
      <c r="R18" s="24"/>
      <c r="S18" s="1">
        <f t="shared" si="5"/>
        <v>16.923076923076927</v>
      </c>
      <c r="T18" s="1">
        <f t="shared" si="6"/>
        <v>11.474358974358978</v>
      </c>
      <c r="U18" s="1">
        <v>33.4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 t="s">
        <v>85</v>
      </c>
      <c r="AB18" s="1">
        <f t="shared" si="3"/>
        <v>30.599999999999998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4" t="s">
        <v>44</v>
      </c>
      <c r="B19" s="12" t="s">
        <v>30</v>
      </c>
      <c r="C19" s="12">
        <v>361</v>
      </c>
      <c r="D19" s="12">
        <v>40</v>
      </c>
      <c r="E19" s="12">
        <v>185</v>
      </c>
      <c r="F19" s="13">
        <v>106</v>
      </c>
      <c r="G19" s="6">
        <v>0.18</v>
      </c>
      <c r="H19" s="1">
        <v>120</v>
      </c>
      <c r="I19" s="1">
        <v>5038855</v>
      </c>
      <c r="J19" s="1">
        <v>189</v>
      </c>
      <c r="K19" s="1">
        <f t="shared" si="2"/>
        <v>-4</v>
      </c>
      <c r="L19" s="1"/>
      <c r="M19" s="1"/>
      <c r="N19" s="1">
        <v>386</v>
      </c>
      <c r="O19" s="1">
        <f t="shared" si="4"/>
        <v>37</v>
      </c>
      <c r="P19" s="5">
        <v>120</v>
      </c>
      <c r="Q19" s="5"/>
      <c r="R19" s="24"/>
      <c r="S19" s="1">
        <f t="shared" si="5"/>
        <v>16.54054054054054</v>
      </c>
      <c r="T19" s="1">
        <f t="shared" si="6"/>
        <v>13.297297297297296</v>
      </c>
      <c r="U19" s="1">
        <v>29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/>
      <c r="AB19" s="1">
        <f t="shared" si="3"/>
        <v>21.599999999999998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8" t="s">
        <v>54</v>
      </c>
      <c r="B20" s="19" t="s">
        <v>30</v>
      </c>
      <c r="C20" s="19">
        <v>9</v>
      </c>
      <c r="D20" s="19">
        <v>49</v>
      </c>
      <c r="E20" s="19">
        <v>2</v>
      </c>
      <c r="F20" s="20">
        <v>56</v>
      </c>
      <c r="G20" s="21">
        <v>0</v>
      </c>
      <c r="H20" s="22" t="e">
        <v>#N/A</v>
      </c>
      <c r="I20" s="22" t="s">
        <v>51</v>
      </c>
      <c r="J20" s="22">
        <v>2</v>
      </c>
      <c r="K20" s="22">
        <f>E20-J20</f>
        <v>0</v>
      </c>
      <c r="L20" s="22"/>
      <c r="M20" s="22"/>
      <c r="N20" s="22"/>
      <c r="O20" s="22">
        <f>E20/5</f>
        <v>0.4</v>
      </c>
      <c r="P20" s="23"/>
      <c r="Q20" s="23"/>
      <c r="R20" s="22"/>
      <c r="S20" s="22">
        <f t="shared" si="5"/>
        <v>140</v>
      </c>
      <c r="T20" s="22">
        <f t="shared" si="6"/>
        <v>140</v>
      </c>
      <c r="U20" s="22">
        <v>2.8</v>
      </c>
      <c r="V20" s="22">
        <v>11.6</v>
      </c>
      <c r="W20" s="22">
        <v>5.6</v>
      </c>
      <c r="X20" s="22">
        <v>0</v>
      </c>
      <c r="Y20" s="22">
        <v>0</v>
      </c>
      <c r="Z20" s="22">
        <v>0</v>
      </c>
      <c r="AA20" s="22"/>
      <c r="AB20" s="22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4" t="s">
        <v>45</v>
      </c>
      <c r="B21" s="12" t="s">
        <v>30</v>
      </c>
      <c r="C21" s="12">
        <v>477</v>
      </c>
      <c r="D21" s="12"/>
      <c r="E21" s="12">
        <v>431</v>
      </c>
      <c r="F21" s="13">
        <v>43</v>
      </c>
      <c r="G21" s="6">
        <v>0.18</v>
      </c>
      <c r="H21" s="1">
        <v>150</v>
      </c>
      <c r="I21" s="1">
        <v>5038435</v>
      </c>
      <c r="J21" s="1">
        <v>520</v>
      </c>
      <c r="K21" s="1">
        <f t="shared" si="2"/>
        <v>-89</v>
      </c>
      <c r="L21" s="1"/>
      <c r="M21" s="1"/>
      <c r="N21" s="1">
        <v>1375.4</v>
      </c>
      <c r="O21" s="1">
        <f t="shared" si="4"/>
        <v>86.2</v>
      </c>
      <c r="P21" s="5"/>
      <c r="Q21" s="5"/>
      <c r="R21" s="1"/>
      <c r="S21" s="1">
        <f t="shared" si="5"/>
        <v>16.454756380510442</v>
      </c>
      <c r="T21" s="1">
        <f t="shared" si="6"/>
        <v>16.454756380510442</v>
      </c>
      <c r="U21" s="1">
        <v>96.8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8" t="s">
        <v>55</v>
      </c>
      <c r="B22" s="19" t="s">
        <v>30</v>
      </c>
      <c r="C22" s="19"/>
      <c r="D22" s="19">
        <v>576</v>
      </c>
      <c r="E22" s="19">
        <v>20</v>
      </c>
      <c r="F22" s="20">
        <v>556</v>
      </c>
      <c r="G22" s="21">
        <v>0</v>
      </c>
      <c r="H22" s="22" t="e">
        <v>#N/A</v>
      </c>
      <c r="I22" s="22" t="s">
        <v>51</v>
      </c>
      <c r="J22" s="22">
        <v>20</v>
      </c>
      <c r="K22" s="22">
        <f>E22-J22</f>
        <v>0</v>
      </c>
      <c r="L22" s="22"/>
      <c r="M22" s="22"/>
      <c r="N22" s="22"/>
      <c r="O22" s="22">
        <f>E22/5</f>
        <v>4</v>
      </c>
      <c r="P22" s="23"/>
      <c r="Q22" s="23"/>
      <c r="R22" s="22"/>
      <c r="S22" s="22">
        <f t="shared" si="5"/>
        <v>139</v>
      </c>
      <c r="T22" s="22">
        <f t="shared" si="6"/>
        <v>139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4" t="s">
        <v>46</v>
      </c>
      <c r="B23" s="12" t="s">
        <v>30</v>
      </c>
      <c r="C23" s="12">
        <v>4</v>
      </c>
      <c r="D23" s="12"/>
      <c r="E23" s="12">
        <v>-5</v>
      </c>
      <c r="F23" s="13">
        <v>4</v>
      </c>
      <c r="G23" s="6">
        <v>0.18</v>
      </c>
      <c r="H23" s="1">
        <v>120</v>
      </c>
      <c r="I23" s="1">
        <v>5038398</v>
      </c>
      <c r="J23" s="1">
        <v>109</v>
      </c>
      <c r="K23" s="1">
        <f t="shared" si="2"/>
        <v>-114</v>
      </c>
      <c r="L23" s="1"/>
      <c r="M23" s="1"/>
      <c r="N23" s="1">
        <v>415</v>
      </c>
      <c r="O23" s="1">
        <f t="shared" si="4"/>
        <v>-1</v>
      </c>
      <c r="P23" s="5"/>
      <c r="Q23" s="5"/>
      <c r="R23" s="1"/>
      <c r="S23" s="1">
        <f t="shared" si="5"/>
        <v>-419</v>
      </c>
      <c r="T23" s="1">
        <f t="shared" si="6"/>
        <v>-419</v>
      </c>
      <c r="U23" s="1">
        <v>44.4</v>
      </c>
      <c r="V23" s="1">
        <v>64</v>
      </c>
      <c r="W23" s="1">
        <v>55.4</v>
      </c>
      <c r="X23" s="1">
        <v>49.8</v>
      </c>
      <c r="Y23" s="1">
        <v>58.4</v>
      </c>
      <c r="Z23" s="1">
        <v>59.2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8" t="s">
        <v>57</v>
      </c>
      <c r="B24" s="19" t="s">
        <v>30</v>
      </c>
      <c r="C24" s="19"/>
      <c r="D24" s="19">
        <v>708</v>
      </c>
      <c r="E24" s="19">
        <v>73</v>
      </c>
      <c r="F24" s="20">
        <v>633</v>
      </c>
      <c r="G24" s="21">
        <v>0</v>
      </c>
      <c r="H24" s="22" t="e">
        <v>#N/A</v>
      </c>
      <c r="I24" s="22" t="s">
        <v>51</v>
      </c>
      <c r="J24" s="22">
        <v>77</v>
      </c>
      <c r="K24" s="22">
        <f>E24-J24</f>
        <v>-4</v>
      </c>
      <c r="L24" s="22"/>
      <c r="M24" s="22"/>
      <c r="N24" s="22"/>
      <c r="O24" s="22">
        <f>E24/5</f>
        <v>14.6</v>
      </c>
      <c r="P24" s="23"/>
      <c r="Q24" s="23"/>
      <c r="R24" s="22"/>
      <c r="S24" s="22">
        <f t="shared" si="5"/>
        <v>43.356164383561648</v>
      </c>
      <c r="T24" s="22">
        <f t="shared" si="6"/>
        <v>43.356164383561648</v>
      </c>
      <c r="U24" s="22">
        <v>1.2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47</v>
      </c>
      <c r="B25" s="1" t="s">
        <v>39</v>
      </c>
      <c r="C25" s="1">
        <v>70.665000000000006</v>
      </c>
      <c r="D25" s="1">
        <v>427.82</v>
      </c>
      <c r="E25" s="1">
        <v>99.471999999999994</v>
      </c>
      <c r="F25" s="1">
        <v>399.01299999999998</v>
      </c>
      <c r="G25" s="6">
        <v>1</v>
      </c>
      <c r="H25" s="1">
        <v>150</v>
      </c>
      <c r="I25" s="1">
        <v>5038572</v>
      </c>
      <c r="J25" s="1">
        <v>107.67</v>
      </c>
      <c r="K25" s="1">
        <f t="shared" si="2"/>
        <v>-8.1980000000000075</v>
      </c>
      <c r="L25" s="1"/>
      <c r="M25" s="1"/>
      <c r="N25" s="1"/>
      <c r="O25" s="1">
        <f t="shared" si="4"/>
        <v>19.894399999999997</v>
      </c>
      <c r="P25" s="5"/>
      <c r="Q25" s="5"/>
      <c r="R25" s="1"/>
      <c r="S25" s="1">
        <f t="shared" si="5"/>
        <v>20.056548576483838</v>
      </c>
      <c r="T25" s="1">
        <f t="shared" si="6"/>
        <v>20.056548576483838</v>
      </c>
      <c r="U25" s="1">
        <v>14.7094</v>
      </c>
      <c r="V25" s="1">
        <v>33.613399999999999</v>
      </c>
      <c r="W25" s="1">
        <v>13.605</v>
      </c>
      <c r="X25" s="1">
        <v>17.7346</v>
      </c>
      <c r="Y25" s="1">
        <v>11.164400000000001</v>
      </c>
      <c r="Z25" s="1">
        <v>16.6112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48</v>
      </c>
      <c r="B26" s="1" t="s">
        <v>39</v>
      </c>
      <c r="C26" s="1">
        <v>147.01</v>
      </c>
      <c r="D26" s="1"/>
      <c r="E26" s="1">
        <v>96.658000000000001</v>
      </c>
      <c r="F26" s="1">
        <v>50.351999999999997</v>
      </c>
      <c r="G26" s="6">
        <v>1</v>
      </c>
      <c r="H26" s="1">
        <v>150</v>
      </c>
      <c r="I26" s="1">
        <v>5038596</v>
      </c>
      <c r="J26" s="1">
        <v>98.88</v>
      </c>
      <c r="K26" s="1">
        <f t="shared" si="2"/>
        <v>-2.2219999999999942</v>
      </c>
      <c r="L26" s="1"/>
      <c r="M26" s="1"/>
      <c r="N26" s="1">
        <v>209.8</v>
      </c>
      <c r="O26" s="1">
        <f t="shared" si="4"/>
        <v>19.331600000000002</v>
      </c>
      <c r="P26" s="5">
        <v>70</v>
      </c>
      <c r="Q26" s="5"/>
      <c r="R26" s="24"/>
      <c r="S26" s="1">
        <f t="shared" si="5"/>
        <v>17.078358749405115</v>
      </c>
      <c r="T26" s="1">
        <f t="shared" si="6"/>
        <v>13.457344451571519</v>
      </c>
      <c r="U26" s="1">
        <v>14.272399999999999</v>
      </c>
      <c r="V26" s="1">
        <v>8.5488</v>
      </c>
      <c r="W26" s="1">
        <v>15.502000000000001</v>
      </c>
      <c r="X26" s="1">
        <v>13.0176</v>
      </c>
      <c r="Y26" s="1">
        <v>15.771000000000001</v>
      </c>
      <c r="Z26" s="1">
        <v>14.1508</v>
      </c>
      <c r="AA26" s="1"/>
      <c r="AB26" s="1">
        <f t="shared" si="3"/>
        <v>70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1" t="s">
        <v>49</v>
      </c>
      <c r="B27" s="1" t="s">
        <v>39</v>
      </c>
      <c r="C27" s="1">
        <v>221.196</v>
      </c>
      <c r="D27" s="1"/>
      <c r="E27" s="1">
        <v>147.196</v>
      </c>
      <c r="F27" s="1">
        <v>49.344000000000001</v>
      </c>
      <c r="G27" s="6">
        <v>1</v>
      </c>
      <c r="H27" s="1">
        <v>120</v>
      </c>
      <c r="I27" s="1">
        <v>8785204</v>
      </c>
      <c r="J27" s="1">
        <v>160.66900000000001</v>
      </c>
      <c r="K27" s="1">
        <f t="shared" si="2"/>
        <v>-13.473000000000013</v>
      </c>
      <c r="L27" s="1"/>
      <c r="M27" s="1"/>
      <c r="N27" s="16">
        <v>276.21480000000008</v>
      </c>
      <c r="O27" s="1">
        <f t="shared" si="4"/>
        <v>29.4392</v>
      </c>
      <c r="P27" s="26">
        <v>400</v>
      </c>
      <c r="Q27" s="5"/>
      <c r="R27" s="1"/>
      <c r="S27" s="1">
        <f>(F27+P27)/O27</f>
        <v>15.263458246147993</v>
      </c>
      <c r="T27" s="1">
        <f>F27/O27</f>
        <v>1.6761325036006414</v>
      </c>
      <c r="U27" s="1">
        <v>21.238800000000001</v>
      </c>
      <c r="V27" s="1">
        <v>22.554200000000002</v>
      </c>
      <c r="W27" s="1">
        <v>25.887</v>
      </c>
      <c r="X27" s="1">
        <v>25.490200000000002</v>
      </c>
      <c r="Y27" s="1">
        <v>19.545000000000002</v>
      </c>
      <c r="Z27" s="1">
        <v>29.872800000000002</v>
      </c>
      <c r="AA27" s="17" t="s">
        <v>80</v>
      </c>
      <c r="AB27" s="1">
        <f t="shared" si="3"/>
        <v>400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56</v>
      </c>
      <c r="B28" s="12" t="s">
        <v>39</v>
      </c>
      <c r="C28" s="12">
        <v>270.84500000000003</v>
      </c>
      <c r="D28" s="12"/>
      <c r="E28" s="12">
        <v>218.73699999999999</v>
      </c>
      <c r="F28" s="13">
        <v>46.823999999999998</v>
      </c>
      <c r="G28" s="6">
        <v>1</v>
      </c>
      <c r="H28" s="1">
        <v>120</v>
      </c>
      <c r="I28" s="27">
        <v>5522704</v>
      </c>
      <c r="J28" s="1">
        <v>237.44</v>
      </c>
      <c r="K28" s="1">
        <f t="shared" si="2"/>
        <v>-18.703000000000003</v>
      </c>
      <c r="L28" s="1"/>
      <c r="M28" s="1"/>
      <c r="N28" s="1">
        <v>374.30119999999988</v>
      </c>
      <c r="O28" s="1">
        <f t="shared" si="4"/>
        <v>43.747399999999999</v>
      </c>
      <c r="P28" s="5">
        <f>18*(O28+O29)-N28-N29-F28-F29</f>
        <v>259.79000000000002</v>
      </c>
      <c r="Q28" s="5"/>
      <c r="R28" s="1"/>
      <c r="S28" s="1">
        <f t="shared" si="5"/>
        <v>15.564700987944425</v>
      </c>
      <c r="T28" s="1">
        <f t="shared" si="6"/>
        <v>9.6262909338612097</v>
      </c>
      <c r="U28" s="1">
        <v>30.042999999999999</v>
      </c>
      <c r="V28" s="1">
        <v>34.098799999999997</v>
      </c>
      <c r="W28" s="1">
        <v>33.910200000000003</v>
      </c>
      <c r="X28" s="1">
        <v>38.866</v>
      </c>
      <c r="Y28" s="1">
        <v>21.680399999999999</v>
      </c>
      <c r="Z28" s="1">
        <v>28.268799999999999</v>
      </c>
      <c r="AA28" s="27" t="s">
        <v>83</v>
      </c>
      <c r="AB28" s="1">
        <f t="shared" si="3"/>
        <v>259.79000000000002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8" t="s">
        <v>62</v>
      </c>
      <c r="B29" s="19" t="s">
        <v>39</v>
      </c>
      <c r="C29" s="19"/>
      <c r="D29" s="19">
        <v>106.538</v>
      </c>
      <c r="E29" s="19"/>
      <c r="F29" s="20">
        <v>106.538</v>
      </c>
      <c r="G29" s="21">
        <v>0</v>
      </c>
      <c r="H29" s="22" t="e">
        <v>#N/A</v>
      </c>
      <c r="I29" s="22" t="s">
        <v>51</v>
      </c>
      <c r="J29" s="22"/>
      <c r="K29" s="22">
        <f>E29-J29</f>
        <v>0</v>
      </c>
      <c r="L29" s="22"/>
      <c r="M29" s="22"/>
      <c r="N29" s="22"/>
      <c r="O29" s="22">
        <f>E29/5</f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2" t="s">
        <v>58</v>
      </c>
      <c r="B30" s="22" t="s">
        <v>39</v>
      </c>
      <c r="C30" s="22">
        <v>21.5</v>
      </c>
      <c r="D30" s="22"/>
      <c r="E30" s="22">
        <v>18.483000000000001</v>
      </c>
      <c r="F30" s="22">
        <v>3.0169999999999999</v>
      </c>
      <c r="G30" s="21">
        <v>0</v>
      </c>
      <c r="H30" s="22">
        <v>120</v>
      </c>
      <c r="I30" s="22" t="s">
        <v>59</v>
      </c>
      <c r="J30" s="22">
        <v>21</v>
      </c>
      <c r="K30" s="22">
        <f t="shared" si="2"/>
        <v>-2.5169999999999995</v>
      </c>
      <c r="L30" s="22"/>
      <c r="M30" s="22"/>
      <c r="N30" s="22"/>
      <c r="O30" s="22">
        <f t="shared" si="4"/>
        <v>3.6966000000000001</v>
      </c>
      <c r="P30" s="23"/>
      <c r="Q30" s="23"/>
      <c r="R30" s="22"/>
      <c r="S30" s="22">
        <f t="shared" si="5"/>
        <v>0.81615538603040627</v>
      </c>
      <c r="T30" s="22">
        <f t="shared" si="6"/>
        <v>0.81615538603040627</v>
      </c>
      <c r="U30" s="22">
        <v>2.4904000000000002</v>
      </c>
      <c r="V30" s="22">
        <v>3.0720000000000001</v>
      </c>
      <c r="W30" s="22">
        <v>1.2312000000000001</v>
      </c>
      <c r="X30" s="22">
        <v>6.7035999999999998</v>
      </c>
      <c r="Y30" s="22">
        <v>5.2557999999999998</v>
      </c>
      <c r="Z30" s="22">
        <v>4.4942000000000002</v>
      </c>
      <c r="AA30" s="22" t="s">
        <v>60</v>
      </c>
      <c r="AB30" s="2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30</v>
      </c>
      <c r="C31" s="1">
        <v>301</v>
      </c>
      <c r="D31" s="1">
        <v>264</v>
      </c>
      <c r="E31" s="1">
        <v>179</v>
      </c>
      <c r="F31" s="1">
        <v>383</v>
      </c>
      <c r="G31" s="6">
        <v>0.1</v>
      </c>
      <c r="H31" s="1">
        <v>60</v>
      </c>
      <c r="I31" s="1">
        <v>8444170</v>
      </c>
      <c r="J31" s="1">
        <v>175</v>
      </c>
      <c r="K31" s="1">
        <f t="shared" si="2"/>
        <v>4</v>
      </c>
      <c r="L31" s="1"/>
      <c r="M31" s="1"/>
      <c r="N31" s="1">
        <v>380.8</v>
      </c>
      <c r="O31" s="1">
        <f t="shared" si="4"/>
        <v>35.799999999999997</v>
      </c>
      <c r="P31" s="5"/>
      <c r="Q31" s="5"/>
      <c r="R31" s="1"/>
      <c r="S31" s="1">
        <f t="shared" si="5"/>
        <v>21.335195530726256</v>
      </c>
      <c r="T31" s="1">
        <f t="shared" si="6"/>
        <v>21.335195530726256</v>
      </c>
      <c r="U31" s="1">
        <v>37.4</v>
      </c>
      <c r="V31" s="1">
        <v>49.6</v>
      </c>
      <c r="W31" s="1">
        <v>39.4</v>
      </c>
      <c r="X31" s="1">
        <v>39.200000000000003</v>
      </c>
      <c r="Y31" s="1">
        <v>29.2</v>
      </c>
      <c r="Z31" s="1">
        <v>41.6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63</v>
      </c>
      <c r="B32" s="1" t="s">
        <v>30</v>
      </c>
      <c r="C32" s="1">
        <v>171</v>
      </c>
      <c r="D32" s="1">
        <v>144</v>
      </c>
      <c r="E32" s="1">
        <v>104</v>
      </c>
      <c r="F32" s="1">
        <v>211</v>
      </c>
      <c r="G32" s="6">
        <v>0.14000000000000001</v>
      </c>
      <c r="H32" s="1">
        <v>180</v>
      </c>
      <c r="I32" s="1">
        <v>9988391</v>
      </c>
      <c r="J32" s="1">
        <v>104</v>
      </c>
      <c r="K32" s="1">
        <f t="shared" si="2"/>
        <v>0</v>
      </c>
      <c r="L32" s="1"/>
      <c r="M32" s="1"/>
      <c r="N32" s="1"/>
      <c r="O32" s="1">
        <f t="shared" si="4"/>
        <v>20.8</v>
      </c>
      <c r="P32" s="5">
        <f>17*O32-N32-F32</f>
        <v>142.60000000000002</v>
      </c>
      <c r="Q32" s="5"/>
      <c r="R32" s="24"/>
      <c r="S32" s="1">
        <f t="shared" si="5"/>
        <v>17</v>
      </c>
      <c r="T32" s="1">
        <f t="shared" si="6"/>
        <v>10.144230769230768</v>
      </c>
      <c r="U32" s="1">
        <v>12</v>
      </c>
      <c r="V32" s="1">
        <v>24.6</v>
      </c>
      <c r="W32" s="1">
        <v>15.8</v>
      </c>
      <c r="X32" s="1">
        <v>23.4</v>
      </c>
      <c r="Y32" s="1">
        <v>16.600000000000001</v>
      </c>
      <c r="Z32" s="1">
        <v>20.2</v>
      </c>
      <c r="AA32" s="1"/>
      <c r="AB32" s="1">
        <f t="shared" si="3"/>
        <v>19.964000000000006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64</v>
      </c>
      <c r="B33" s="1" t="s">
        <v>30</v>
      </c>
      <c r="C33" s="1">
        <v>228</v>
      </c>
      <c r="D33" s="1">
        <v>176</v>
      </c>
      <c r="E33" s="1">
        <v>200</v>
      </c>
      <c r="F33" s="1">
        <v>204</v>
      </c>
      <c r="G33" s="6">
        <v>0.18</v>
      </c>
      <c r="H33" s="1">
        <v>270</v>
      </c>
      <c r="I33" s="1">
        <v>9988681</v>
      </c>
      <c r="J33" s="1">
        <v>201</v>
      </c>
      <c r="K33" s="1">
        <f t="shared" si="2"/>
        <v>-1</v>
      </c>
      <c r="L33" s="1"/>
      <c r="M33" s="1"/>
      <c r="N33" s="1">
        <v>619</v>
      </c>
      <c r="O33" s="1">
        <f t="shared" si="4"/>
        <v>40</v>
      </c>
      <c r="P33" s="5"/>
      <c r="Q33" s="5"/>
      <c r="R33" s="1"/>
      <c r="S33" s="1">
        <f t="shared" si="5"/>
        <v>20.574999999999999</v>
      </c>
      <c r="T33" s="1">
        <f t="shared" si="6"/>
        <v>20.574999999999999</v>
      </c>
      <c r="U33" s="1">
        <v>41</v>
      </c>
      <c r="V33" s="1">
        <v>40.6</v>
      </c>
      <c r="W33" s="1">
        <v>37</v>
      </c>
      <c r="X33" s="1">
        <v>22.6</v>
      </c>
      <c r="Y33" s="1">
        <v>40.4</v>
      </c>
      <c r="Z33" s="1">
        <v>42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65</v>
      </c>
      <c r="B34" s="1" t="s">
        <v>39</v>
      </c>
      <c r="C34" s="1">
        <v>65.872</v>
      </c>
      <c r="D34" s="1"/>
      <c r="E34" s="1">
        <v>26.904</v>
      </c>
      <c r="F34" s="1">
        <v>38.968000000000004</v>
      </c>
      <c r="G34" s="6">
        <v>1</v>
      </c>
      <c r="H34" s="1">
        <v>120</v>
      </c>
      <c r="I34" s="1">
        <v>8785228</v>
      </c>
      <c r="J34" s="1">
        <v>26.2</v>
      </c>
      <c r="K34" s="1">
        <f t="shared" si="2"/>
        <v>0.70400000000000063</v>
      </c>
      <c r="L34" s="1"/>
      <c r="M34" s="1"/>
      <c r="N34" s="1">
        <v>82.827999999999989</v>
      </c>
      <c r="O34" s="1">
        <f t="shared" si="4"/>
        <v>5.3807999999999998</v>
      </c>
      <c r="P34" s="5"/>
      <c r="Q34" s="5"/>
      <c r="R34" s="1"/>
      <c r="S34" s="1">
        <f t="shared" si="5"/>
        <v>22.635295866785608</v>
      </c>
      <c r="T34" s="1">
        <f t="shared" si="6"/>
        <v>22.635295866785608</v>
      </c>
      <c r="U34" s="1">
        <v>5.9480000000000004</v>
      </c>
      <c r="V34" s="1">
        <v>4.3848000000000003</v>
      </c>
      <c r="W34" s="1">
        <v>4.6928000000000001</v>
      </c>
      <c r="X34" s="1">
        <v>7.8936000000000011</v>
      </c>
      <c r="Y34" s="1">
        <v>6.7150000000000007</v>
      </c>
      <c r="Z34" s="1">
        <v>8.8529999999999998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66</v>
      </c>
      <c r="B35" s="1" t="s">
        <v>39</v>
      </c>
      <c r="C35" s="1">
        <v>104.804</v>
      </c>
      <c r="D35" s="1"/>
      <c r="E35" s="1">
        <v>26.728000000000002</v>
      </c>
      <c r="F35" s="1">
        <v>78.043000000000006</v>
      </c>
      <c r="G35" s="6">
        <v>1</v>
      </c>
      <c r="H35" s="1">
        <v>120</v>
      </c>
      <c r="I35" s="1">
        <v>8785198</v>
      </c>
      <c r="J35" s="1">
        <v>27.574000000000002</v>
      </c>
      <c r="K35" s="1">
        <f t="shared" si="2"/>
        <v>-0.84600000000000009</v>
      </c>
      <c r="L35" s="1"/>
      <c r="M35" s="1"/>
      <c r="N35" s="1">
        <v>68.146000000000015</v>
      </c>
      <c r="O35" s="1">
        <f t="shared" si="4"/>
        <v>5.3456000000000001</v>
      </c>
      <c r="P35" s="5"/>
      <c r="Q35" s="5"/>
      <c r="R35" s="1"/>
      <c r="S35" s="1">
        <f t="shared" si="5"/>
        <v>27.347538162226883</v>
      </c>
      <c r="T35" s="1">
        <f t="shared" si="6"/>
        <v>27.347538162226883</v>
      </c>
      <c r="U35" s="1">
        <v>6.918000000000001</v>
      </c>
      <c r="V35" s="1">
        <v>2.4971999999999999</v>
      </c>
      <c r="W35" s="1">
        <v>6.7471999999999994</v>
      </c>
      <c r="X35" s="1">
        <v>9.4359999999999999</v>
      </c>
      <c r="Y35" s="1">
        <v>4.9767999999999999</v>
      </c>
      <c r="Z35" s="1">
        <v>5.6204000000000001</v>
      </c>
      <c r="AA35" s="24" t="s">
        <v>67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68</v>
      </c>
      <c r="B36" s="12" t="s">
        <v>39</v>
      </c>
      <c r="C36" s="12"/>
      <c r="D36" s="12"/>
      <c r="E36" s="12">
        <v>-9.17</v>
      </c>
      <c r="F36" s="13"/>
      <c r="G36" s="6">
        <v>1</v>
      </c>
      <c r="H36" s="1">
        <v>180</v>
      </c>
      <c r="I36" s="1">
        <v>5038619</v>
      </c>
      <c r="J36" s="1"/>
      <c r="K36" s="1">
        <f t="shared" si="2"/>
        <v>-9.17</v>
      </c>
      <c r="L36" s="1"/>
      <c r="M36" s="1"/>
      <c r="N36" s="1"/>
      <c r="O36" s="1">
        <f t="shared" si="4"/>
        <v>-1.8340000000000001</v>
      </c>
      <c r="P36" s="5"/>
      <c r="Q36" s="5"/>
      <c r="R36" s="1"/>
      <c r="S36" s="1">
        <f t="shared" si="5"/>
        <v>0</v>
      </c>
      <c r="T36" s="1">
        <f t="shared" si="6"/>
        <v>0</v>
      </c>
      <c r="U36" s="1">
        <v>1.4139999999999999</v>
      </c>
      <c r="V36" s="1">
        <v>0.92599999999999993</v>
      </c>
      <c r="W36" s="1">
        <v>0.46200000000000002</v>
      </c>
      <c r="X36" s="1">
        <v>0</v>
      </c>
      <c r="Y36" s="1">
        <v>1.82</v>
      </c>
      <c r="Z36" s="1">
        <v>5.5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8" t="s">
        <v>50</v>
      </c>
      <c r="B37" s="19" t="s">
        <v>39</v>
      </c>
      <c r="C37" s="19">
        <v>70.739999999999995</v>
      </c>
      <c r="D37" s="19">
        <v>124.926</v>
      </c>
      <c r="E37" s="19">
        <v>41.884</v>
      </c>
      <c r="F37" s="20">
        <v>121.29</v>
      </c>
      <c r="G37" s="21">
        <v>0</v>
      </c>
      <c r="H37" s="22" t="e">
        <v>#N/A</v>
      </c>
      <c r="I37" s="22" t="s">
        <v>51</v>
      </c>
      <c r="J37" s="22">
        <v>78.959999999999994</v>
      </c>
      <c r="K37" s="22">
        <f>E37-J37</f>
        <v>-37.075999999999993</v>
      </c>
      <c r="L37" s="22"/>
      <c r="M37" s="22"/>
      <c r="N37" s="22"/>
      <c r="O37" s="22">
        <f>E37/5</f>
        <v>8.3767999999999994</v>
      </c>
      <c r="P37" s="23"/>
      <c r="Q37" s="23"/>
      <c r="R37" s="22"/>
      <c r="S37" s="22">
        <f t="shared" si="5"/>
        <v>14.479276095883872</v>
      </c>
      <c r="T37" s="22">
        <f t="shared" si="6"/>
        <v>14.479276095883872</v>
      </c>
      <c r="U37" s="22">
        <v>3.6819999999999999</v>
      </c>
      <c r="V37" s="22">
        <v>12.52</v>
      </c>
      <c r="W37" s="22">
        <v>9.0939999999999994</v>
      </c>
      <c r="X37" s="22">
        <v>4.1588000000000003</v>
      </c>
      <c r="Y37" s="22">
        <v>2.8927999999999998</v>
      </c>
      <c r="Z37" s="22">
        <v>0</v>
      </c>
      <c r="AA37" s="22"/>
      <c r="AB37" s="22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30</v>
      </c>
      <c r="C38" s="1">
        <v>1114</v>
      </c>
      <c r="D38" s="1">
        <v>10</v>
      </c>
      <c r="E38" s="1">
        <v>626</v>
      </c>
      <c r="F38" s="1">
        <v>495</v>
      </c>
      <c r="G38" s="6">
        <v>0.1</v>
      </c>
      <c r="H38" s="1">
        <v>60</v>
      </c>
      <c r="I38" s="1">
        <v>8444187</v>
      </c>
      <c r="J38" s="1">
        <v>608</v>
      </c>
      <c r="K38" s="1">
        <f t="shared" si="2"/>
        <v>18</v>
      </c>
      <c r="L38" s="1"/>
      <c r="M38" s="1"/>
      <c r="N38" s="1">
        <v>1277.4000000000001</v>
      </c>
      <c r="O38" s="1">
        <f t="shared" si="4"/>
        <v>125.2</v>
      </c>
      <c r="P38" s="5">
        <f>17*O38-N38-F38</f>
        <v>356</v>
      </c>
      <c r="Q38" s="5"/>
      <c r="R38" s="24"/>
      <c r="S38" s="1">
        <f t="shared" si="5"/>
        <v>17</v>
      </c>
      <c r="T38" s="1">
        <f t="shared" si="6"/>
        <v>14.156549520766774</v>
      </c>
      <c r="U38" s="1">
        <v>104.8</v>
      </c>
      <c r="V38" s="1">
        <v>124.6</v>
      </c>
      <c r="W38" s="1">
        <v>133.19999999999999</v>
      </c>
      <c r="X38" s="1">
        <v>36.799999999999997</v>
      </c>
      <c r="Y38" s="1">
        <v>112.2</v>
      </c>
      <c r="Z38" s="1">
        <v>127.4</v>
      </c>
      <c r="AA38" s="15" t="s">
        <v>79</v>
      </c>
      <c r="AB38" s="1">
        <f t="shared" si="3"/>
        <v>35.6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30</v>
      </c>
      <c r="C39" s="1">
        <v>669</v>
      </c>
      <c r="D39" s="1">
        <v>121</v>
      </c>
      <c r="E39" s="1">
        <v>348</v>
      </c>
      <c r="F39" s="1">
        <v>441</v>
      </c>
      <c r="G39" s="6">
        <v>0.1</v>
      </c>
      <c r="H39" s="1">
        <v>90</v>
      </c>
      <c r="I39" s="1">
        <v>8444194</v>
      </c>
      <c r="J39" s="1">
        <v>341</v>
      </c>
      <c r="K39" s="1">
        <f t="shared" si="2"/>
        <v>7</v>
      </c>
      <c r="L39" s="1"/>
      <c r="M39" s="1"/>
      <c r="N39" s="1">
        <v>694</v>
      </c>
      <c r="O39" s="1">
        <f t="shared" si="4"/>
        <v>69.599999999999994</v>
      </c>
      <c r="P39" s="5">
        <f>17*O39-N39-F39</f>
        <v>48.199999999999818</v>
      </c>
      <c r="Q39" s="5"/>
      <c r="R39" s="24"/>
      <c r="S39" s="1">
        <f t="shared" si="5"/>
        <v>17</v>
      </c>
      <c r="T39" s="1">
        <f t="shared" si="6"/>
        <v>16.307471264367816</v>
      </c>
      <c r="U39" s="1">
        <v>58.6</v>
      </c>
      <c r="V39" s="1">
        <v>71.2</v>
      </c>
      <c r="W39" s="1">
        <v>65</v>
      </c>
      <c r="X39" s="1">
        <v>82.2</v>
      </c>
      <c r="Y39" s="1">
        <v>61.8</v>
      </c>
      <c r="Z39" s="1">
        <v>72.400000000000006</v>
      </c>
      <c r="AA39" s="1"/>
      <c r="AB39" s="1">
        <f t="shared" si="3"/>
        <v>4.8199999999999825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71</v>
      </c>
      <c r="B40" s="1" t="s">
        <v>30</v>
      </c>
      <c r="C40" s="1">
        <v>93</v>
      </c>
      <c r="D40" s="1">
        <v>220</v>
      </c>
      <c r="E40" s="1">
        <v>100</v>
      </c>
      <c r="F40" s="1">
        <v>213</v>
      </c>
      <c r="G40" s="6">
        <v>0.2</v>
      </c>
      <c r="H40" s="1">
        <v>120</v>
      </c>
      <c r="I40" s="1">
        <v>783798</v>
      </c>
      <c r="J40" s="1">
        <v>100</v>
      </c>
      <c r="K40" s="1">
        <f t="shared" si="2"/>
        <v>0</v>
      </c>
      <c r="L40" s="1"/>
      <c r="M40" s="1"/>
      <c r="N40" s="1">
        <v>527.99999999999989</v>
      </c>
      <c r="O40" s="1">
        <f t="shared" si="4"/>
        <v>20</v>
      </c>
      <c r="P40" s="5"/>
      <c r="Q40" s="5"/>
      <c r="R40" s="1"/>
      <c r="S40" s="1">
        <f t="shared" si="5"/>
        <v>37.049999999999997</v>
      </c>
      <c r="T40" s="1">
        <f t="shared" si="6"/>
        <v>37.049999999999997</v>
      </c>
      <c r="U40" s="1">
        <v>33.799999999999997</v>
      </c>
      <c r="V40" s="1">
        <v>32.4</v>
      </c>
      <c r="W40" s="1">
        <v>24.8</v>
      </c>
      <c r="X40" s="1">
        <v>23.6</v>
      </c>
      <c r="Y40" s="1">
        <v>0</v>
      </c>
      <c r="Z40" s="1">
        <v>10.4</v>
      </c>
      <c r="AA40" s="1" t="s">
        <v>72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4" t="s">
        <v>73</v>
      </c>
      <c r="B41" s="12" t="s">
        <v>39</v>
      </c>
      <c r="C41" s="12">
        <v>189.18600000000001</v>
      </c>
      <c r="D41" s="12"/>
      <c r="E41" s="12">
        <v>46.851999999999997</v>
      </c>
      <c r="F41" s="13">
        <v>-0.68799999999999994</v>
      </c>
      <c r="G41" s="6">
        <v>1</v>
      </c>
      <c r="H41" s="1">
        <v>120</v>
      </c>
      <c r="I41" s="1">
        <v>783811</v>
      </c>
      <c r="J41" s="1">
        <v>45.155999999999999</v>
      </c>
      <c r="K41" s="1">
        <f t="shared" si="2"/>
        <v>1.695999999999998</v>
      </c>
      <c r="L41" s="1"/>
      <c r="M41" s="1"/>
      <c r="N41" s="1">
        <v>114.2330000000001</v>
      </c>
      <c r="O41" s="1">
        <f t="shared" si="4"/>
        <v>9.3704000000000001</v>
      </c>
      <c r="P41" s="5"/>
      <c r="Q41" s="5"/>
      <c r="R41" s="1"/>
      <c r="S41" s="1">
        <f t="shared" si="5"/>
        <v>12.117412276957237</v>
      </c>
      <c r="T41" s="1">
        <f t="shared" si="6"/>
        <v>12.117412276957237</v>
      </c>
      <c r="U41" s="1">
        <v>21.301200000000001</v>
      </c>
      <c r="V41" s="1">
        <v>33.6462</v>
      </c>
      <c r="W41" s="1">
        <v>25.2684</v>
      </c>
      <c r="X41" s="1">
        <v>24.370799999999999</v>
      </c>
      <c r="Y41" s="1">
        <v>21.418399999999998</v>
      </c>
      <c r="Z41" s="1">
        <v>33.503399999999999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8" t="s">
        <v>74</v>
      </c>
      <c r="B42" s="19" t="s">
        <v>39</v>
      </c>
      <c r="C42" s="19"/>
      <c r="D42" s="19">
        <v>377.75799999999998</v>
      </c>
      <c r="E42" s="19">
        <v>71.358000000000004</v>
      </c>
      <c r="F42" s="20">
        <v>306.39999999999998</v>
      </c>
      <c r="G42" s="21">
        <v>0</v>
      </c>
      <c r="H42" s="22" t="e">
        <v>#N/A</v>
      </c>
      <c r="I42" s="22" t="s">
        <v>51</v>
      </c>
      <c r="J42" s="22">
        <v>69.5</v>
      </c>
      <c r="K42" s="22">
        <f t="shared" si="2"/>
        <v>1.8580000000000041</v>
      </c>
      <c r="L42" s="22"/>
      <c r="M42" s="22"/>
      <c r="N42" s="22"/>
      <c r="O42" s="22">
        <f t="shared" si="4"/>
        <v>14.271600000000001</v>
      </c>
      <c r="P42" s="23"/>
      <c r="Q42" s="23"/>
      <c r="R42" s="22"/>
      <c r="S42" s="22">
        <f t="shared" si="5"/>
        <v>21.469211581042067</v>
      </c>
      <c r="T42" s="22">
        <f t="shared" si="6"/>
        <v>21.469211581042067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/>
      <c r="AB42" s="22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75</v>
      </c>
      <c r="B43" s="1" t="s">
        <v>30</v>
      </c>
      <c r="C43" s="1">
        <v>314</v>
      </c>
      <c r="D43" s="1"/>
      <c r="E43" s="1">
        <v>106</v>
      </c>
      <c r="F43" s="1">
        <v>208</v>
      </c>
      <c r="G43" s="6">
        <v>0.2</v>
      </c>
      <c r="H43" s="1">
        <v>120</v>
      </c>
      <c r="I43" s="1">
        <v>783804</v>
      </c>
      <c r="J43" s="1">
        <v>106</v>
      </c>
      <c r="K43" s="1">
        <f t="shared" si="2"/>
        <v>0</v>
      </c>
      <c r="L43" s="1"/>
      <c r="M43" s="1"/>
      <c r="N43" s="1">
        <v>391</v>
      </c>
      <c r="O43" s="1">
        <f t="shared" si="4"/>
        <v>21.2</v>
      </c>
      <c r="P43" s="5"/>
      <c r="Q43" s="5"/>
      <c r="R43" s="1"/>
      <c r="S43" s="1">
        <f t="shared" si="5"/>
        <v>28.254716981132077</v>
      </c>
      <c r="T43" s="1">
        <f t="shared" si="6"/>
        <v>28.254716981132077</v>
      </c>
      <c r="U43" s="1">
        <v>28.2</v>
      </c>
      <c r="V43" s="1">
        <v>0</v>
      </c>
      <c r="W43" s="1">
        <v>10</v>
      </c>
      <c r="X43" s="1">
        <v>24.6</v>
      </c>
      <c r="Y43" s="1">
        <v>15.8</v>
      </c>
      <c r="Z43" s="1">
        <v>21.8</v>
      </c>
      <c r="AA43" s="1" t="s">
        <v>76</v>
      </c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77</v>
      </c>
      <c r="B44" s="12" t="s">
        <v>39</v>
      </c>
      <c r="C44" s="12">
        <v>503.63799999999998</v>
      </c>
      <c r="D44" s="12"/>
      <c r="E44" s="12">
        <v>308.779</v>
      </c>
      <c r="F44" s="13">
        <v>193.47300000000001</v>
      </c>
      <c r="G44" s="6">
        <v>1</v>
      </c>
      <c r="H44" s="1">
        <v>120</v>
      </c>
      <c r="I44" s="1">
        <v>783828</v>
      </c>
      <c r="J44" s="1">
        <v>313.5</v>
      </c>
      <c r="K44" s="1">
        <f t="shared" si="2"/>
        <v>-4.7210000000000036</v>
      </c>
      <c r="L44" s="1"/>
      <c r="M44" s="1"/>
      <c r="N44" s="1">
        <v>803.95000000000016</v>
      </c>
      <c r="O44" s="1">
        <f t="shared" si="4"/>
        <v>61.755800000000001</v>
      </c>
      <c r="P44" s="5"/>
      <c r="Q44" s="5"/>
      <c r="R44" s="1"/>
      <c r="S44" s="1">
        <f t="shared" si="5"/>
        <v>16.151082165561782</v>
      </c>
      <c r="T44" s="1">
        <f t="shared" si="6"/>
        <v>16.151082165561782</v>
      </c>
      <c r="U44" s="1">
        <v>53.355999999999987</v>
      </c>
      <c r="V44" s="1">
        <v>34.122599999999998</v>
      </c>
      <c r="W44" s="1">
        <v>37.687399999999997</v>
      </c>
      <c r="X44" s="1">
        <v>53.072400000000002</v>
      </c>
      <c r="Y44" s="1">
        <v>0</v>
      </c>
      <c r="Z44" s="1">
        <v>13.0852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8" t="s">
        <v>78</v>
      </c>
      <c r="B45" s="19" t="s">
        <v>39</v>
      </c>
      <c r="C45" s="19">
        <v>-3.32</v>
      </c>
      <c r="D45" s="19">
        <v>137.762</v>
      </c>
      <c r="E45" s="19"/>
      <c r="F45" s="20">
        <v>134.44200000000001</v>
      </c>
      <c r="G45" s="21">
        <v>0</v>
      </c>
      <c r="H45" s="22" t="e">
        <v>#N/A</v>
      </c>
      <c r="I45" s="22" t="s">
        <v>51</v>
      </c>
      <c r="J45" s="22"/>
      <c r="K45" s="22">
        <f t="shared" si="2"/>
        <v>0</v>
      </c>
      <c r="L45" s="22"/>
      <c r="M45" s="22"/>
      <c r="N45" s="22"/>
      <c r="O45" s="22">
        <f t="shared" si="4"/>
        <v>0</v>
      </c>
      <c r="P45" s="23"/>
      <c r="Q45" s="23"/>
      <c r="R45" s="22"/>
      <c r="S45" s="22" t="e">
        <f t="shared" si="5"/>
        <v>#DIV/0!</v>
      </c>
      <c r="T45" s="22" t="e">
        <f t="shared" si="6"/>
        <v>#DIV/0!</v>
      </c>
      <c r="U45" s="22">
        <v>4.1176000000000004</v>
      </c>
      <c r="V45" s="22">
        <v>27.382200000000001</v>
      </c>
      <c r="W45" s="22">
        <v>18.027000000000001</v>
      </c>
      <c r="X45" s="22">
        <v>19.302399999999999</v>
      </c>
      <c r="Y45" s="22">
        <v>41.263800000000003</v>
      </c>
      <c r="Z45" s="22">
        <v>28.4434</v>
      </c>
      <c r="AA45" s="22"/>
      <c r="AB45" s="22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33</v>
      </c>
      <c r="B47" s="1" t="s">
        <v>30</v>
      </c>
      <c r="C47" s="1">
        <v>3238</v>
      </c>
      <c r="D47" s="1"/>
      <c r="E47" s="1">
        <v>891</v>
      </c>
      <c r="F47" s="1">
        <v>2347</v>
      </c>
      <c r="G47" s="6">
        <v>0.18</v>
      </c>
      <c r="H47" s="1"/>
      <c r="I47" s="1"/>
      <c r="J47" s="1">
        <v>924</v>
      </c>
      <c r="K47" s="1">
        <f>E47-J47</f>
        <v>-33</v>
      </c>
      <c r="L47" s="1"/>
      <c r="M47" s="1"/>
      <c r="N47" s="1"/>
      <c r="O47" s="1">
        <f t="shared" ref="O47:O48" si="7">E47/5</f>
        <v>178.2</v>
      </c>
      <c r="P47" s="5"/>
      <c r="Q47" s="5"/>
      <c r="R47" s="1"/>
      <c r="S47" s="1">
        <f t="shared" ref="S47:S48" si="8">(F47+N47+P47)/O47</f>
        <v>13.170594837261504</v>
      </c>
      <c r="T47" s="1">
        <f t="shared" ref="T47:T48" si="9">(F47+N47)/O47</f>
        <v>13.170594837261504</v>
      </c>
      <c r="U47" s="1">
        <v>140</v>
      </c>
      <c r="V47" s="1">
        <v>154</v>
      </c>
      <c r="W47" s="1">
        <v>113.4</v>
      </c>
      <c r="X47" s="1">
        <v>187.8</v>
      </c>
      <c r="Y47" s="1">
        <v>8.4</v>
      </c>
      <c r="Z47" s="1">
        <v>0</v>
      </c>
      <c r="AA47" s="1" t="s">
        <v>84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34</v>
      </c>
      <c r="B48" s="1" t="s">
        <v>30</v>
      </c>
      <c r="C48" s="1">
        <v>5653</v>
      </c>
      <c r="D48" s="1"/>
      <c r="E48" s="1">
        <v>2079</v>
      </c>
      <c r="F48" s="1">
        <v>3574</v>
      </c>
      <c r="G48" s="6">
        <v>0.18</v>
      </c>
      <c r="H48" s="1"/>
      <c r="I48" s="1"/>
      <c r="J48" s="1">
        <v>2113</v>
      </c>
      <c r="K48" s="1">
        <f>E48-J48</f>
        <v>-34</v>
      </c>
      <c r="L48" s="1"/>
      <c r="M48" s="1"/>
      <c r="N48" s="1">
        <v>5000</v>
      </c>
      <c r="O48" s="1">
        <f t="shared" si="7"/>
        <v>415.8</v>
      </c>
      <c r="P48" s="5">
        <v>4500</v>
      </c>
      <c r="Q48" s="5"/>
      <c r="R48" s="1"/>
      <c r="S48" s="1">
        <f t="shared" si="8"/>
        <v>31.443001443001442</v>
      </c>
      <c r="T48" s="1">
        <f t="shared" si="9"/>
        <v>20.620490620490621</v>
      </c>
      <c r="U48" s="1">
        <v>388.2</v>
      </c>
      <c r="V48" s="1">
        <v>317.2</v>
      </c>
      <c r="W48" s="1">
        <v>325.60000000000002</v>
      </c>
      <c r="X48" s="1">
        <v>351.2</v>
      </c>
      <c r="Y48" s="1">
        <v>367.2</v>
      </c>
      <c r="Z48" s="1">
        <v>434.4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45" xr:uid="{D2E565C5-90B0-47A3-91D7-3D4418837D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2024-08-26T10:00:39Z</dcterms:created>
  <dcterms:modified xsi:type="dcterms:W3CDTF">2024-08-28T14:28:36Z</dcterms:modified>
</cp:coreProperties>
</file>