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184FA824-EF79-477C-A79A-D3ADD75EAD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2" i="1" l="1"/>
  <c r="S42" i="1"/>
  <c r="P42" i="1"/>
  <c r="P34" i="1"/>
  <c r="P27" i="1"/>
  <c r="P25" i="1"/>
  <c r="T26" i="1"/>
  <c r="S26" i="1"/>
  <c r="S8" i="1" l="1"/>
  <c r="P9" i="1"/>
  <c r="S10" i="1"/>
  <c r="S12" i="1"/>
  <c r="T48" i="1"/>
  <c r="S48" i="1"/>
  <c r="T47" i="1"/>
  <c r="S47" i="1"/>
  <c r="T46" i="1"/>
  <c r="S46" i="1"/>
  <c r="T45" i="1"/>
  <c r="S4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S7" i="1"/>
  <c r="S9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T6" i="1"/>
  <c r="S6" i="1"/>
  <c r="O48" i="1"/>
  <c r="O47" i="1"/>
  <c r="O46" i="1"/>
  <c r="O45" i="1"/>
  <c r="O7" i="1"/>
  <c r="O8" i="1"/>
  <c r="O9" i="1"/>
  <c r="O10" i="1"/>
  <c r="O11" i="1"/>
  <c r="O12" i="1"/>
  <c r="O13" i="1"/>
  <c r="O14" i="1"/>
  <c r="O16" i="1"/>
  <c r="O18" i="1"/>
  <c r="O19" i="1"/>
  <c r="O20" i="1"/>
  <c r="O22" i="1"/>
  <c r="O24" i="1"/>
  <c r="O25" i="1"/>
  <c r="O26" i="1"/>
  <c r="O27" i="1"/>
  <c r="O15" i="1"/>
  <c r="O17" i="1"/>
  <c r="O21" i="1"/>
  <c r="O28" i="1"/>
  <c r="O23" i="1"/>
  <c r="O30" i="1"/>
  <c r="O31" i="1"/>
  <c r="O29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O5" i="1" s="1"/>
  <c r="AB7" i="1"/>
  <c r="AB8" i="1"/>
  <c r="AB9" i="1"/>
  <c r="AB10" i="1"/>
  <c r="AB11" i="1"/>
  <c r="AB12" i="1"/>
  <c r="AB13" i="1"/>
  <c r="AB14" i="1"/>
  <c r="AB16" i="1"/>
  <c r="AB18" i="1"/>
  <c r="AB19" i="1"/>
  <c r="AB20" i="1"/>
  <c r="AB22" i="1"/>
  <c r="AB24" i="1"/>
  <c r="AB25" i="1"/>
  <c r="AB26" i="1"/>
  <c r="AB27" i="1"/>
  <c r="AB15" i="1"/>
  <c r="AB17" i="1"/>
  <c r="AB21" i="1"/>
  <c r="AB28" i="1"/>
  <c r="AB23" i="1"/>
  <c r="AB30" i="1"/>
  <c r="AB31" i="1"/>
  <c r="AB29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6" i="1"/>
  <c r="K43" i="1"/>
  <c r="K42" i="1"/>
  <c r="K41" i="1"/>
  <c r="K40" i="1"/>
  <c r="K39" i="1"/>
  <c r="K38" i="1"/>
  <c r="K37" i="1"/>
  <c r="K36" i="1"/>
  <c r="K35" i="1"/>
  <c r="K34" i="1"/>
  <c r="K33" i="1"/>
  <c r="K32" i="1"/>
  <c r="K29" i="1"/>
  <c r="K31" i="1"/>
  <c r="K30" i="1"/>
  <c r="K23" i="1"/>
  <c r="K28" i="1"/>
  <c r="K21" i="1"/>
  <c r="K17" i="1"/>
  <c r="K15" i="1"/>
  <c r="K27" i="1"/>
  <c r="K26" i="1"/>
  <c r="K25" i="1"/>
  <c r="K24" i="1"/>
  <c r="K22" i="1"/>
  <c r="K20" i="1"/>
  <c r="K19" i="1"/>
  <c r="K18" i="1"/>
  <c r="K16" i="1"/>
  <c r="K14" i="1"/>
  <c r="K13" i="1"/>
  <c r="K12" i="1"/>
  <c r="K11" i="1"/>
  <c r="K48" i="1"/>
  <c r="K10" i="1"/>
  <c r="K9" i="1"/>
  <c r="K46" i="1"/>
  <c r="K47" i="1"/>
  <c r="K45" i="1"/>
  <c r="K8" i="1"/>
  <c r="K7" i="1"/>
  <c r="K6" i="1"/>
  <c r="K5" i="1" s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B5" i="1" l="1"/>
</calcChain>
</file>

<file path=xl/sharedStrings.xml><?xml version="1.0" encoding="utf-8"?>
<sst xmlns="http://schemas.openxmlformats.org/spreadsheetml/2006/main" count="144" uniqueCount="85">
  <si>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</si>
  <si>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</si>
  <si>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</si>
  <si>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</si>
  <si>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</si>
  <si>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</si>
  <si>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</si>
  <si>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</si>
  <si>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</si>
  <si>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</si>
  <si>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</si>
  <si>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</si>
  <si>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</si>
  <si>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</si>
  <si>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</si>
  <si>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</si>
  <si>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</si>
  <si>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</si>
  <si>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</si>
  <si>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</si>
  <si>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</si>
  <si>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</si>
  <si>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</si>
  <si>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</si>
  <si>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</si>
  <si>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</si>
  <si>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</si>
  <si>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</si>
  <si>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</si>
  <si>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>15,07,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</si>
  <si>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</si>
  <si>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</si>
  <si>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</si>
  <si>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</si>
  <si>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</si>
  <si>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</si>
  <si>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</si>
  <si>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</si>
  <si>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</si>
  <si>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</si>
  <si>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</si>
  <si>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</si>
  <si>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</si>
  <si>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</si>
  <si>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</si>
  <si>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</si>
  <si>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</si>
  <si>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</si>
  <si>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 22,07 завод не отгружает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</si>
  <si>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</si>
  <si>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</si>
  <si>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</si>
  <si>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</si>
  <si>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</si>
  <si>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</si>
  <si>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</si>
  <si>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</si>
  <si>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</si>
  <si>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</si>
  <si>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</si>
  <si>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</si>
  <si>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</si>
  <si>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05,08,24 завод не догрузил 650кг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</si>
  <si>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</si>
  <si>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</si>
  <si>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</si>
  <si>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</si>
  <si>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</si>
  <si>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</si>
  <si>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</si>
  <si>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</si>
  <si>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</si>
  <si>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</si>
  <si>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</si>
  <si>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</si>
  <si>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</si>
  <si>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</si>
  <si>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</si>
  <si>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</si>
  <si>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</si>
  <si>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</si>
  <si>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</si>
  <si>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26,08,24 завод не отгрузит / ротация на аналог</t>
  </si>
  <si>
    <t>необходимо увеличить продажи</t>
  </si>
  <si>
    <r>
      <t xml:space="preserve">на 26,08 </t>
    </r>
    <r>
      <rPr>
        <b/>
        <sz val="10"/>
        <rFont val="Arial"/>
        <family val="2"/>
        <charset val="204"/>
      </rPr>
      <t>ДОЗАКАЗАЛ еще 600кг</t>
    </r>
    <r>
      <rPr>
        <sz val="10"/>
        <rFont val="Arial"/>
        <family val="2"/>
        <charset val="204"/>
      </rPr>
      <t xml:space="preserve"> / 08,07 завод не отгрузил 600кг и 18,08 не отгрузил 985кг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</si>
</sst>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28515625" style="9" customWidth="1"/>
    <col min="8" max="8" width="5.28515625" customWidth="1"/>
    <col min="9" max="9" width="10" customWidth="1"/>
    <col min="10" max="11" width="6.28515625" customWidth="1"/>
    <col min="12" max="13" width="1.28515625" customWidth="1"/>
    <col min="14" max="14" width="7.140625" customWidth="1"/>
    <col min="15" max="17" width="6.28515625" customWidth="1"/>
    <col min="18" max="18" width="22" customWidth="1"/>
    <col min="19" max="20" width="5.28515625" customWidth="1"/>
    <col min="21" max="26" width="6.42578125" customWidth="1"/>
    <col min="27" max="27" width="33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9193.59</v>
      </c>
      <c r="F5" s="4">
        <f>SUM(F6:F495)</f>
        <v>20945.323</v>
      </c>
      <c r="G5" s="7"/>
      <c r="H5" s="1"/>
      <c r="I5" s="1"/>
      <c r="J5" s="4">
        <f t="shared" ref="J5:Q5" si="0">SUM(J6:J495)</f>
        <v>9524.2999999999993</v>
      </c>
      <c r="K5" s="4">
        <f t="shared" si="0"/>
        <v>-330.71</v>
      </c>
      <c r="L5" s="4">
        <f t="shared" si="0"/>
        <v>0</v>
      </c>
      <c r="M5" s="4">
        <f t="shared" si="0"/>
        <v>0</v>
      </c>
      <c r="N5" s="4">
        <f t="shared" si="0"/>
        <v>25745.906599999995</v>
      </c>
      <c r="O5" s="4">
        <f t="shared" si="0"/>
        <v>1838.7180000000001</v>
      </c>
      <c r="P5" s="4">
        <f t="shared" si="0"/>
        <v>2460.8787999999995</v>
      </c>
      <c r="Q5" s="4">
        <f t="shared" si="0"/>
        <v>0</v>
      </c>
      <c r="R5" s="1"/>
      <c r="S5" s="1"/>
      <c r="T5" s="1"/>
      <c r="U5" s="4">
        <f t="shared" ref="U5:Z5" si="1">SUM(U6:U495)</f>
        <v>2325.6900000000005</v>
      </c>
      <c r="V5" s="4">
        <f t="shared" si="1"/>
        <v>2106.5153999999998</v>
      </c>
      <c r="W5" s="4">
        <f t="shared" si="1"/>
        <v>2205.5109999999995</v>
      </c>
      <c r="X5" s="4">
        <f t="shared" si="1"/>
        <v>2059.7450000000003</v>
      </c>
      <c r="Y5" s="4">
        <f t="shared" si="1"/>
        <v>1815.3426000000002</v>
      </c>
      <c r="Z5" s="4">
        <f t="shared" si="1"/>
        <v>1967.3245999999997</v>
      </c>
      <c r="AA5" s="1"/>
      <c r="AB5" s="4">
        <f>SUM(AB6:AB495)</f>
        <v>2435.5587999999998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320</v>
      </c>
      <c r="D6" s="1"/>
      <c r="E6" s="1">
        <v>48</v>
      </c>
      <c r="F6" s="1">
        <v>252</v>
      </c>
      <c r="G6" s="7">
        <v>0.14000000000000001</v>
      </c>
      <c r="H6" s="1">
        <v>180</v>
      </c>
      <c r="I6" s="1">
        <v>9988421</v>
      </c>
      <c r="J6" s="1">
        <v>47</v>
      </c>
      <c r="K6" s="1">
        <f t="shared" ref="K6:K43" si="2">E6-J6</f>
        <v>1</v>
      </c>
      <c r="L6" s="1"/>
      <c r="M6" s="1"/>
      <c r="N6" s="1">
        <v>245</v>
      </c>
      <c r="O6" s="1">
        <f>E6/5</f>
        <v>9.6</v>
      </c>
      <c r="P6" s="5"/>
      <c r="Q6" s="5"/>
      <c r="R6" s="1"/>
      <c r="S6" s="1">
        <f>(F6+N6+P6)/O6</f>
        <v>51.770833333333336</v>
      </c>
      <c r="T6" s="1">
        <f>(F6+N6)/O6</f>
        <v>51.770833333333336</v>
      </c>
      <c r="U6" s="1">
        <v>22.6</v>
      </c>
      <c r="V6" s="1">
        <v>10</v>
      </c>
      <c r="W6" s="1">
        <v>25.4</v>
      </c>
      <c r="X6" s="1">
        <v>30.4</v>
      </c>
      <c r="Y6" s="1">
        <v>18.2</v>
      </c>
      <c r="Z6" s="1">
        <v>34.799999999999997</v>
      </c>
      <c r="AA6" s="24" t="s">
        <v>83</v>
      </c>
      <c r="AB6" s="1">
        <f t="shared" ref="AB6:AB43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100</v>
      </c>
      <c r="D7" s="1">
        <v>99</v>
      </c>
      <c r="E7" s="1">
        <v>132</v>
      </c>
      <c r="F7" s="1">
        <v>67</v>
      </c>
      <c r="G7" s="7">
        <v>0.18</v>
      </c>
      <c r="H7" s="1">
        <v>270</v>
      </c>
      <c r="I7" s="1">
        <v>9988438</v>
      </c>
      <c r="J7" s="1">
        <v>144</v>
      </c>
      <c r="K7" s="1">
        <f t="shared" si="2"/>
        <v>-12</v>
      </c>
      <c r="L7" s="1"/>
      <c r="M7" s="1"/>
      <c r="N7" s="1">
        <v>581.20000000000005</v>
      </c>
      <c r="O7" s="1">
        <f t="shared" ref="O7:O48" si="4">E7/5</f>
        <v>26.4</v>
      </c>
      <c r="P7" s="5"/>
      <c r="Q7" s="5"/>
      <c r="R7" s="1"/>
      <c r="S7" s="1">
        <f t="shared" ref="S7:S43" si="5">(F7+N7+P7)/O7</f>
        <v>24.553030303030305</v>
      </c>
      <c r="T7" s="1">
        <f t="shared" ref="T7:T43" si="6">(F7+N7)/O7</f>
        <v>24.553030303030305</v>
      </c>
      <c r="U7" s="1">
        <v>31.2</v>
      </c>
      <c r="V7" s="1">
        <v>21.8</v>
      </c>
      <c r="W7" s="1">
        <v>17.600000000000001</v>
      </c>
      <c r="X7" s="1">
        <v>22.8</v>
      </c>
      <c r="Y7" s="1">
        <v>25.8</v>
      </c>
      <c r="Z7" s="1">
        <v>23.6</v>
      </c>
      <c r="AA7" s="24" t="s">
        <v>83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195</v>
      </c>
      <c r="D8" s="1">
        <v>1</v>
      </c>
      <c r="E8" s="1">
        <v>155</v>
      </c>
      <c r="F8" s="1">
        <v>41</v>
      </c>
      <c r="G8" s="7">
        <v>0.18</v>
      </c>
      <c r="H8" s="1">
        <v>270</v>
      </c>
      <c r="I8" s="1">
        <v>9988445</v>
      </c>
      <c r="J8" s="1">
        <v>147</v>
      </c>
      <c r="K8" s="1">
        <f t="shared" si="2"/>
        <v>8</v>
      </c>
      <c r="L8" s="1"/>
      <c r="M8" s="1"/>
      <c r="N8" s="1">
        <v>740</v>
      </c>
      <c r="O8" s="1">
        <f t="shared" si="4"/>
        <v>31</v>
      </c>
      <c r="P8" s="5"/>
      <c r="Q8" s="5"/>
      <c r="R8" s="1"/>
      <c r="S8" s="1">
        <f t="shared" si="5"/>
        <v>25.193548387096776</v>
      </c>
      <c r="T8" s="1">
        <f t="shared" si="6"/>
        <v>25.193548387096776</v>
      </c>
      <c r="U8" s="1">
        <v>37.4</v>
      </c>
      <c r="V8" s="1">
        <v>15.4</v>
      </c>
      <c r="W8" s="1">
        <v>23.8</v>
      </c>
      <c r="X8" s="1">
        <v>24.4</v>
      </c>
      <c r="Y8" s="1">
        <v>32.6</v>
      </c>
      <c r="Z8" s="1">
        <v>37.799999999999997</v>
      </c>
      <c r="AA8" s="24" t="s">
        <v>83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220</v>
      </c>
      <c r="D9" s="1"/>
      <c r="E9" s="1">
        <v>57</v>
      </c>
      <c r="F9" s="1">
        <v>163</v>
      </c>
      <c r="G9" s="7">
        <v>0.4</v>
      </c>
      <c r="H9" s="1">
        <v>270</v>
      </c>
      <c r="I9" s="1">
        <v>9988452</v>
      </c>
      <c r="J9" s="1">
        <v>55</v>
      </c>
      <c r="K9" s="1">
        <f t="shared" si="2"/>
        <v>2</v>
      </c>
      <c r="L9" s="1"/>
      <c r="M9" s="1"/>
      <c r="N9" s="1"/>
      <c r="O9" s="1">
        <f t="shared" si="4"/>
        <v>11.4</v>
      </c>
      <c r="P9" s="5">
        <f t="shared" ref="P9" si="7">18*O9-N9-F9</f>
        <v>42.200000000000017</v>
      </c>
      <c r="Q9" s="5"/>
      <c r="R9" s="1"/>
      <c r="S9" s="1">
        <f t="shared" si="5"/>
        <v>18</v>
      </c>
      <c r="T9" s="1">
        <f t="shared" si="6"/>
        <v>14.298245614035087</v>
      </c>
      <c r="U9" s="1">
        <v>7.6</v>
      </c>
      <c r="V9" s="1">
        <v>10</v>
      </c>
      <c r="W9" s="1">
        <v>4</v>
      </c>
      <c r="X9" s="1">
        <v>7.2</v>
      </c>
      <c r="Y9" s="1">
        <v>19.2</v>
      </c>
      <c r="Z9" s="1">
        <v>10.199999999999999</v>
      </c>
      <c r="AA9" s="1"/>
      <c r="AB9" s="1">
        <f t="shared" si="3"/>
        <v>16.880000000000006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153</v>
      </c>
      <c r="D10" s="1"/>
      <c r="E10" s="1">
        <v>24</v>
      </c>
      <c r="F10" s="1">
        <v>129</v>
      </c>
      <c r="G10" s="7">
        <v>0.4</v>
      </c>
      <c r="H10" s="1">
        <v>270</v>
      </c>
      <c r="I10" s="1">
        <v>9988476</v>
      </c>
      <c r="J10" s="1">
        <v>26</v>
      </c>
      <c r="K10" s="1">
        <f t="shared" si="2"/>
        <v>-2</v>
      </c>
      <c r="L10" s="1"/>
      <c r="M10" s="1"/>
      <c r="N10" s="1"/>
      <c r="O10" s="1">
        <f t="shared" si="4"/>
        <v>4.8</v>
      </c>
      <c r="P10" s="5"/>
      <c r="Q10" s="5"/>
      <c r="R10" s="1"/>
      <c r="S10" s="1">
        <f t="shared" si="5"/>
        <v>26.875</v>
      </c>
      <c r="T10" s="1">
        <f t="shared" si="6"/>
        <v>26.875</v>
      </c>
      <c r="U10" s="1">
        <v>4.4000000000000004</v>
      </c>
      <c r="V10" s="1">
        <v>3.6</v>
      </c>
      <c r="W10" s="1">
        <v>4.4000000000000004</v>
      </c>
      <c r="X10" s="1">
        <v>10.6</v>
      </c>
      <c r="Y10" s="1">
        <v>8.1999999999999993</v>
      </c>
      <c r="Z10" s="1">
        <v>4.5999999999999996</v>
      </c>
      <c r="AA10" s="25" t="s">
        <v>40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297</v>
      </c>
      <c r="D11" s="1">
        <v>255</v>
      </c>
      <c r="E11" s="1">
        <v>161</v>
      </c>
      <c r="F11" s="1">
        <v>363</v>
      </c>
      <c r="G11" s="7">
        <v>0.18</v>
      </c>
      <c r="H11" s="1">
        <v>150</v>
      </c>
      <c r="I11" s="1">
        <v>5034819</v>
      </c>
      <c r="J11" s="1">
        <v>164</v>
      </c>
      <c r="K11" s="1">
        <f t="shared" si="2"/>
        <v>-3</v>
      </c>
      <c r="L11" s="1"/>
      <c r="M11" s="1"/>
      <c r="N11" s="1">
        <v>642.20000000000005</v>
      </c>
      <c r="O11" s="1">
        <f t="shared" si="4"/>
        <v>32.200000000000003</v>
      </c>
      <c r="P11" s="5"/>
      <c r="Q11" s="5"/>
      <c r="R11" s="1"/>
      <c r="S11" s="1">
        <f t="shared" si="5"/>
        <v>31.217391304347824</v>
      </c>
      <c r="T11" s="1">
        <f t="shared" si="6"/>
        <v>31.217391304347824</v>
      </c>
      <c r="U11" s="1">
        <v>47.2</v>
      </c>
      <c r="V11" s="1">
        <v>48.8</v>
      </c>
      <c r="W11" s="1">
        <v>49</v>
      </c>
      <c r="X11" s="1">
        <v>31.6</v>
      </c>
      <c r="Y11" s="1">
        <v>41.8</v>
      </c>
      <c r="Z11" s="1">
        <v>55.4</v>
      </c>
      <c r="AA11" s="24" t="s">
        <v>83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>
        <v>65.5</v>
      </c>
      <c r="D12" s="1">
        <v>18.297999999999998</v>
      </c>
      <c r="E12" s="1">
        <v>7.3879999999999999</v>
      </c>
      <c r="F12" s="1">
        <v>74</v>
      </c>
      <c r="G12" s="7">
        <v>1</v>
      </c>
      <c r="H12" s="1">
        <v>150</v>
      </c>
      <c r="I12" s="1">
        <v>5039845</v>
      </c>
      <c r="J12" s="1">
        <v>7.5</v>
      </c>
      <c r="K12" s="1">
        <f t="shared" si="2"/>
        <v>-0.1120000000000001</v>
      </c>
      <c r="L12" s="1"/>
      <c r="M12" s="1"/>
      <c r="N12" s="1">
        <v>35.113799999999983</v>
      </c>
      <c r="O12" s="1">
        <f t="shared" si="4"/>
        <v>1.4776</v>
      </c>
      <c r="P12" s="5"/>
      <c r="Q12" s="5"/>
      <c r="R12" s="1"/>
      <c r="S12" s="1">
        <f t="shared" si="5"/>
        <v>73.845289658906324</v>
      </c>
      <c r="T12" s="1">
        <f t="shared" si="6"/>
        <v>73.845289658906324</v>
      </c>
      <c r="U12" s="1">
        <v>4.7723999999999993</v>
      </c>
      <c r="V12" s="1">
        <v>5.2393999999999998</v>
      </c>
      <c r="W12" s="1">
        <v>3.3344</v>
      </c>
      <c r="X12" s="1">
        <v>3.9319999999999999</v>
      </c>
      <c r="Y12" s="1">
        <v>1.8196000000000001</v>
      </c>
      <c r="Z12" s="1">
        <v>1.9752000000000001</v>
      </c>
      <c r="AA12" s="24" t="s">
        <v>83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45</v>
      </c>
      <c r="B13" s="1" t="s">
        <v>31</v>
      </c>
      <c r="C13" s="1">
        <v>153</v>
      </c>
      <c r="D13" s="1">
        <v>296</v>
      </c>
      <c r="E13" s="1">
        <v>143</v>
      </c>
      <c r="F13" s="1">
        <v>305</v>
      </c>
      <c r="G13" s="7">
        <v>0.1</v>
      </c>
      <c r="H13" s="1">
        <v>90</v>
      </c>
      <c r="I13" s="1">
        <v>8444163</v>
      </c>
      <c r="J13" s="1">
        <v>134</v>
      </c>
      <c r="K13" s="1">
        <f t="shared" si="2"/>
        <v>9</v>
      </c>
      <c r="L13" s="1"/>
      <c r="M13" s="1"/>
      <c r="N13" s="1">
        <v>344.6</v>
      </c>
      <c r="O13" s="1">
        <f t="shared" si="4"/>
        <v>28.6</v>
      </c>
      <c r="P13" s="5"/>
      <c r="Q13" s="5"/>
      <c r="R13" s="1"/>
      <c r="S13" s="1">
        <f t="shared" si="5"/>
        <v>22.713286713286713</v>
      </c>
      <c r="T13" s="1">
        <f t="shared" si="6"/>
        <v>22.713286713286713</v>
      </c>
      <c r="U13" s="1">
        <v>31.8</v>
      </c>
      <c r="V13" s="1">
        <v>38.4</v>
      </c>
      <c r="W13" s="1">
        <v>30.6</v>
      </c>
      <c r="X13" s="1">
        <v>31</v>
      </c>
      <c r="Y13" s="1">
        <v>35.799999999999997</v>
      </c>
      <c r="Z13" s="1">
        <v>38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46</v>
      </c>
      <c r="B14" s="14" t="s">
        <v>31</v>
      </c>
      <c r="C14" s="14"/>
      <c r="D14" s="14"/>
      <c r="E14" s="14">
        <v>-1</v>
      </c>
      <c r="F14" s="15"/>
      <c r="G14" s="7">
        <v>0.18</v>
      </c>
      <c r="H14" s="1">
        <v>150</v>
      </c>
      <c r="I14" s="1">
        <v>5038411</v>
      </c>
      <c r="J14" s="1"/>
      <c r="K14" s="1">
        <f t="shared" si="2"/>
        <v>-1</v>
      </c>
      <c r="L14" s="1"/>
      <c r="M14" s="1"/>
      <c r="N14" s="1">
        <v>1630</v>
      </c>
      <c r="O14" s="1">
        <f t="shared" si="4"/>
        <v>-0.2</v>
      </c>
      <c r="P14" s="5"/>
      <c r="Q14" s="5"/>
      <c r="R14" s="1"/>
      <c r="S14" s="1">
        <f t="shared" si="5"/>
        <v>-8150</v>
      </c>
      <c r="T14" s="1">
        <f t="shared" si="6"/>
        <v>-8150</v>
      </c>
      <c r="U14" s="1">
        <v>-0.8</v>
      </c>
      <c r="V14" s="1">
        <v>33.6</v>
      </c>
      <c r="W14" s="1">
        <v>129</v>
      </c>
      <c r="X14" s="1">
        <v>119</v>
      </c>
      <c r="Y14" s="1">
        <v>84.2</v>
      </c>
      <c r="Z14" s="1">
        <v>94.2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6" t="s">
        <v>57</v>
      </c>
      <c r="B15" s="17" t="s">
        <v>31</v>
      </c>
      <c r="C15" s="17">
        <v>772</v>
      </c>
      <c r="D15" s="17">
        <v>505</v>
      </c>
      <c r="E15" s="17">
        <v>380</v>
      </c>
      <c r="F15" s="18">
        <v>883</v>
      </c>
      <c r="G15" s="19">
        <v>0</v>
      </c>
      <c r="H15" s="20" t="e">
        <v>#N/A</v>
      </c>
      <c r="I15" s="20" t="s">
        <v>58</v>
      </c>
      <c r="J15" s="20">
        <v>365</v>
      </c>
      <c r="K15" s="20">
        <f>E15-J15</f>
        <v>15</v>
      </c>
      <c r="L15" s="20"/>
      <c r="M15" s="20"/>
      <c r="N15" s="20"/>
      <c r="O15" s="20">
        <f>E15/5</f>
        <v>76</v>
      </c>
      <c r="P15" s="21"/>
      <c r="Q15" s="21"/>
      <c r="R15" s="20"/>
      <c r="S15" s="20">
        <f t="shared" si="5"/>
        <v>11.618421052631579</v>
      </c>
      <c r="T15" s="20">
        <f t="shared" si="6"/>
        <v>11.618421052631579</v>
      </c>
      <c r="U15" s="20">
        <v>116.4</v>
      </c>
      <c r="V15" s="20">
        <v>37.799999999999997</v>
      </c>
      <c r="W15" s="20">
        <v>2.2000000000000002</v>
      </c>
      <c r="X15" s="20">
        <v>0</v>
      </c>
      <c r="Y15" s="20">
        <v>0</v>
      </c>
      <c r="Z15" s="20">
        <v>0</v>
      </c>
      <c r="AA15" s="20"/>
      <c r="AB15" s="2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47</v>
      </c>
      <c r="B16" s="14" t="s">
        <v>31</v>
      </c>
      <c r="C16" s="14"/>
      <c r="D16" s="14"/>
      <c r="E16" s="14">
        <v>-1</v>
      </c>
      <c r="F16" s="15"/>
      <c r="G16" s="7">
        <v>0.18</v>
      </c>
      <c r="H16" s="1">
        <v>150</v>
      </c>
      <c r="I16" s="1">
        <v>5038459</v>
      </c>
      <c r="J16" s="1"/>
      <c r="K16" s="1">
        <f t="shared" si="2"/>
        <v>-1</v>
      </c>
      <c r="L16" s="1"/>
      <c r="M16" s="1"/>
      <c r="N16" s="1"/>
      <c r="O16" s="1">
        <f t="shared" si="4"/>
        <v>-0.2</v>
      </c>
      <c r="P16" s="5"/>
      <c r="Q16" s="5"/>
      <c r="R16" s="1"/>
      <c r="S16" s="1">
        <f t="shared" si="5"/>
        <v>0</v>
      </c>
      <c r="T16" s="1">
        <f t="shared" si="6"/>
        <v>0</v>
      </c>
      <c r="U16" s="1">
        <v>-0.6</v>
      </c>
      <c r="V16" s="1">
        <v>-0.4</v>
      </c>
      <c r="W16" s="1">
        <v>-0.2</v>
      </c>
      <c r="X16" s="1">
        <v>87.6</v>
      </c>
      <c r="Y16" s="1">
        <v>84.2</v>
      </c>
      <c r="Z16" s="1">
        <v>108</v>
      </c>
      <c r="AA16" s="1" t="s">
        <v>48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6" t="s">
        <v>59</v>
      </c>
      <c r="B17" s="17" t="s">
        <v>31</v>
      </c>
      <c r="C17" s="17">
        <v>911</v>
      </c>
      <c r="D17" s="17">
        <v>985</v>
      </c>
      <c r="E17" s="17">
        <v>269</v>
      </c>
      <c r="F17" s="18">
        <v>1622</v>
      </c>
      <c r="G17" s="19">
        <v>0</v>
      </c>
      <c r="H17" s="20" t="e">
        <v>#N/A</v>
      </c>
      <c r="I17" s="20" t="s">
        <v>58</v>
      </c>
      <c r="J17" s="20">
        <v>265</v>
      </c>
      <c r="K17" s="20">
        <f>E17-J17</f>
        <v>4</v>
      </c>
      <c r="L17" s="20"/>
      <c r="M17" s="20"/>
      <c r="N17" s="20"/>
      <c r="O17" s="20">
        <f>E17/5</f>
        <v>53.8</v>
      </c>
      <c r="P17" s="21"/>
      <c r="Q17" s="21"/>
      <c r="R17" s="20"/>
      <c r="S17" s="20">
        <f t="shared" si="5"/>
        <v>30.148698884758367</v>
      </c>
      <c r="T17" s="20">
        <f t="shared" si="6"/>
        <v>30.148698884758367</v>
      </c>
      <c r="U17" s="20">
        <v>80.400000000000006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/>
      <c r="AB17" s="2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843</v>
      </c>
      <c r="D18" s="1"/>
      <c r="E18" s="1">
        <v>293</v>
      </c>
      <c r="F18" s="1">
        <v>545</v>
      </c>
      <c r="G18" s="7">
        <v>0.18</v>
      </c>
      <c r="H18" s="1">
        <v>150</v>
      </c>
      <c r="I18" s="1">
        <v>5038831</v>
      </c>
      <c r="J18" s="1">
        <v>296</v>
      </c>
      <c r="K18" s="1">
        <f t="shared" si="2"/>
        <v>-3</v>
      </c>
      <c r="L18" s="1"/>
      <c r="M18" s="1"/>
      <c r="N18" s="1">
        <v>1882</v>
      </c>
      <c r="O18" s="1">
        <f t="shared" si="4"/>
        <v>58.6</v>
      </c>
      <c r="P18" s="5"/>
      <c r="Q18" s="5"/>
      <c r="R18" s="1"/>
      <c r="S18" s="1">
        <f t="shared" si="5"/>
        <v>41.416382252559728</v>
      </c>
      <c r="T18" s="1">
        <f t="shared" si="6"/>
        <v>41.416382252559728</v>
      </c>
      <c r="U18" s="1">
        <v>109</v>
      </c>
      <c r="V18" s="1">
        <v>27.8</v>
      </c>
      <c r="W18" s="1">
        <v>58.8</v>
      </c>
      <c r="X18" s="1">
        <v>77.599999999999994</v>
      </c>
      <c r="Y18" s="1">
        <v>34.6</v>
      </c>
      <c r="Z18" s="1">
        <v>0</v>
      </c>
      <c r="AA18" s="24" t="s">
        <v>83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50</v>
      </c>
      <c r="B19" s="1" t="s">
        <v>31</v>
      </c>
      <c r="C19" s="1"/>
      <c r="D19" s="1">
        <v>830</v>
      </c>
      <c r="E19" s="1">
        <v>5</v>
      </c>
      <c r="F19" s="1">
        <v>822</v>
      </c>
      <c r="G19" s="7">
        <v>0.18</v>
      </c>
      <c r="H19" s="1">
        <v>120</v>
      </c>
      <c r="I19" s="1">
        <v>5038855</v>
      </c>
      <c r="J19" s="1">
        <v>8</v>
      </c>
      <c r="K19" s="1">
        <f t="shared" si="2"/>
        <v>-3</v>
      </c>
      <c r="L19" s="1"/>
      <c r="M19" s="1"/>
      <c r="N19" s="1">
        <v>726.59999999999991</v>
      </c>
      <c r="O19" s="1">
        <f t="shared" si="4"/>
        <v>1</v>
      </c>
      <c r="P19" s="5"/>
      <c r="Q19" s="5"/>
      <c r="R19" s="1"/>
      <c r="S19" s="1">
        <f t="shared" si="5"/>
        <v>1548.6</v>
      </c>
      <c r="T19" s="1">
        <f t="shared" si="6"/>
        <v>1548.6</v>
      </c>
      <c r="U19" s="1">
        <v>70.2</v>
      </c>
      <c r="V19" s="1">
        <v>86.4</v>
      </c>
      <c r="W19" s="1">
        <v>59.4</v>
      </c>
      <c r="X19" s="1">
        <v>2</v>
      </c>
      <c r="Y19" s="1">
        <v>31.2</v>
      </c>
      <c r="Z19" s="1">
        <v>56.8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3" t="s">
        <v>51</v>
      </c>
      <c r="B20" s="14" t="s">
        <v>31</v>
      </c>
      <c r="C20" s="14">
        <v>594</v>
      </c>
      <c r="D20" s="14">
        <v>4</v>
      </c>
      <c r="E20" s="14">
        <v>587</v>
      </c>
      <c r="F20" s="15"/>
      <c r="G20" s="7">
        <v>0.18</v>
      </c>
      <c r="H20" s="1">
        <v>150</v>
      </c>
      <c r="I20" s="1">
        <v>5038435</v>
      </c>
      <c r="J20" s="1">
        <v>667.5</v>
      </c>
      <c r="K20" s="1">
        <f t="shared" si="2"/>
        <v>-80.5</v>
      </c>
      <c r="L20" s="1"/>
      <c r="M20" s="1"/>
      <c r="N20" s="1">
        <v>2495.4</v>
      </c>
      <c r="O20" s="1">
        <f t="shared" si="4"/>
        <v>117.4</v>
      </c>
      <c r="P20" s="5"/>
      <c r="Q20" s="5"/>
      <c r="R20" s="1"/>
      <c r="S20" s="1">
        <f t="shared" si="5"/>
        <v>21.255536626916523</v>
      </c>
      <c r="T20" s="1">
        <f t="shared" si="6"/>
        <v>21.255536626916523</v>
      </c>
      <c r="U20" s="1">
        <v>168.6</v>
      </c>
      <c r="V20" s="1">
        <v>159.6</v>
      </c>
      <c r="W20" s="1">
        <v>174.2</v>
      </c>
      <c r="X20" s="1">
        <v>151.19999999999999</v>
      </c>
      <c r="Y20" s="1">
        <v>114.6</v>
      </c>
      <c r="Z20" s="1">
        <v>138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6" t="s">
        <v>60</v>
      </c>
      <c r="B21" s="17" t="s">
        <v>31</v>
      </c>
      <c r="C21" s="17"/>
      <c r="D21" s="17">
        <v>1140</v>
      </c>
      <c r="E21" s="17">
        <v>42</v>
      </c>
      <c r="F21" s="18">
        <v>1096</v>
      </c>
      <c r="G21" s="19">
        <v>0</v>
      </c>
      <c r="H21" s="20" t="e">
        <v>#N/A</v>
      </c>
      <c r="I21" s="20" t="s">
        <v>58</v>
      </c>
      <c r="J21" s="20">
        <v>42</v>
      </c>
      <c r="K21" s="20">
        <f>E21-J21</f>
        <v>0</v>
      </c>
      <c r="L21" s="20"/>
      <c r="M21" s="20"/>
      <c r="N21" s="20"/>
      <c r="O21" s="20">
        <f>E21/5</f>
        <v>8.4</v>
      </c>
      <c r="P21" s="21"/>
      <c r="Q21" s="21"/>
      <c r="R21" s="20"/>
      <c r="S21" s="20">
        <f t="shared" si="5"/>
        <v>130.47619047619048</v>
      </c>
      <c r="T21" s="20">
        <f t="shared" si="6"/>
        <v>130.47619047619048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/>
      <c r="AB21" s="2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3" t="s">
        <v>52</v>
      </c>
      <c r="B22" s="14" t="s">
        <v>31</v>
      </c>
      <c r="C22" s="14"/>
      <c r="D22" s="14"/>
      <c r="E22" s="14">
        <v>-6</v>
      </c>
      <c r="F22" s="15"/>
      <c r="G22" s="7">
        <v>0.18</v>
      </c>
      <c r="H22" s="1">
        <v>120</v>
      </c>
      <c r="I22" s="1">
        <v>5038398</v>
      </c>
      <c r="J22" s="1"/>
      <c r="K22" s="1">
        <f t="shared" si="2"/>
        <v>-6</v>
      </c>
      <c r="L22" s="1"/>
      <c r="M22" s="1"/>
      <c r="N22" s="1">
        <v>1019.8</v>
      </c>
      <c r="O22" s="1">
        <f t="shared" si="4"/>
        <v>-1.2</v>
      </c>
      <c r="P22" s="5"/>
      <c r="Q22" s="5"/>
      <c r="R22" s="1"/>
      <c r="S22" s="1">
        <f t="shared" si="5"/>
        <v>-849.83333333333337</v>
      </c>
      <c r="T22" s="1">
        <f t="shared" si="6"/>
        <v>-849.83333333333337</v>
      </c>
      <c r="U22" s="1">
        <v>-0.4</v>
      </c>
      <c r="V22" s="1">
        <v>61</v>
      </c>
      <c r="W22" s="1">
        <v>78.599999999999994</v>
      </c>
      <c r="X22" s="1">
        <v>70.2</v>
      </c>
      <c r="Y22" s="1">
        <v>58.6</v>
      </c>
      <c r="Z22" s="1">
        <v>60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6" t="s">
        <v>63</v>
      </c>
      <c r="B23" s="17" t="s">
        <v>31</v>
      </c>
      <c r="C23" s="17">
        <v>260</v>
      </c>
      <c r="D23" s="17">
        <v>924</v>
      </c>
      <c r="E23" s="17">
        <v>215</v>
      </c>
      <c r="F23" s="18">
        <v>952</v>
      </c>
      <c r="G23" s="19">
        <v>0</v>
      </c>
      <c r="H23" s="20" t="e">
        <v>#N/A</v>
      </c>
      <c r="I23" s="20" t="s">
        <v>58</v>
      </c>
      <c r="J23" s="20">
        <v>211</v>
      </c>
      <c r="K23" s="20">
        <f>E23-J23</f>
        <v>4</v>
      </c>
      <c r="L23" s="20"/>
      <c r="M23" s="20"/>
      <c r="N23" s="20"/>
      <c r="O23" s="20">
        <f>E23/5</f>
        <v>43</v>
      </c>
      <c r="P23" s="21"/>
      <c r="Q23" s="21"/>
      <c r="R23" s="20"/>
      <c r="S23" s="20">
        <f t="shared" si="5"/>
        <v>22.13953488372093</v>
      </c>
      <c r="T23" s="20">
        <f t="shared" si="6"/>
        <v>22.13953488372093</v>
      </c>
      <c r="U23" s="20">
        <v>86.4</v>
      </c>
      <c r="V23" s="20">
        <v>36.200000000000003</v>
      </c>
      <c r="W23" s="20">
        <v>2.6</v>
      </c>
      <c r="X23" s="20">
        <v>0</v>
      </c>
      <c r="Y23" s="20">
        <v>0</v>
      </c>
      <c r="Z23" s="20">
        <v>0</v>
      </c>
      <c r="AA23" s="20"/>
      <c r="AB23" s="2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36</v>
      </c>
      <c r="C24" s="1">
        <v>150</v>
      </c>
      <c r="D24" s="1">
        <v>410.54599999999999</v>
      </c>
      <c r="E24" s="1">
        <v>202.667</v>
      </c>
      <c r="F24" s="1">
        <v>335.95499999999998</v>
      </c>
      <c r="G24" s="7">
        <v>1</v>
      </c>
      <c r="H24" s="1">
        <v>150</v>
      </c>
      <c r="I24" s="1">
        <v>5038572</v>
      </c>
      <c r="J24" s="1">
        <v>252.3</v>
      </c>
      <c r="K24" s="1">
        <f t="shared" si="2"/>
        <v>-49.63300000000001</v>
      </c>
      <c r="L24" s="1"/>
      <c r="M24" s="1"/>
      <c r="N24" s="1">
        <v>871.75759999999968</v>
      </c>
      <c r="O24" s="1">
        <f t="shared" si="4"/>
        <v>40.5334</v>
      </c>
      <c r="P24" s="5"/>
      <c r="Q24" s="5"/>
      <c r="R24" s="1"/>
      <c r="S24" s="1">
        <f t="shared" si="5"/>
        <v>29.795492112677437</v>
      </c>
      <c r="T24" s="1">
        <f t="shared" si="6"/>
        <v>29.795492112677437</v>
      </c>
      <c r="U24" s="1">
        <v>58.145400000000002</v>
      </c>
      <c r="V24" s="1">
        <v>55.015000000000001</v>
      </c>
      <c r="W24" s="1">
        <v>43.8446</v>
      </c>
      <c r="X24" s="1">
        <v>41.725200000000001</v>
      </c>
      <c r="Y24" s="1">
        <v>36.576799999999999</v>
      </c>
      <c r="Z24" s="1">
        <v>51.545200000000001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36</v>
      </c>
      <c r="C25" s="1">
        <v>232.2</v>
      </c>
      <c r="D25" s="1">
        <v>4.3410000000000002</v>
      </c>
      <c r="E25" s="1">
        <v>186.81200000000001</v>
      </c>
      <c r="F25" s="1">
        <v>45.335000000000001</v>
      </c>
      <c r="G25" s="7">
        <v>1</v>
      </c>
      <c r="H25" s="1">
        <v>150</v>
      </c>
      <c r="I25" s="1">
        <v>5038596</v>
      </c>
      <c r="J25" s="1">
        <v>185</v>
      </c>
      <c r="K25" s="1">
        <f t="shared" si="2"/>
        <v>1.8120000000000118</v>
      </c>
      <c r="L25" s="1"/>
      <c r="M25" s="1"/>
      <c r="N25" s="1">
        <v>245.30900000000011</v>
      </c>
      <c r="O25" s="1">
        <f t="shared" si="4"/>
        <v>37.362400000000001</v>
      </c>
      <c r="P25" s="5">
        <f t="shared" ref="P25:P27" si="8">18*O25-N25-F25</f>
        <v>381.87919999999991</v>
      </c>
      <c r="Q25" s="5"/>
      <c r="R25" s="1"/>
      <c r="S25" s="1">
        <f t="shared" si="5"/>
        <v>18.000000000000004</v>
      </c>
      <c r="T25" s="1">
        <f t="shared" si="6"/>
        <v>7.7790505963214382</v>
      </c>
      <c r="U25" s="1">
        <v>18.924600000000002</v>
      </c>
      <c r="V25" s="1">
        <v>18.137</v>
      </c>
      <c r="W25" s="1">
        <v>26.192</v>
      </c>
      <c r="X25" s="1">
        <v>19.080200000000001</v>
      </c>
      <c r="Y25" s="1">
        <v>18.5352</v>
      </c>
      <c r="Z25" s="1">
        <v>20.018000000000001</v>
      </c>
      <c r="AA25" s="1"/>
      <c r="AB25" s="1">
        <f t="shared" si="3"/>
        <v>381.87919999999991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36</v>
      </c>
      <c r="C26" s="1">
        <v>252.94800000000001</v>
      </c>
      <c r="D26" s="1"/>
      <c r="E26" s="1">
        <v>213.518</v>
      </c>
      <c r="F26" s="1"/>
      <c r="G26" s="7">
        <v>1</v>
      </c>
      <c r="H26" s="1">
        <v>120</v>
      </c>
      <c r="I26" s="1">
        <v>8785204</v>
      </c>
      <c r="J26" s="1">
        <v>397.5</v>
      </c>
      <c r="K26" s="1">
        <f t="shared" si="2"/>
        <v>-183.982</v>
      </c>
      <c r="L26" s="1"/>
      <c r="M26" s="1"/>
      <c r="N26" s="22">
        <v>987.92580000000021</v>
      </c>
      <c r="O26" s="1">
        <f t="shared" si="4"/>
        <v>42.703600000000002</v>
      </c>
      <c r="P26" s="5">
        <v>1000</v>
      </c>
      <c r="Q26" s="5"/>
      <c r="R26" s="1"/>
      <c r="S26" s="1">
        <f>(F26+P26)/O26</f>
        <v>23.41722946074804</v>
      </c>
      <c r="T26" s="1">
        <f>F26/O26</f>
        <v>0</v>
      </c>
      <c r="U26" s="1">
        <v>69.075400000000002</v>
      </c>
      <c r="V26" s="1">
        <v>68.072199999999995</v>
      </c>
      <c r="W26" s="1">
        <v>62.484000000000002</v>
      </c>
      <c r="X26" s="1">
        <v>61.851399999999998</v>
      </c>
      <c r="Y26" s="1">
        <v>59.042400000000001</v>
      </c>
      <c r="Z26" s="1">
        <v>63.737000000000002</v>
      </c>
      <c r="AA26" s="23" t="s">
        <v>82</v>
      </c>
      <c r="AB26" s="1">
        <f t="shared" si="3"/>
        <v>1000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56</v>
      </c>
      <c r="B27" s="1" t="s">
        <v>36</v>
      </c>
      <c r="C27" s="1">
        <v>189.6</v>
      </c>
      <c r="D27" s="1">
        <v>40.81</v>
      </c>
      <c r="E27" s="1">
        <v>143.61500000000001</v>
      </c>
      <c r="F27" s="1">
        <v>77.41</v>
      </c>
      <c r="G27" s="7">
        <v>1</v>
      </c>
      <c r="H27" s="1">
        <v>180</v>
      </c>
      <c r="I27" s="1">
        <v>5038619</v>
      </c>
      <c r="J27" s="1">
        <v>130</v>
      </c>
      <c r="K27" s="1">
        <f t="shared" si="2"/>
        <v>13.615000000000009</v>
      </c>
      <c r="L27" s="1"/>
      <c r="M27" s="1"/>
      <c r="N27" s="1">
        <v>136.45959999999999</v>
      </c>
      <c r="O27" s="1">
        <f t="shared" si="4"/>
        <v>28.723000000000003</v>
      </c>
      <c r="P27" s="5">
        <f t="shared" si="8"/>
        <v>303.14440000000002</v>
      </c>
      <c r="Q27" s="5"/>
      <c r="R27" s="1"/>
      <c r="S27" s="1">
        <f t="shared" si="5"/>
        <v>18</v>
      </c>
      <c r="T27" s="1">
        <f t="shared" si="6"/>
        <v>7.4459353131636661</v>
      </c>
      <c r="U27" s="1">
        <v>14.097200000000001</v>
      </c>
      <c r="V27" s="1">
        <v>17.603999999999999</v>
      </c>
      <c r="W27" s="1">
        <v>21.029599999999999</v>
      </c>
      <c r="X27" s="1">
        <v>15.728999999999999</v>
      </c>
      <c r="Y27" s="1">
        <v>15.2584</v>
      </c>
      <c r="Z27" s="1">
        <v>11.7356</v>
      </c>
      <c r="AA27" s="1"/>
      <c r="AB27" s="1">
        <f t="shared" si="3"/>
        <v>303.14440000000002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3" t="s">
        <v>61</v>
      </c>
      <c r="B28" s="14" t="s">
        <v>36</v>
      </c>
      <c r="C28" s="14"/>
      <c r="D28" s="14">
        <v>2.9620000000000002</v>
      </c>
      <c r="E28" s="14">
        <v>2.9620000000000002</v>
      </c>
      <c r="F28" s="15"/>
      <c r="G28" s="7">
        <v>1</v>
      </c>
      <c r="H28" s="1">
        <v>120</v>
      </c>
      <c r="I28" s="1">
        <v>6159901</v>
      </c>
      <c r="J28" s="1">
        <v>3.5</v>
      </c>
      <c r="K28" s="1">
        <f t="shared" si="2"/>
        <v>-0.53799999999999981</v>
      </c>
      <c r="L28" s="1"/>
      <c r="M28" s="1"/>
      <c r="N28" s="1">
        <v>168.22579999999999</v>
      </c>
      <c r="O28" s="1">
        <f t="shared" si="4"/>
        <v>0.59240000000000004</v>
      </c>
      <c r="P28" s="5"/>
      <c r="Q28" s="5"/>
      <c r="R28" s="1"/>
      <c r="S28" s="1">
        <f t="shared" si="5"/>
        <v>283.97332883187033</v>
      </c>
      <c r="T28" s="1">
        <f t="shared" si="6"/>
        <v>283.97332883187033</v>
      </c>
      <c r="U28" s="1">
        <v>45.739199999999997</v>
      </c>
      <c r="V28" s="1">
        <v>77.302199999999999</v>
      </c>
      <c r="W28" s="1">
        <v>56.933799999999998</v>
      </c>
      <c r="X28" s="1">
        <v>80.063599999999994</v>
      </c>
      <c r="Y28" s="1">
        <v>64.485399999999998</v>
      </c>
      <c r="Z28" s="1">
        <v>60.503399999999999</v>
      </c>
      <c r="AA28" s="1" t="s">
        <v>62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6" t="s">
        <v>68</v>
      </c>
      <c r="B29" s="17" t="s">
        <v>36</v>
      </c>
      <c r="C29" s="17"/>
      <c r="D29" s="17">
        <v>965.66</v>
      </c>
      <c r="E29" s="17">
        <v>71.007000000000005</v>
      </c>
      <c r="F29" s="18">
        <v>891.69100000000003</v>
      </c>
      <c r="G29" s="19">
        <v>0</v>
      </c>
      <c r="H29" s="20" t="e">
        <v>#N/A</v>
      </c>
      <c r="I29" s="20" t="s">
        <v>58</v>
      </c>
      <c r="J29" s="20">
        <v>75.5</v>
      </c>
      <c r="K29" s="20">
        <f>E29-J29</f>
        <v>-4.492999999999995</v>
      </c>
      <c r="L29" s="20"/>
      <c r="M29" s="20"/>
      <c r="N29" s="20"/>
      <c r="O29" s="20">
        <f>E29/5</f>
        <v>14.201400000000001</v>
      </c>
      <c r="P29" s="21"/>
      <c r="Q29" s="21"/>
      <c r="R29" s="20"/>
      <c r="S29" s="20">
        <f t="shared" si="5"/>
        <v>62.788950385173287</v>
      </c>
      <c r="T29" s="20">
        <f t="shared" si="6"/>
        <v>62.788950385173287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/>
      <c r="AB29" s="2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0" t="s">
        <v>64</v>
      </c>
      <c r="B30" s="20" t="s">
        <v>36</v>
      </c>
      <c r="C30" s="20">
        <v>45.5</v>
      </c>
      <c r="D30" s="20"/>
      <c r="E30" s="20">
        <v>24.088999999999999</v>
      </c>
      <c r="F30" s="20"/>
      <c r="G30" s="19">
        <v>0</v>
      </c>
      <c r="H30" s="20">
        <v>120</v>
      </c>
      <c r="I30" s="20" t="s">
        <v>65</v>
      </c>
      <c r="J30" s="20">
        <v>77</v>
      </c>
      <c r="K30" s="20">
        <f t="shared" si="2"/>
        <v>-52.911000000000001</v>
      </c>
      <c r="L30" s="20"/>
      <c r="M30" s="20"/>
      <c r="N30" s="20"/>
      <c r="O30" s="20">
        <f t="shared" si="4"/>
        <v>4.8178000000000001</v>
      </c>
      <c r="P30" s="21"/>
      <c r="Q30" s="21"/>
      <c r="R30" s="20"/>
      <c r="S30" s="20">
        <f t="shared" si="5"/>
        <v>0</v>
      </c>
      <c r="T30" s="20">
        <f t="shared" si="6"/>
        <v>0</v>
      </c>
      <c r="U30" s="20">
        <v>11.331</v>
      </c>
      <c r="V30" s="20">
        <v>4.3624000000000001</v>
      </c>
      <c r="W30" s="20">
        <v>14.099600000000001</v>
      </c>
      <c r="X30" s="20">
        <v>7.3918000000000008</v>
      </c>
      <c r="Y30" s="20">
        <v>9.6750000000000007</v>
      </c>
      <c r="Z30" s="20">
        <v>8.3795999999999999</v>
      </c>
      <c r="AA30" s="20" t="s">
        <v>66</v>
      </c>
      <c r="AB30" s="2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31</v>
      </c>
      <c r="C31" s="1">
        <v>452</v>
      </c>
      <c r="D31" s="1">
        <v>4</v>
      </c>
      <c r="E31" s="1">
        <v>175</v>
      </c>
      <c r="F31" s="1">
        <v>277</v>
      </c>
      <c r="G31" s="7">
        <v>0.1</v>
      </c>
      <c r="H31" s="1">
        <v>60</v>
      </c>
      <c r="I31" s="1">
        <v>8444170</v>
      </c>
      <c r="J31" s="1">
        <v>165</v>
      </c>
      <c r="K31" s="1">
        <f t="shared" si="2"/>
        <v>10</v>
      </c>
      <c r="L31" s="1"/>
      <c r="M31" s="1"/>
      <c r="N31" s="1">
        <v>548</v>
      </c>
      <c r="O31" s="1">
        <f t="shared" si="4"/>
        <v>35</v>
      </c>
      <c r="P31" s="5"/>
      <c r="Q31" s="5"/>
      <c r="R31" s="1"/>
      <c r="S31" s="1">
        <f t="shared" si="5"/>
        <v>23.571428571428573</v>
      </c>
      <c r="T31" s="1">
        <f t="shared" si="6"/>
        <v>23.571428571428573</v>
      </c>
      <c r="U31" s="1">
        <v>40</v>
      </c>
      <c r="V31" s="1">
        <v>38.4</v>
      </c>
      <c r="W31" s="1">
        <v>53.6</v>
      </c>
      <c r="X31" s="1">
        <v>33</v>
      </c>
      <c r="Y31" s="1">
        <v>35.799999999999997</v>
      </c>
      <c r="Z31" s="1">
        <v>35.799999999999997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31</v>
      </c>
      <c r="C32" s="1">
        <v>685</v>
      </c>
      <c r="D32" s="1">
        <v>3</v>
      </c>
      <c r="E32" s="1">
        <v>109</v>
      </c>
      <c r="F32" s="1">
        <v>576</v>
      </c>
      <c r="G32" s="7">
        <v>0.14000000000000001</v>
      </c>
      <c r="H32" s="1">
        <v>180</v>
      </c>
      <c r="I32" s="1">
        <v>9988391</v>
      </c>
      <c r="J32" s="1">
        <v>104</v>
      </c>
      <c r="K32" s="1">
        <f t="shared" si="2"/>
        <v>5</v>
      </c>
      <c r="L32" s="1"/>
      <c r="M32" s="1"/>
      <c r="N32" s="1">
        <v>125</v>
      </c>
      <c r="O32" s="1">
        <f t="shared" si="4"/>
        <v>21.8</v>
      </c>
      <c r="P32" s="5"/>
      <c r="Q32" s="5"/>
      <c r="R32" s="1"/>
      <c r="S32" s="1">
        <f t="shared" si="5"/>
        <v>32.155963302752291</v>
      </c>
      <c r="T32" s="1">
        <f t="shared" si="6"/>
        <v>32.155963302752291</v>
      </c>
      <c r="U32" s="1">
        <v>32.4</v>
      </c>
      <c r="V32" s="1">
        <v>26.8</v>
      </c>
      <c r="W32" s="1">
        <v>42.6</v>
      </c>
      <c r="X32" s="1">
        <v>57.6</v>
      </c>
      <c r="Y32" s="1">
        <v>40.200000000000003</v>
      </c>
      <c r="Z32" s="1">
        <v>58.4</v>
      </c>
      <c r="AA32" s="24" t="s">
        <v>83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31</v>
      </c>
      <c r="C33" s="1">
        <v>230</v>
      </c>
      <c r="D33" s="1">
        <v>660</v>
      </c>
      <c r="E33" s="1">
        <v>255</v>
      </c>
      <c r="F33" s="1">
        <v>627</v>
      </c>
      <c r="G33" s="7">
        <v>0.18</v>
      </c>
      <c r="H33" s="1">
        <v>270</v>
      </c>
      <c r="I33" s="1">
        <v>9988681</v>
      </c>
      <c r="J33" s="1">
        <v>247</v>
      </c>
      <c r="K33" s="1">
        <f t="shared" si="2"/>
        <v>8</v>
      </c>
      <c r="L33" s="1"/>
      <c r="M33" s="1"/>
      <c r="N33" s="1">
        <v>1324.8</v>
      </c>
      <c r="O33" s="1">
        <f t="shared" si="4"/>
        <v>51</v>
      </c>
      <c r="P33" s="5"/>
      <c r="Q33" s="5"/>
      <c r="R33" s="1"/>
      <c r="S33" s="1">
        <f t="shared" si="5"/>
        <v>38.27058823529412</v>
      </c>
      <c r="T33" s="1">
        <f t="shared" si="6"/>
        <v>38.27058823529412</v>
      </c>
      <c r="U33" s="1">
        <v>88.6</v>
      </c>
      <c r="V33" s="1">
        <v>68</v>
      </c>
      <c r="W33" s="1">
        <v>62.6</v>
      </c>
      <c r="X33" s="1">
        <v>62.8</v>
      </c>
      <c r="Y33" s="1">
        <v>67</v>
      </c>
      <c r="Z33" s="1">
        <v>75.400000000000006</v>
      </c>
      <c r="AA33" s="1" t="s">
        <v>71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36</v>
      </c>
      <c r="C34" s="1">
        <v>190.3</v>
      </c>
      <c r="D34" s="1"/>
      <c r="E34" s="1">
        <v>97.963999999999999</v>
      </c>
      <c r="F34" s="1">
        <v>83.21</v>
      </c>
      <c r="G34" s="7">
        <v>1</v>
      </c>
      <c r="H34" s="1">
        <v>120</v>
      </c>
      <c r="I34" s="1">
        <v>8785228</v>
      </c>
      <c r="J34" s="1">
        <v>92</v>
      </c>
      <c r="K34" s="1">
        <f t="shared" si="2"/>
        <v>5.9639999999999986</v>
      </c>
      <c r="L34" s="1"/>
      <c r="M34" s="1"/>
      <c r="N34" s="1"/>
      <c r="O34" s="1">
        <f t="shared" si="4"/>
        <v>19.5928</v>
      </c>
      <c r="P34" s="5">
        <f t="shared" ref="P34" si="9">18*O34-N34-F34</f>
        <v>269.46040000000005</v>
      </c>
      <c r="Q34" s="5"/>
      <c r="R34" s="1"/>
      <c r="S34" s="1">
        <f t="shared" si="5"/>
        <v>18</v>
      </c>
      <c r="T34" s="1">
        <f t="shared" si="6"/>
        <v>4.2469682740598582</v>
      </c>
      <c r="U34" s="1">
        <v>5.5107999999999997</v>
      </c>
      <c r="V34" s="1">
        <v>7.2912000000000008</v>
      </c>
      <c r="W34" s="1">
        <v>6.1344000000000003</v>
      </c>
      <c r="X34" s="1">
        <v>6.8471999999999991</v>
      </c>
      <c r="Y34" s="1">
        <v>7.5377999999999998</v>
      </c>
      <c r="Z34" s="1">
        <v>2.6827999999999999</v>
      </c>
      <c r="AA34" s="1"/>
      <c r="AB34" s="1">
        <f t="shared" si="3"/>
        <v>269.46040000000005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36</v>
      </c>
      <c r="C35" s="1">
        <v>20.2</v>
      </c>
      <c r="D35" s="1">
        <v>93.734999999999999</v>
      </c>
      <c r="E35" s="1">
        <v>27.294</v>
      </c>
      <c r="F35" s="1">
        <v>78.7</v>
      </c>
      <c r="G35" s="7">
        <v>1</v>
      </c>
      <c r="H35" s="1">
        <v>120</v>
      </c>
      <c r="I35" s="1">
        <v>8785198</v>
      </c>
      <c r="J35" s="1">
        <v>60</v>
      </c>
      <c r="K35" s="1">
        <f t="shared" si="2"/>
        <v>-32.706000000000003</v>
      </c>
      <c r="L35" s="1"/>
      <c r="M35" s="1"/>
      <c r="N35" s="1">
        <v>255.11500000000009</v>
      </c>
      <c r="O35" s="1">
        <f t="shared" si="4"/>
        <v>5.4588000000000001</v>
      </c>
      <c r="P35" s="5"/>
      <c r="Q35" s="5"/>
      <c r="R35" s="1"/>
      <c r="S35" s="1">
        <f t="shared" si="5"/>
        <v>61.151718326372112</v>
      </c>
      <c r="T35" s="1">
        <f t="shared" si="6"/>
        <v>61.151718326372112</v>
      </c>
      <c r="U35" s="1">
        <v>14.820399999999999</v>
      </c>
      <c r="V35" s="1">
        <v>12.5158</v>
      </c>
      <c r="W35" s="1">
        <v>11.3908</v>
      </c>
      <c r="X35" s="1">
        <v>9.4038000000000004</v>
      </c>
      <c r="Y35" s="1">
        <v>7.4261999999999997</v>
      </c>
      <c r="Z35" s="1">
        <v>12.760199999999999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31</v>
      </c>
      <c r="C36" s="1">
        <v>466</v>
      </c>
      <c r="D36" s="1"/>
      <c r="E36" s="1">
        <v>298</v>
      </c>
      <c r="F36" s="1">
        <v>164</v>
      </c>
      <c r="G36" s="7">
        <v>0.1</v>
      </c>
      <c r="H36" s="1">
        <v>60</v>
      </c>
      <c r="I36" s="1">
        <v>8444187</v>
      </c>
      <c r="J36" s="1">
        <v>285</v>
      </c>
      <c r="K36" s="1">
        <f t="shared" si="2"/>
        <v>13</v>
      </c>
      <c r="L36" s="1"/>
      <c r="M36" s="1"/>
      <c r="N36" s="1">
        <v>920.40000000000009</v>
      </c>
      <c r="O36" s="1">
        <f t="shared" si="4"/>
        <v>59.6</v>
      </c>
      <c r="P36" s="5"/>
      <c r="Q36" s="5"/>
      <c r="R36" s="1"/>
      <c r="S36" s="1">
        <f t="shared" si="5"/>
        <v>18.194630872483224</v>
      </c>
      <c r="T36" s="1">
        <f t="shared" si="6"/>
        <v>18.194630872483224</v>
      </c>
      <c r="U36" s="1">
        <v>72.2</v>
      </c>
      <c r="V36" s="1">
        <v>76.599999999999994</v>
      </c>
      <c r="W36" s="1">
        <v>76</v>
      </c>
      <c r="X36" s="1">
        <v>69.8</v>
      </c>
      <c r="Y36" s="1">
        <v>78.599999999999994</v>
      </c>
      <c r="Z36" s="1">
        <v>52.2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31</v>
      </c>
      <c r="C37" s="1">
        <v>504</v>
      </c>
      <c r="D37" s="1">
        <v>330</v>
      </c>
      <c r="E37" s="1">
        <v>314</v>
      </c>
      <c r="F37" s="1">
        <v>519</v>
      </c>
      <c r="G37" s="7">
        <v>0.1</v>
      </c>
      <c r="H37" s="1">
        <v>90</v>
      </c>
      <c r="I37" s="1">
        <v>8444194</v>
      </c>
      <c r="J37" s="1">
        <v>297</v>
      </c>
      <c r="K37" s="1">
        <f t="shared" si="2"/>
        <v>17</v>
      </c>
      <c r="L37" s="1"/>
      <c r="M37" s="1"/>
      <c r="N37" s="1">
        <v>945</v>
      </c>
      <c r="O37" s="1">
        <f t="shared" si="4"/>
        <v>62.8</v>
      </c>
      <c r="P37" s="5"/>
      <c r="Q37" s="5"/>
      <c r="R37" s="1"/>
      <c r="S37" s="1">
        <f t="shared" si="5"/>
        <v>23.312101910828027</v>
      </c>
      <c r="T37" s="1">
        <f t="shared" si="6"/>
        <v>23.312101910828027</v>
      </c>
      <c r="U37" s="1">
        <v>71</v>
      </c>
      <c r="V37" s="1">
        <v>73.599999999999994</v>
      </c>
      <c r="W37" s="1">
        <v>76.599999999999994</v>
      </c>
      <c r="X37" s="1">
        <v>56.4</v>
      </c>
      <c r="Y37" s="1">
        <v>76.2</v>
      </c>
      <c r="Z37" s="1">
        <v>43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76</v>
      </c>
      <c r="B38" s="1" t="s">
        <v>31</v>
      </c>
      <c r="C38" s="1">
        <v>828</v>
      </c>
      <c r="D38" s="1">
        <v>42</v>
      </c>
      <c r="E38" s="1">
        <v>273</v>
      </c>
      <c r="F38" s="1">
        <v>597</v>
      </c>
      <c r="G38" s="7">
        <v>0.2</v>
      </c>
      <c r="H38" s="1">
        <v>120</v>
      </c>
      <c r="I38" s="1">
        <v>783798</v>
      </c>
      <c r="J38" s="1">
        <v>270</v>
      </c>
      <c r="K38" s="1">
        <f t="shared" si="2"/>
        <v>3</v>
      </c>
      <c r="L38" s="1"/>
      <c r="M38" s="1"/>
      <c r="N38" s="1">
        <v>1163</v>
      </c>
      <c r="O38" s="1">
        <f t="shared" si="4"/>
        <v>54.6</v>
      </c>
      <c r="P38" s="5"/>
      <c r="Q38" s="5"/>
      <c r="R38" s="1"/>
      <c r="S38" s="1">
        <f t="shared" si="5"/>
        <v>32.234432234432234</v>
      </c>
      <c r="T38" s="1">
        <f t="shared" si="6"/>
        <v>32.234432234432234</v>
      </c>
      <c r="U38" s="1">
        <v>81.400000000000006</v>
      </c>
      <c r="V38" s="1">
        <v>79.599999999999994</v>
      </c>
      <c r="W38" s="1">
        <v>101.6</v>
      </c>
      <c r="X38" s="1">
        <v>88.4</v>
      </c>
      <c r="Y38" s="1">
        <v>60</v>
      </c>
      <c r="Z38" s="1">
        <v>36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77</v>
      </c>
      <c r="B39" s="14" t="s">
        <v>36</v>
      </c>
      <c r="C39" s="14">
        <v>492.1</v>
      </c>
      <c r="D39" s="14"/>
      <c r="E39" s="14">
        <v>111.43600000000001</v>
      </c>
      <c r="F39" s="15">
        <v>380.6</v>
      </c>
      <c r="G39" s="7">
        <v>1</v>
      </c>
      <c r="H39" s="1">
        <v>120</v>
      </c>
      <c r="I39" s="1">
        <v>783811</v>
      </c>
      <c r="J39" s="1">
        <v>106.5</v>
      </c>
      <c r="K39" s="1">
        <f t="shared" si="2"/>
        <v>4.936000000000007</v>
      </c>
      <c r="L39" s="1"/>
      <c r="M39" s="1"/>
      <c r="N39" s="1">
        <v>500</v>
      </c>
      <c r="O39" s="1">
        <f t="shared" si="4"/>
        <v>22.287200000000002</v>
      </c>
      <c r="P39" s="5"/>
      <c r="Q39" s="5"/>
      <c r="R39" s="1"/>
      <c r="S39" s="1">
        <f t="shared" si="5"/>
        <v>39.511468466204818</v>
      </c>
      <c r="T39" s="1">
        <f t="shared" si="6"/>
        <v>39.511468466204818</v>
      </c>
      <c r="U39" s="1">
        <v>27.791599999999999</v>
      </c>
      <c r="V39" s="1">
        <v>0</v>
      </c>
      <c r="W39" s="1">
        <v>64.076400000000007</v>
      </c>
      <c r="X39" s="1">
        <v>12.148400000000001</v>
      </c>
      <c r="Y39" s="1">
        <v>11.885999999999999</v>
      </c>
      <c r="Z39" s="1">
        <v>20.7776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6" t="s">
        <v>78</v>
      </c>
      <c r="B40" s="17" t="s">
        <v>36</v>
      </c>
      <c r="C40" s="17"/>
      <c r="D40" s="17">
        <v>410.23200000000003</v>
      </c>
      <c r="E40" s="17"/>
      <c r="F40" s="18">
        <v>410.2</v>
      </c>
      <c r="G40" s="19">
        <v>0</v>
      </c>
      <c r="H40" s="20" t="e">
        <v>#N/A</v>
      </c>
      <c r="I40" s="20" t="s">
        <v>58</v>
      </c>
      <c r="J40" s="20"/>
      <c r="K40" s="20">
        <f t="shared" si="2"/>
        <v>0</v>
      </c>
      <c r="L40" s="20"/>
      <c r="M40" s="20"/>
      <c r="N40" s="20"/>
      <c r="O40" s="20">
        <f t="shared" si="4"/>
        <v>0</v>
      </c>
      <c r="P40" s="21"/>
      <c r="Q40" s="21"/>
      <c r="R40" s="20"/>
      <c r="S40" s="20" t="e">
        <f t="shared" si="5"/>
        <v>#DIV/0!</v>
      </c>
      <c r="T40" s="20" t="e">
        <f t="shared" si="6"/>
        <v>#DIV/0!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/>
      <c r="AB40" s="20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79</v>
      </c>
      <c r="B41" s="1" t="s">
        <v>31</v>
      </c>
      <c r="C41" s="1">
        <v>453</v>
      </c>
      <c r="D41" s="1">
        <v>380</v>
      </c>
      <c r="E41" s="1">
        <v>153</v>
      </c>
      <c r="F41" s="1">
        <v>680</v>
      </c>
      <c r="G41" s="7">
        <v>0.2</v>
      </c>
      <c r="H41" s="1">
        <v>120</v>
      </c>
      <c r="I41" s="1">
        <v>783804</v>
      </c>
      <c r="J41" s="1">
        <v>148</v>
      </c>
      <c r="K41" s="1">
        <f t="shared" si="2"/>
        <v>5</v>
      </c>
      <c r="L41" s="1"/>
      <c r="M41" s="1"/>
      <c r="N41" s="1">
        <v>813</v>
      </c>
      <c r="O41" s="1">
        <f t="shared" si="4"/>
        <v>30.6</v>
      </c>
      <c r="P41" s="5"/>
      <c r="Q41" s="5"/>
      <c r="R41" s="1"/>
      <c r="S41" s="1">
        <f t="shared" si="5"/>
        <v>48.790849673202615</v>
      </c>
      <c r="T41" s="1">
        <f t="shared" si="6"/>
        <v>48.790849673202615</v>
      </c>
      <c r="U41" s="1">
        <v>66</v>
      </c>
      <c r="V41" s="1">
        <v>73.2</v>
      </c>
      <c r="W41" s="1">
        <v>72.2</v>
      </c>
      <c r="X41" s="1">
        <v>61.4</v>
      </c>
      <c r="Y41" s="1">
        <v>37</v>
      </c>
      <c r="Z41" s="1">
        <v>78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80</v>
      </c>
      <c r="B42" s="14" t="s">
        <v>36</v>
      </c>
      <c r="C42" s="14">
        <v>560.1</v>
      </c>
      <c r="D42" s="14"/>
      <c r="E42" s="14">
        <v>519.29200000000003</v>
      </c>
      <c r="F42" s="15"/>
      <c r="G42" s="7">
        <v>1</v>
      </c>
      <c r="H42" s="1">
        <v>120</v>
      </c>
      <c r="I42" s="1">
        <v>783828</v>
      </c>
      <c r="J42" s="1">
        <v>532</v>
      </c>
      <c r="K42" s="1">
        <f t="shared" si="2"/>
        <v>-12.70799999999997</v>
      </c>
      <c r="L42" s="1"/>
      <c r="M42" s="1"/>
      <c r="N42" s="1">
        <v>900</v>
      </c>
      <c r="O42" s="1">
        <f t="shared" si="4"/>
        <v>103.8584</v>
      </c>
      <c r="P42" s="5">
        <f>18*(O42+O43)-N42-N43-F42-F43-600</f>
        <v>464.19479999999999</v>
      </c>
      <c r="Q42" s="5"/>
      <c r="R42" s="1"/>
      <c r="S42" s="1">
        <f>(F42+N42+P42+600)/O42</f>
        <v>18.91223820124323</v>
      </c>
      <c r="T42" s="1">
        <f>(F42+N42+600)/O42</f>
        <v>14.442741270807176</v>
      </c>
      <c r="U42" s="1">
        <v>116.482</v>
      </c>
      <c r="V42" s="1">
        <v>139.77619999999999</v>
      </c>
      <c r="W42" s="1">
        <v>89.391400000000004</v>
      </c>
      <c r="X42" s="1">
        <v>51.772399999999998</v>
      </c>
      <c r="Y42" s="1">
        <v>4.2997999999999994</v>
      </c>
      <c r="Z42" s="1">
        <v>100.01</v>
      </c>
      <c r="AA42" s="26" t="s">
        <v>84</v>
      </c>
      <c r="AB42" s="1">
        <f t="shared" si="3"/>
        <v>464.19479999999999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6" t="s">
        <v>81</v>
      </c>
      <c r="B43" s="17" t="s">
        <v>36</v>
      </c>
      <c r="C43" s="17"/>
      <c r="D43" s="17">
        <v>183.768</v>
      </c>
      <c r="E43" s="17">
        <v>60.545999999999999</v>
      </c>
      <c r="F43" s="18">
        <v>123.22199999999999</v>
      </c>
      <c r="G43" s="19">
        <v>0</v>
      </c>
      <c r="H43" s="20" t="e">
        <v>#N/A</v>
      </c>
      <c r="I43" s="20" t="s">
        <v>58</v>
      </c>
      <c r="J43" s="20">
        <v>67</v>
      </c>
      <c r="K43" s="20">
        <f t="shared" si="2"/>
        <v>-6.4540000000000006</v>
      </c>
      <c r="L43" s="20"/>
      <c r="M43" s="20"/>
      <c r="N43" s="20"/>
      <c r="O43" s="20">
        <f t="shared" si="4"/>
        <v>12.1092</v>
      </c>
      <c r="P43" s="21"/>
      <c r="Q43" s="21"/>
      <c r="R43" s="20"/>
      <c r="S43" s="20">
        <f t="shared" si="5"/>
        <v>10.175899316222376</v>
      </c>
      <c r="T43" s="20">
        <f t="shared" si="6"/>
        <v>10.175899316222376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/>
      <c r="AB43" s="20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34</v>
      </c>
      <c r="B45" s="1" t="s">
        <v>31</v>
      </c>
      <c r="C45" s="1">
        <v>2465</v>
      </c>
      <c r="D45" s="1">
        <v>10</v>
      </c>
      <c r="E45" s="1">
        <v>760</v>
      </c>
      <c r="F45" s="1">
        <v>1545</v>
      </c>
      <c r="G45" s="7">
        <v>0.18</v>
      </c>
      <c r="H45" s="1">
        <v>120</v>
      </c>
      <c r="I45" s="1"/>
      <c r="J45" s="1">
        <v>764</v>
      </c>
      <c r="K45" s="1">
        <f>E45-J45</f>
        <v>-4</v>
      </c>
      <c r="L45" s="1"/>
      <c r="M45" s="1"/>
      <c r="N45" s="1">
        <v>500</v>
      </c>
      <c r="O45" s="1">
        <f t="shared" si="4"/>
        <v>152</v>
      </c>
      <c r="P45" s="5"/>
      <c r="Q45" s="5"/>
      <c r="R45" s="1"/>
      <c r="S45" s="1">
        <f t="shared" ref="S45:S48" si="10">(F45+N45+P45)/O45</f>
        <v>13.453947368421053</v>
      </c>
      <c r="T45" s="1">
        <f t="shared" ref="T45:T48" si="11">(F45+N45)/O45</f>
        <v>13.453947368421053</v>
      </c>
      <c r="U45" s="1">
        <v>137</v>
      </c>
      <c r="V45" s="1">
        <v>154</v>
      </c>
      <c r="W45" s="1">
        <v>142</v>
      </c>
      <c r="X45" s="1">
        <v>177</v>
      </c>
      <c r="Y45" s="1">
        <v>5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38</v>
      </c>
      <c r="B46" s="1" t="s">
        <v>31</v>
      </c>
      <c r="C46" s="1">
        <v>8984</v>
      </c>
      <c r="D46" s="1"/>
      <c r="E46" s="1">
        <v>2685</v>
      </c>
      <c r="F46" s="1">
        <v>6220</v>
      </c>
      <c r="G46" s="7">
        <v>0.18</v>
      </c>
      <c r="H46" s="1">
        <v>60</v>
      </c>
      <c r="I46" s="1"/>
      <c r="J46" s="1">
        <v>2687</v>
      </c>
      <c r="K46" s="1">
        <f>E46-J46</f>
        <v>-2</v>
      </c>
      <c r="L46" s="1"/>
      <c r="M46" s="1"/>
      <c r="N46" s="1">
        <v>5000</v>
      </c>
      <c r="O46" s="1">
        <f t="shared" si="4"/>
        <v>537</v>
      </c>
      <c r="P46" s="5"/>
      <c r="Q46" s="5"/>
      <c r="R46" s="1"/>
      <c r="S46" s="1">
        <f t="shared" si="10"/>
        <v>20.893854748603353</v>
      </c>
      <c r="T46" s="1">
        <f t="shared" si="11"/>
        <v>20.893854748603353</v>
      </c>
      <c r="U46" s="1">
        <v>539</v>
      </c>
      <c r="V46" s="1">
        <v>521</v>
      </c>
      <c r="W46" s="1">
        <v>520</v>
      </c>
      <c r="X46" s="1">
        <v>477.8</v>
      </c>
      <c r="Y46" s="1">
        <v>590</v>
      </c>
      <c r="Z46" s="1">
        <v>573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6" t="s">
        <v>35</v>
      </c>
      <c r="B47" s="1" t="s">
        <v>36</v>
      </c>
      <c r="C47" s="1"/>
      <c r="D47" s="1"/>
      <c r="E47" s="1"/>
      <c r="F47" s="1"/>
      <c r="G47" s="7">
        <v>1</v>
      </c>
      <c r="H47" s="1"/>
      <c r="I47" s="1"/>
      <c r="J47" s="1"/>
      <c r="K47" s="1">
        <f>E47-J47</f>
        <v>0</v>
      </c>
      <c r="L47" s="1"/>
      <c r="M47" s="1"/>
      <c r="N47" s="1">
        <v>0</v>
      </c>
      <c r="O47" s="1">
        <f t="shared" si="4"/>
        <v>0</v>
      </c>
      <c r="P47" s="5"/>
      <c r="Q47" s="5"/>
      <c r="R47" s="1"/>
      <c r="S47" s="1" t="e">
        <f t="shared" si="10"/>
        <v>#DIV/0!</v>
      </c>
      <c r="T47" s="1" t="e">
        <f t="shared" si="11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37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6" t="s">
        <v>42</v>
      </c>
      <c r="B48" s="1" t="s">
        <v>36</v>
      </c>
      <c r="C48" s="1"/>
      <c r="D48" s="1"/>
      <c r="E48" s="1"/>
      <c r="F48" s="1"/>
      <c r="G48" s="7">
        <v>1</v>
      </c>
      <c r="H48" s="1"/>
      <c r="I48" s="1"/>
      <c r="J48" s="1"/>
      <c r="K48" s="1">
        <f>E48-J48</f>
        <v>0</v>
      </c>
      <c r="L48" s="1"/>
      <c r="M48" s="1"/>
      <c r="N48" s="1">
        <v>0</v>
      </c>
      <c r="O48" s="1">
        <f t="shared" si="4"/>
        <v>0</v>
      </c>
      <c r="P48" s="5"/>
      <c r="Q48" s="5"/>
      <c r="R48" s="1"/>
      <c r="S48" s="1" t="e">
        <f t="shared" si="10"/>
        <v>#DIV/0!</v>
      </c>
      <c r="T48" s="1" t="e">
        <f t="shared" si="11"/>
        <v>#DIV/0!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 t="s">
        <v>37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3" xr:uid="{75D1203E-1FAA-4FD6-844E-E8A902D431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2024-08-26T11:22:44Z</dcterms:created>
  <dcterms:modified xsi:type="dcterms:W3CDTF">2024-08-26T11:41:08Z</dcterms:modified>
</cp:coreProperties>
</file>