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Останкино\ostankino_data\заказы\филиалы и опт\2024\11,24\25,11,24 Ост СЫР филиалы\"/>
    </mc:Choice>
  </mc:AlternateContent>
  <xr:revisionPtr revIDLastSave="0" documentId="13_ncr:1_{4FE2D48D-67A6-47E3-BE67-4A20529AA46B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Sheet!$A$3:$AB$44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12" i="1" l="1"/>
  <c r="AB33" i="1"/>
  <c r="AB8" i="1"/>
  <c r="O46" i="1"/>
  <c r="T46" i="1"/>
  <c r="S46" i="1"/>
  <c r="AB7" i="1"/>
  <c r="AB26" i="1"/>
  <c r="AB13" i="1"/>
  <c r="AB16" i="1"/>
  <c r="AB20" i="1"/>
  <c r="AB21" i="1"/>
  <c r="AB22" i="1"/>
  <c r="AB29" i="1"/>
  <c r="AB24" i="1"/>
  <c r="AB25" i="1"/>
  <c r="AB27" i="1"/>
  <c r="AB28" i="1"/>
  <c r="AB17" i="1"/>
  <c r="AB23" i="1"/>
  <c r="AB32" i="1"/>
  <c r="AB37" i="1"/>
  <c r="AB39" i="1"/>
  <c r="AB40" i="1"/>
  <c r="AB41" i="1"/>
  <c r="AB42" i="1"/>
  <c r="AB44" i="1"/>
  <c r="O7" i="1"/>
  <c r="T7" i="1" s="1"/>
  <c r="O8" i="1"/>
  <c r="S8" i="1" s="1"/>
  <c r="O47" i="1"/>
  <c r="S47" i="1" s="1"/>
  <c r="O9" i="1"/>
  <c r="O10" i="1"/>
  <c r="S10" i="1" s="1"/>
  <c r="O26" i="1"/>
  <c r="T26" i="1" s="1"/>
  <c r="O13" i="1"/>
  <c r="T13" i="1" s="1"/>
  <c r="O11" i="1"/>
  <c r="O12" i="1"/>
  <c r="S12" i="1" s="1"/>
  <c r="O14" i="1"/>
  <c r="O15" i="1"/>
  <c r="O16" i="1"/>
  <c r="T16" i="1" s="1"/>
  <c r="O18" i="1"/>
  <c r="O19" i="1"/>
  <c r="O20" i="1"/>
  <c r="T20" i="1" s="1"/>
  <c r="O21" i="1"/>
  <c r="T21" i="1" s="1"/>
  <c r="O22" i="1"/>
  <c r="T22" i="1" s="1"/>
  <c r="O29" i="1"/>
  <c r="T29" i="1" s="1"/>
  <c r="O24" i="1"/>
  <c r="T24" i="1" s="1"/>
  <c r="O25" i="1"/>
  <c r="T25" i="1" s="1"/>
  <c r="O27" i="1"/>
  <c r="T27" i="1" s="1"/>
  <c r="O28" i="1"/>
  <c r="T28" i="1" s="1"/>
  <c r="O17" i="1"/>
  <c r="T17" i="1" s="1"/>
  <c r="O23" i="1"/>
  <c r="T23" i="1" s="1"/>
  <c r="O30" i="1"/>
  <c r="T30" i="1" s="1"/>
  <c r="O31" i="1"/>
  <c r="P31" i="1" s="1"/>
  <c r="O32" i="1"/>
  <c r="S32" i="1" s="1"/>
  <c r="O33" i="1"/>
  <c r="T33" i="1" s="1"/>
  <c r="O34" i="1"/>
  <c r="O35" i="1"/>
  <c r="T35" i="1" s="1"/>
  <c r="O36" i="1"/>
  <c r="P36" i="1" s="1"/>
  <c r="O37" i="1"/>
  <c r="T37" i="1" s="1"/>
  <c r="O39" i="1"/>
  <c r="T39" i="1" s="1"/>
  <c r="O38" i="1"/>
  <c r="T38" i="1" s="1"/>
  <c r="O40" i="1"/>
  <c r="S40" i="1" s="1"/>
  <c r="O41" i="1"/>
  <c r="T41" i="1" s="1"/>
  <c r="O42" i="1"/>
  <c r="T42" i="1" s="1"/>
  <c r="O43" i="1"/>
  <c r="O44" i="1"/>
  <c r="T44" i="1" s="1"/>
  <c r="O6" i="1"/>
  <c r="T6" i="1" s="1"/>
  <c r="T34" i="1" l="1"/>
  <c r="P34" i="1"/>
  <c r="AB34" i="1" s="1"/>
  <c r="T43" i="1"/>
  <c r="P43" i="1"/>
  <c r="AB43" i="1" s="1"/>
  <c r="T31" i="1"/>
  <c r="T19" i="1"/>
  <c r="P19" i="1"/>
  <c r="T14" i="1"/>
  <c r="P14" i="1"/>
  <c r="T11" i="1"/>
  <c r="P11" i="1"/>
  <c r="AB11" i="1" s="1"/>
  <c r="T9" i="1"/>
  <c r="P9" i="1"/>
  <c r="T18" i="1"/>
  <c r="P18" i="1"/>
  <c r="T15" i="1"/>
  <c r="P15" i="1"/>
  <c r="T12" i="1"/>
  <c r="S44" i="1"/>
  <c r="T8" i="1"/>
  <c r="S42" i="1"/>
  <c r="S18" i="1"/>
  <c r="T40" i="1"/>
  <c r="AB14" i="1"/>
  <c r="AB15" i="1"/>
  <c r="T36" i="1"/>
  <c r="AB36" i="1"/>
  <c r="S36" i="1"/>
  <c r="AB19" i="1"/>
  <c r="P30" i="1"/>
  <c r="T32" i="1"/>
  <c r="S24" i="1"/>
  <c r="T47" i="1"/>
  <c r="AB31" i="1"/>
  <c r="S22" i="1"/>
  <c r="P6" i="1"/>
  <c r="AB6" i="1" s="1"/>
  <c r="P35" i="1"/>
  <c r="AB35" i="1" s="1"/>
  <c r="T10" i="1"/>
  <c r="AB18" i="1"/>
  <c r="S20" i="1"/>
  <c r="AB9" i="1"/>
  <c r="P38" i="1"/>
  <c r="AB38" i="1" s="1"/>
  <c r="AB10" i="1"/>
  <c r="S38" i="1"/>
  <c r="S28" i="1"/>
  <c r="S26" i="1"/>
  <c r="S16" i="1"/>
  <c r="S14" i="1"/>
  <c r="S41" i="1"/>
  <c r="S39" i="1"/>
  <c r="S37" i="1"/>
  <c r="S33" i="1"/>
  <c r="S29" i="1"/>
  <c r="S27" i="1"/>
  <c r="S25" i="1"/>
  <c r="S23" i="1"/>
  <c r="S21" i="1"/>
  <c r="S17" i="1"/>
  <c r="S15" i="1"/>
  <c r="S13" i="1"/>
  <c r="S11" i="1"/>
  <c r="S7" i="1"/>
  <c r="K44" i="1"/>
  <c r="K43" i="1"/>
  <c r="K42" i="1"/>
  <c r="K41" i="1"/>
  <c r="K40" i="1"/>
  <c r="K38" i="1"/>
  <c r="K39" i="1"/>
  <c r="K37" i="1"/>
  <c r="K36" i="1"/>
  <c r="K35" i="1"/>
  <c r="K34" i="1"/>
  <c r="K33" i="1"/>
  <c r="K32" i="1"/>
  <c r="K31" i="1"/>
  <c r="K30" i="1"/>
  <c r="K23" i="1"/>
  <c r="K17" i="1"/>
  <c r="K28" i="1"/>
  <c r="K27" i="1"/>
  <c r="K25" i="1"/>
  <c r="K24" i="1"/>
  <c r="K29" i="1"/>
  <c r="K22" i="1"/>
  <c r="K21" i="1"/>
  <c r="K20" i="1"/>
  <c r="K19" i="1"/>
  <c r="K18" i="1"/>
  <c r="K16" i="1"/>
  <c r="K15" i="1"/>
  <c r="K14" i="1"/>
  <c r="K12" i="1"/>
  <c r="K11" i="1"/>
  <c r="K13" i="1"/>
  <c r="K26" i="1"/>
  <c r="K10" i="1"/>
  <c r="K9" i="1"/>
  <c r="K47" i="1"/>
  <c r="K46" i="1"/>
  <c r="K8" i="1"/>
  <c r="K7" i="1"/>
  <c r="K6" i="1"/>
  <c r="Z5" i="1"/>
  <c r="Y5" i="1"/>
  <c r="X5" i="1"/>
  <c r="W5" i="1"/>
  <c r="V5" i="1"/>
  <c r="U5" i="1"/>
  <c r="Q5" i="1"/>
  <c r="O5" i="1"/>
  <c r="N5" i="1"/>
  <c r="M5" i="1"/>
  <c r="L5" i="1"/>
  <c r="J5" i="1"/>
  <c r="F5" i="1"/>
  <c r="E5" i="1"/>
  <c r="S43" i="1" l="1"/>
  <c r="S34" i="1"/>
  <c r="S9" i="1"/>
  <c r="P5" i="1"/>
  <c r="S31" i="1"/>
  <c r="S6" i="1"/>
  <c r="S35" i="1"/>
  <c r="S30" i="1"/>
  <c r="AB30" i="1"/>
  <c r="AB5" i="1" s="1"/>
  <c r="S19" i="1"/>
  <c r="K5" i="1"/>
</calcChain>
</file>

<file path=xl/sharedStrings.xml><?xml version="1.0" encoding="utf-8"?>
<sst xmlns="http://schemas.openxmlformats.org/spreadsheetml/2006/main" count="144" uniqueCount="84">
  <si>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</si>
  <si>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</si>
  <si>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</si>
  <si>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</si>
  <si>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</si>
  <si>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</si>
  <si>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</si>
  <si>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</si>
  <si>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</si>
  <si>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</si>
  <si>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</si>
  <si>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</si>
  <si>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</si>
  <si>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</si>
  <si>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</si>
  <si>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</si>
  <si>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</si>
  <si>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</si>
  <si>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</si>
  <si>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</si>
  <si>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</si>
  <si>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</si>
  <si>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18,11,</t>
  </si>
  <si>
    <t>25,11,</t>
  </si>
  <si>
    <t>11,11,</t>
  </si>
  <si>
    <t>04,11,</t>
  </si>
  <si>
    <t>28,10,</t>
  </si>
  <si>
    <t>21,10,</t>
  </si>
  <si>
    <t>14,10,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</si>
  <si>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</si>
  <si>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</si>
  <si>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</si>
  <si>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</si>
  <si>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нужно увеличить продажи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</si>
  <si>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</si>
  <si>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</si>
  <si>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</si>
  <si>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</si>
  <si>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</si>
  <si>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кг</t>
  </si>
  <si>
    <t>дубль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</si>
  <si>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</si>
  <si>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</si>
  <si>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</si>
  <si>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11,11,24 завод не отгрузил / 05,11,24 завод не отгрузил / 29,10,24 завод не отгрузил / 22,10,24 завод не отгрузил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</si>
  <si>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</si>
  <si>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</si>
  <si>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</si>
  <si>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</si>
  <si>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29,10,24 завод не отгрузил</t>
  </si>
  <si>
    <t>Сыр ПАПА МОЖЕТ "Папин завтрак"  45% 180 г  Останкино</t>
  </si>
  <si>
    <t>05,11,24 завод не отгрузил / 29,10,24 завод не отгрузил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</si>
  <si>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</si>
  <si>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</si>
  <si>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фасованный массовая доля жира в сухом веществе 45%, 180г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</si>
  <si>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</si>
  <si>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</si>
  <si>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05,11,24 завод не отгрузил</t>
  </si>
  <si>
    <t>Сыр Папа Может "Российский традиционный"  50%, вакуум  Останкино</t>
  </si>
  <si>
    <t>ПРЕДЗАКАЗ / нет в бланке / 22,10,24 завод не отгрузил</t>
  </si>
  <si>
    <t>Сыр Папа Может "Тильзитер" массовая доля жира в сухом веществе 45 %.брусок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</si>
  <si>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</si>
  <si>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</si>
  <si>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Тильзитер   45% 200гр   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</si>
  <si>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</si>
  <si>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</si>
  <si>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</si>
  <si>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</si>
  <si>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</si>
  <si>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</si>
  <si>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</si>
  <si>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Сливочный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</si>
  <si>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</si>
  <si>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</si>
  <si>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</si>
  <si>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</si>
  <si>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</si>
  <si>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</si>
  <si>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</si>
  <si>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не в матрице</t>
  </si>
  <si>
    <t>18,11,24 завод не отгрузил / 11,11,24 завод отгрузил 64кг вместо 110кг</t>
  </si>
  <si>
    <r>
      <rPr>
        <b/>
        <sz val="10"/>
        <color rgb="FFFF0000"/>
        <rFont val="Arial"/>
        <family val="2"/>
        <charset val="204"/>
      </rPr>
      <t>нужно увеличить продажи</t>
    </r>
    <r>
      <rPr>
        <sz val="10"/>
        <rFont val="Arial"/>
      </rPr>
      <t xml:space="preserve"> / завод отгрузил без согласования</t>
    </r>
  </si>
  <si>
    <t>заказ</t>
  </si>
  <si>
    <t>02,12,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</si>
</sst>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/>
  </cellStyleXfs>
  <cellXfs count="34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2" fillId="4" borderId="1" xfId="1" applyNumberFormat="1" applyFont="1" applyFill="1"/>
    <xf numFmtId="164" fontId="1" fillId="5" borderId="1" xfId="1" applyNumberFormat="1" applyFill="1"/>
    <xf numFmtId="2" fontId="1" fillId="5" borderId="1" xfId="1" applyNumberForma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4" fontId="1" fillId="8" borderId="1" xfId="1" applyNumberFormat="1" applyFill="1"/>
    <xf numFmtId="164" fontId="1" fillId="6" borderId="3" xfId="1" applyNumberFormat="1" applyFill="1" applyBorder="1"/>
    <xf numFmtId="164" fontId="1" fillId="6" borderId="4" xfId="1" applyNumberFormat="1" applyFill="1" applyBorder="1"/>
    <xf numFmtId="164" fontId="1" fillId="6" borderId="5" xfId="1" applyNumberFormat="1" applyFill="1" applyBorder="1"/>
    <xf numFmtId="164" fontId="1" fillId="0" borderId="4" xfId="1" applyNumberFormat="1" applyBorder="1"/>
    <xf numFmtId="164" fontId="1" fillId="0" borderId="5" xfId="1" applyNumberFormat="1" applyBorder="1"/>
    <xf numFmtId="164" fontId="1" fillId="0" borderId="3" xfId="1" applyNumberFormat="1" applyBorder="1"/>
    <xf numFmtId="164" fontId="1" fillId="8" borderId="6" xfId="1" applyNumberFormat="1" applyFill="1" applyBorder="1"/>
    <xf numFmtId="164" fontId="1" fillId="8" borderId="7" xfId="1" applyNumberFormat="1" applyFill="1" applyBorder="1"/>
    <xf numFmtId="164" fontId="1" fillId="8" borderId="8" xfId="1" applyNumberFormat="1" applyFill="1" applyBorder="1"/>
    <xf numFmtId="2" fontId="1" fillId="8" borderId="1" xfId="1" applyNumberFormat="1" applyFill="1"/>
    <xf numFmtId="164" fontId="1" fillId="8" borderId="2" xfId="1" applyNumberFormat="1" applyFill="1" applyBorder="1"/>
    <xf numFmtId="164" fontId="4" fillId="8" borderId="1" xfId="1" applyNumberFormat="1" applyFont="1" applyFill="1"/>
    <xf numFmtId="164" fontId="1" fillId="9" borderId="1" xfId="1" applyNumberFormat="1" applyFill="1"/>
    <xf numFmtId="164" fontId="5" fillId="9" borderId="1" xfId="1" applyNumberFormat="1" applyFont="1" applyFill="1"/>
    <xf numFmtId="164" fontId="4" fillId="9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97"/>
  <sheetViews>
    <sheetView tabSelected="1" zoomScale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R11" sqref="R11"/>
    </sheetView>
  </sheetViews>
  <sheetFormatPr defaultRowHeight="15" x14ac:dyDescent="0.25"/>
  <cols>
    <col min="1" max="1" width="60" customWidth="1"/>
    <col min="2" max="2" width="4.28515625" customWidth="1"/>
    <col min="3" max="6" width="6.28515625" customWidth="1"/>
    <col min="7" max="7" width="5.140625" style="8" customWidth="1"/>
    <col min="8" max="8" width="5.140625" customWidth="1"/>
    <col min="9" max="9" width="8.7109375" bestFit="1" customWidth="1"/>
    <col min="10" max="11" width="6.7109375" customWidth="1"/>
    <col min="12" max="13" width="0.85546875" customWidth="1"/>
    <col min="14" max="17" width="6.7109375" customWidth="1"/>
    <col min="18" max="18" width="21.85546875" customWidth="1"/>
    <col min="19" max="20" width="6.42578125" customWidth="1"/>
    <col min="21" max="26" width="5.85546875" customWidth="1"/>
    <col min="27" max="27" width="44" customWidth="1"/>
    <col min="28" max="49" width="8" customWidth="1"/>
  </cols>
  <sheetData>
    <row r="1" spans="1:49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82</v>
      </c>
      <c r="Q3" s="9" t="s">
        <v>15</v>
      </c>
      <c r="R3" s="9" t="s">
        <v>16</v>
      </c>
      <c r="S3" s="2" t="s">
        <v>17</v>
      </c>
      <c r="T3" s="2" t="s">
        <v>18</v>
      </c>
      <c r="U3" s="2" t="s">
        <v>19</v>
      </c>
      <c r="V3" s="2" t="s">
        <v>19</v>
      </c>
      <c r="W3" s="2" t="s">
        <v>19</v>
      </c>
      <c r="X3" s="2" t="s">
        <v>19</v>
      </c>
      <c r="Y3" s="2" t="s">
        <v>19</v>
      </c>
      <c r="Z3" s="2" t="s">
        <v>19</v>
      </c>
      <c r="AA3" s="2" t="s">
        <v>20</v>
      </c>
      <c r="AB3" s="2" t="s">
        <v>21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23</v>
      </c>
      <c r="O4" s="1" t="s">
        <v>23</v>
      </c>
      <c r="P4" s="1" t="s">
        <v>83</v>
      </c>
      <c r="Q4" s="1"/>
      <c r="R4" s="1"/>
      <c r="S4" s="1"/>
      <c r="T4" s="1"/>
      <c r="U4" s="1" t="s">
        <v>22</v>
      </c>
      <c r="V4" s="1" t="s">
        <v>24</v>
      </c>
      <c r="W4" s="1" t="s">
        <v>25</v>
      </c>
      <c r="X4" s="1" t="s">
        <v>26</v>
      </c>
      <c r="Y4" s="1" t="s">
        <v>27</v>
      </c>
      <c r="Z4" s="1" t="s">
        <v>28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"/>
      <c r="B5" s="1"/>
      <c r="C5" s="1"/>
      <c r="D5" s="1"/>
      <c r="E5" s="4">
        <f>SUM(E6:E497)</f>
        <v>2123.4259999999995</v>
      </c>
      <c r="F5" s="4">
        <f>SUM(F6:F497)</f>
        <v>4935.2870000000003</v>
      </c>
      <c r="G5" s="6"/>
      <c r="H5" s="1"/>
      <c r="I5" s="1"/>
      <c r="J5" s="4">
        <f t="shared" ref="J5:Q5" si="0">SUM(J6:J497)</f>
        <v>2548.5</v>
      </c>
      <c r="K5" s="4">
        <f t="shared" si="0"/>
        <v>-425.07400000000007</v>
      </c>
      <c r="L5" s="4">
        <f t="shared" si="0"/>
        <v>0</v>
      </c>
      <c r="M5" s="4">
        <f t="shared" si="0"/>
        <v>0</v>
      </c>
      <c r="N5" s="4">
        <f t="shared" si="0"/>
        <v>2161.6127999999999</v>
      </c>
      <c r="O5" s="4">
        <f t="shared" si="0"/>
        <v>424.68520000000001</v>
      </c>
      <c r="P5" s="4">
        <f t="shared" si="0"/>
        <v>2324.3191999999999</v>
      </c>
      <c r="Q5" s="4">
        <f t="shared" si="0"/>
        <v>0</v>
      </c>
      <c r="R5" s="1"/>
      <c r="S5" s="1"/>
      <c r="T5" s="1"/>
      <c r="U5" s="4">
        <f t="shared" ref="U5:Z5" si="1">SUM(U6:U497)</f>
        <v>519.78179999999998</v>
      </c>
      <c r="V5" s="4">
        <f t="shared" si="1"/>
        <v>477.06880000000001</v>
      </c>
      <c r="W5" s="4">
        <f t="shared" si="1"/>
        <v>434.76880000000006</v>
      </c>
      <c r="X5" s="4">
        <f t="shared" si="1"/>
        <v>420.70699999999999</v>
      </c>
      <c r="Y5" s="4">
        <f t="shared" si="1"/>
        <v>494.69039999999995</v>
      </c>
      <c r="Z5" s="4">
        <f t="shared" si="1"/>
        <v>385.31580000000002</v>
      </c>
      <c r="AA5" s="1"/>
      <c r="AB5" s="4">
        <f>SUM(AB6:AB497)</f>
        <v>621.13519999999971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" t="s">
        <v>29</v>
      </c>
      <c r="B6" s="1" t="s">
        <v>30</v>
      </c>
      <c r="C6" s="1">
        <v>79</v>
      </c>
      <c r="D6" s="1"/>
      <c r="E6" s="1">
        <v>26</v>
      </c>
      <c r="F6" s="1">
        <v>52</v>
      </c>
      <c r="G6" s="6">
        <v>0.14000000000000001</v>
      </c>
      <c r="H6" s="1">
        <v>180</v>
      </c>
      <c r="I6" s="1">
        <v>9988421</v>
      </c>
      <c r="J6" s="1">
        <v>26</v>
      </c>
      <c r="K6" s="1">
        <f t="shared" ref="K6:K44" si="2">E6-J6</f>
        <v>0</v>
      </c>
      <c r="L6" s="1"/>
      <c r="M6" s="1"/>
      <c r="N6" s="1"/>
      <c r="O6" s="1">
        <f>E6/5</f>
        <v>5.2</v>
      </c>
      <c r="P6" s="5">
        <f>14*O6-N6-F6</f>
        <v>20.799999999999997</v>
      </c>
      <c r="Q6" s="5"/>
      <c r="R6" s="1"/>
      <c r="S6" s="1">
        <f t="shared" ref="S6:S44" si="3">(F6+N6+P6)/O6</f>
        <v>13.999999999999998</v>
      </c>
      <c r="T6" s="1">
        <f t="shared" ref="T6:T44" si="4">(F6+N6)/O6</f>
        <v>10</v>
      </c>
      <c r="U6" s="1">
        <v>3.4</v>
      </c>
      <c r="V6" s="1">
        <v>0.4</v>
      </c>
      <c r="W6" s="1">
        <v>3.2</v>
      </c>
      <c r="X6" s="1">
        <v>5.4</v>
      </c>
      <c r="Y6" s="1">
        <v>1</v>
      </c>
      <c r="Z6" s="1">
        <v>0</v>
      </c>
      <c r="AA6" s="1"/>
      <c r="AB6" s="1">
        <f t="shared" ref="AB6:AB44" si="5">P6*G6</f>
        <v>2.9119999999999999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1" t="s">
        <v>31</v>
      </c>
      <c r="B7" s="1" t="s">
        <v>30</v>
      </c>
      <c r="C7" s="1">
        <v>138</v>
      </c>
      <c r="D7" s="1"/>
      <c r="E7" s="1">
        <v>23</v>
      </c>
      <c r="F7" s="1">
        <v>115</v>
      </c>
      <c r="G7" s="6">
        <v>0.18</v>
      </c>
      <c r="H7" s="1">
        <v>270</v>
      </c>
      <c r="I7" s="1">
        <v>9988438</v>
      </c>
      <c r="J7" s="1">
        <v>23</v>
      </c>
      <c r="K7" s="1">
        <f t="shared" si="2"/>
        <v>0</v>
      </c>
      <c r="L7" s="1"/>
      <c r="M7" s="1"/>
      <c r="N7" s="1"/>
      <c r="O7" s="1">
        <f t="shared" ref="O7:O44" si="6">E7/5</f>
        <v>4.5999999999999996</v>
      </c>
      <c r="P7" s="5"/>
      <c r="Q7" s="5"/>
      <c r="R7" s="1"/>
      <c r="S7" s="1">
        <f t="shared" si="3"/>
        <v>25.000000000000004</v>
      </c>
      <c r="T7" s="1">
        <f t="shared" si="4"/>
        <v>25.000000000000004</v>
      </c>
      <c r="U7" s="1">
        <v>1.6</v>
      </c>
      <c r="V7" s="1">
        <v>5.2</v>
      </c>
      <c r="W7" s="1">
        <v>8.4</v>
      </c>
      <c r="X7" s="1">
        <v>2</v>
      </c>
      <c r="Y7" s="1">
        <v>0</v>
      </c>
      <c r="Z7" s="1">
        <v>0.2</v>
      </c>
      <c r="AA7" s="31" t="s">
        <v>33</v>
      </c>
      <c r="AB7" s="1">
        <f t="shared" si="5"/>
        <v>0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" t="s">
        <v>32</v>
      </c>
      <c r="B8" s="1" t="s">
        <v>30</v>
      </c>
      <c r="C8" s="1">
        <v>118</v>
      </c>
      <c r="D8" s="1"/>
      <c r="E8" s="1">
        <v>28</v>
      </c>
      <c r="F8" s="1">
        <v>90</v>
      </c>
      <c r="G8" s="6">
        <v>0.18</v>
      </c>
      <c r="H8" s="1">
        <v>270</v>
      </c>
      <c r="I8" s="1">
        <v>9988445</v>
      </c>
      <c r="J8" s="1">
        <v>28</v>
      </c>
      <c r="K8" s="1">
        <f t="shared" si="2"/>
        <v>0</v>
      </c>
      <c r="L8" s="1"/>
      <c r="M8" s="1"/>
      <c r="N8" s="1"/>
      <c r="O8" s="1">
        <f t="shared" si="6"/>
        <v>5.6</v>
      </c>
      <c r="P8" s="5"/>
      <c r="Q8" s="5"/>
      <c r="R8" s="1"/>
      <c r="S8" s="1">
        <f t="shared" si="3"/>
        <v>16.071428571428573</v>
      </c>
      <c r="T8" s="1">
        <f t="shared" si="4"/>
        <v>16.071428571428573</v>
      </c>
      <c r="U8" s="1">
        <v>5</v>
      </c>
      <c r="V8" s="1">
        <v>8.8000000000000007</v>
      </c>
      <c r="W8" s="1">
        <v>9</v>
      </c>
      <c r="X8" s="1">
        <v>1.6</v>
      </c>
      <c r="Y8" s="1">
        <v>0</v>
      </c>
      <c r="Z8" s="1">
        <v>0</v>
      </c>
      <c r="AA8" s="31" t="s">
        <v>33</v>
      </c>
      <c r="AB8" s="1">
        <f t="shared" si="5"/>
        <v>0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" t="s">
        <v>36</v>
      </c>
      <c r="B9" s="1" t="s">
        <v>30</v>
      </c>
      <c r="C9" s="1">
        <v>37</v>
      </c>
      <c r="D9" s="1"/>
      <c r="E9" s="1">
        <v>24</v>
      </c>
      <c r="F9" s="1">
        <v>13</v>
      </c>
      <c r="G9" s="6">
        <v>0.4</v>
      </c>
      <c r="H9" s="1">
        <v>270</v>
      </c>
      <c r="I9" s="1">
        <v>9988452</v>
      </c>
      <c r="J9" s="1">
        <v>24</v>
      </c>
      <c r="K9" s="1">
        <f t="shared" si="2"/>
        <v>0</v>
      </c>
      <c r="L9" s="1"/>
      <c r="M9" s="1"/>
      <c r="N9" s="1"/>
      <c r="O9" s="1">
        <f t="shared" si="6"/>
        <v>4.8</v>
      </c>
      <c r="P9" s="5">
        <f>15*O9-N9-F9</f>
        <v>59</v>
      </c>
      <c r="Q9" s="5"/>
      <c r="R9" s="1"/>
      <c r="S9" s="1">
        <f t="shared" si="3"/>
        <v>15</v>
      </c>
      <c r="T9" s="1">
        <f t="shared" si="4"/>
        <v>2.7083333333333335</v>
      </c>
      <c r="U9" s="1">
        <v>0.6</v>
      </c>
      <c r="V9" s="1">
        <v>0</v>
      </c>
      <c r="W9" s="1">
        <v>1.2</v>
      </c>
      <c r="X9" s="1">
        <v>0.4</v>
      </c>
      <c r="Y9" s="1">
        <v>1.8</v>
      </c>
      <c r="Z9" s="1">
        <v>6</v>
      </c>
      <c r="AA9" s="1"/>
      <c r="AB9" s="1">
        <f t="shared" si="5"/>
        <v>23.6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" t="s">
        <v>37</v>
      </c>
      <c r="B10" s="1" t="s">
        <v>30</v>
      </c>
      <c r="C10" s="1">
        <v>39</v>
      </c>
      <c r="D10" s="1"/>
      <c r="E10" s="1">
        <v>2</v>
      </c>
      <c r="F10" s="1">
        <v>37</v>
      </c>
      <c r="G10" s="6">
        <v>0.4</v>
      </c>
      <c r="H10" s="1">
        <v>270</v>
      </c>
      <c r="I10" s="1">
        <v>9988476</v>
      </c>
      <c r="J10" s="1">
        <v>2</v>
      </c>
      <c r="K10" s="1">
        <f t="shared" si="2"/>
        <v>0</v>
      </c>
      <c r="L10" s="1"/>
      <c r="M10" s="1"/>
      <c r="N10" s="1"/>
      <c r="O10" s="1">
        <f t="shared" si="6"/>
        <v>0.4</v>
      </c>
      <c r="P10" s="5"/>
      <c r="Q10" s="5"/>
      <c r="R10" s="1"/>
      <c r="S10" s="1">
        <f t="shared" si="3"/>
        <v>92.5</v>
      </c>
      <c r="T10" s="1">
        <f t="shared" si="4"/>
        <v>92.5</v>
      </c>
      <c r="U10" s="1">
        <v>1.4</v>
      </c>
      <c r="V10" s="1">
        <v>2</v>
      </c>
      <c r="W10" s="1">
        <v>0</v>
      </c>
      <c r="X10" s="1">
        <v>0</v>
      </c>
      <c r="Y10" s="1">
        <v>3.4</v>
      </c>
      <c r="Z10" s="1">
        <v>2</v>
      </c>
      <c r="AA10" s="32" t="s">
        <v>33</v>
      </c>
      <c r="AB10" s="1">
        <f t="shared" si="5"/>
        <v>0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ht="15.75" thickBot="1" x14ac:dyDescent="0.3">
      <c r="A11" s="1" t="s">
        <v>42</v>
      </c>
      <c r="B11" s="1" t="s">
        <v>30</v>
      </c>
      <c r="C11" s="1">
        <v>46</v>
      </c>
      <c r="D11" s="1"/>
      <c r="E11" s="1">
        <v>34</v>
      </c>
      <c r="F11" s="1">
        <v>12</v>
      </c>
      <c r="G11" s="6">
        <v>0.18</v>
      </c>
      <c r="H11" s="1">
        <v>150</v>
      </c>
      <c r="I11" s="1">
        <v>5034819</v>
      </c>
      <c r="J11" s="1">
        <v>35</v>
      </c>
      <c r="K11" s="1">
        <f t="shared" si="2"/>
        <v>-1</v>
      </c>
      <c r="L11" s="1"/>
      <c r="M11" s="1"/>
      <c r="N11" s="1">
        <v>43.599999999999987</v>
      </c>
      <c r="O11" s="1">
        <f t="shared" si="6"/>
        <v>6.8</v>
      </c>
      <c r="P11" s="5">
        <f>15*O11-N11-F11</f>
        <v>46.400000000000013</v>
      </c>
      <c r="Q11" s="5"/>
      <c r="R11" s="1"/>
      <c r="S11" s="1">
        <f t="shared" si="3"/>
        <v>15</v>
      </c>
      <c r="T11" s="1">
        <f t="shared" si="4"/>
        <v>8.1764705882352917</v>
      </c>
      <c r="U11" s="1">
        <v>5.6</v>
      </c>
      <c r="V11" s="1">
        <v>5.4</v>
      </c>
      <c r="W11" s="1">
        <v>5</v>
      </c>
      <c r="X11" s="1">
        <v>4.5999999999999996</v>
      </c>
      <c r="Y11" s="1">
        <v>7.2</v>
      </c>
      <c r="Z11" s="1">
        <v>5</v>
      </c>
      <c r="AA11" s="1"/>
      <c r="AB11" s="1">
        <f t="shared" si="5"/>
        <v>8.3520000000000021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24" t="s">
        <v>43</v>
      </c>
      <c r="B12" s="22" t="s">
        <v>39</v>
      </c>
      <c r="C12" s="22"/>
      <c r="D12" s="22"/>
      <c r="E12" s="22"/>
      <c r="F12" s="23"/>
      <c r="G12" s="6">
        <v>1</v>
      </c>
      <c r="H12" s="1">
        <v>150</v>
      </c>
      <c r="I12" s="1">
        <v>5039845</v>
      </c>
      <c r="J12" s="1"/>
      <c r="K12" s="1">
        <f t="shared" si="2"/>
        <v>0</v>
      </c>
      <c r="L12" s="1"/>
      <c r="M12" s="1"/>
      <c r="N12" s="1"/>
      <c r="O12" s="1">
        <f t="shared" si="6"/>
        <v>0</v>
      </c>
      <c r="P12" s="5">
        <v>15</v>
      </c>
      <c r="Q12" s="5"/>
      <c r="R12" s="1"/>
      <c r="S12" s="1" t="e">
        <f t="shared" si="3"/>
        <v>#DIV/0!</v>
      </c>
      <c r="T12" s="1" t="e">
        <f t="shared" si="4"/>
        <v>#DIV/0!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 t="s">
        <v>44</v>
      </c>
      <c r="AB12" s="1">
        <f t="shared" si="5"/>
        <v>15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ht="15.75" thickBot="1" x14ac:dyDescent="0.3">
      <c r="A13" s="25" t="s">
        <v>41</v>
      </c>
      <c r="B13" s="26" t="s">
        <v>39</v>
      </c>
      <c r="C13" s="26"/>
      <c r="D13" s="26">
        <v>14.78</v>
      </c>
      <c r="E13" s="26"/>
      <c r="F13" s="27">
        <v>14.78</v>
      </c>
      <c r="G13" s="28">
        <v>0</v>
      </c>
      <c r="H13" s="18" t="e">
        <v>#N/A</v>
      </c>
      <c r="I13" s="18" t="s">
        <v>40</v>
      </c>
      <c r="J13" s="18"/>
      <c r="K13" s="18">
        <f>E13-J13</f>
        <v>0</v>
      </c>
      <c r="L13" s="18"/>
      <c r="M13" s="18"/>
      <c r="N13" s="18"/>
      <c r="O13" s="18">
        <f>E13/5</f>
        <v>0</v>
      </c>
      <c r="P13" s="29"/>
      <c r="Q13" s="29"/>
      <c r="R13" s="18"/>
      <c r="S13" s="18" t="e">
        <f t="shared" si="3"/>
        <v>#DIV/0!</v>
      </c>
      <c r="T13" s="18" t="e">
        <f t="shared" si="4"/>
        <v>#DIV/0!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/>
      <c r="AB13" s="18">
        <f t="shared" si="5"/>
        <v>0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1" t="s">
        <v>45</v>
      </c>
      <c r="B14" s="1" t="s">
        <v>30</v>
      </c>
      <c r="C14" s="1">
        <v>310</v>
      </c>
      <c r="D14" s="1"/>
      <c r="E14" s="1">
        <v>132</v>
      </c>
      <c r="F14" s="1">
        <v>178</v>
      </c>
      <c r="G14" s="6">
        <v>0.1</v>
      </c>
      <c r="H14" s="1">
        <v>90</v>
      </c>
      <c r="I14" s="1">
        <v>8444163</v>
      </c>
      <c r="J14" s="1">
        <v>136</v>
      </c>
      <c r="K14" s="1">
        <f t="shared" si="2"/>
        <v>-4</v>
      </c>
      <c r="L14" s="1"/>
      <c r="M14" s="1"/>
      <c r="N14" s="1"/>
      <c r="O14" s="1">
        <f t="shared" si="6"/>
        <v>26.4</v>
      </c>
      <c r="P14" s="5">
        <f t="shared" ref="P14:P15" si="7">15*O14-N14-F14</f>
        <v>218</v>
      </c>
      <c r="Q14" s="5"/>
      <c r="R14" s="1"/>
      <c r="S14" s="1">
        <f t="shared" si="3"/>
        <v>15</v>
      </c>
      <c r="T14" s="1">
        <f t="shared" si="4"/>
        <v>6.7424242424242431</v>
      </c>
      <c r="U14" s="1">
        <v>21.2</v>
      </c>
      <c r="V14" s="1">
        <v>19.8</v>
      </c>
      <c r="W14" s="1">
        <v>25.6</v>
      </c>
      <c r="X14" s="1">
        <v>17.8</v>
      </c>
      <c r="Y14" s="1">
        <v>24.4</v>
      </c>
      <c r="Z14" s="1">
        <v>19.8</v>
      </c>
      <c r="AA14" s="1"/>
      <c r="AB14" s="1">
        <f t="shared" si="5"/>
        <v>21.8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ht="15.75" thickBot="1" x14ac:dyDescent="0.3">
      <c r="A15" s="1" t="s">
        <v>46</v>
      </c>
      <c r="B15" s="1" t="s">
        <v>30</v>
      </c>
      <c r="C15" s="1">
        <v>74</v>
      </c>
      <c r="D15" s="1">
        <v>50</v>
      </c>
      <c r="E15" s="1">
        <v>82</v>
      </c>
      <c r="F15" s="1">
        <v>42</v>
      </c>
      <c r="G15" s="6">
        <v>0.18</v>
      </c>
      <c r="H15" s="1">
        <v>150</v>
      </c>
      <c r="I15" s="1">
        <v>5038411</v>
      </c>
      <c r="J15" s="1">
        <v>83</v>
      </c>
      <c r="K15" s="1">
        <f t="shared" si="2"/>
        <v>-1</v>
      </c>
      <c r="L15" s="1"/>
      <c r="M15" s="1"/>
      <c r="N15" s="1">
        <v>61.600000000000023</v>
      </c>
      <c r="O15" s="1">
        <f t="shared" si="6"/>
        <v>16.399999999999999</v>
      </c>
      <c r="P15" s="5">
        <f t="shared" si="7"/>
        <v>142.39999999999995</v>
      </c>
      <c r="Q15" s="5"/>
      <c r="R15" s="1"/>
      <c r="S15" s="1">
        <f t="shared" si="3"/>
        <v>15</v>
      </c>
      <c r="T15" s="1">
        <f t="shared" si="4"/>
        <v>6.3170731707317094</v>
      </c>
      <c r="U15" s="1">
        <v>11.4</v>
      </c>
      <c r="V15" s="1">
        <v>13.4</v>
      </c>
      <c r="W15" s="1">
        <v>9.6</v>
      </c>
      <c r="X15" s="1">
        <v>11.4</v>
      </c>
      <c r="Y15" s="1">
        <v>12.4</v>
      </c>
      <c r="Z15" s="1">
        <v>10.6</v>
      </c>
      <c r="AA15" s="1"/>
      <c r="AB15" s="1">
        <f t="shared" si="5"/>
        <v>25.631999999999991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24" t="s">
        <v>47</v>
      </c>
      <c r="B16" s="22" t="s">
        <v>30</v>
      </c>
      <c r="C16" s="22">
        <v>18</v>
      </c>
      <c r="D16" s="22">
        <v>100</v>
      </c>
      <c r="E16" s="22">
        <v>13</v>
      </c>
      <c r="F16" s="23">
        <v>96</v>
      </c>
      <c r="G16" s="6">
        <v>0.18</v>
      </c>
      <c r="H16" s="1">
        <v>150</v>
      </c>
      <c r="I16" s="1">
        <v>5038459</v>
      </c>
      <c r="J16" s="1">
        <v>38</v>
      </c>
      <c r="K16" s="1">
        <f t="shared" si="2"/>
        <v>-25</v>
      </c>
      <c r="L16" s="1"/>
      <c r="M16" s="1"/>
      <c r="N16" s="1"/>
      <c r="O16" s="1">
        <f t="shared" si="6"/>
        <v>2.6</v>
      </c>
      <c r="P16" s="5"/>
      <c r="Q16" s="5"/>
      <c r="R16" s="1"/>
      <c r="S16" s="1">
        <f t="shared" si="3"/>
        <v>36.92307692307692</v>
      </c>
      <c r="T16" s="1">
        <f t="shared" si="4"/>
        <v>36.92307692307692</v>
      </c>
      <c r="U16" s="1">
        <v>7.6</v>
      </c>
      <c r="V16" s="1">
        <v>14.4</v>
      </c>
      <c r="W16" s="1">
        <v>6.8</v>
      </c>
      <c r="X16" s="1">
        <v>9.1999999999999993</v>
      </c>
      <c r="Y16" s="1">
        <v>12</v>
      </c>
      <c r="Z16" s="1">
        <v>11.8</v>
      </c>
      <c r="AA16" s="1"/>
      <c r="AB16" s="1">
        <f t="shared" si="5"/>
        <v>0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ht="15.75" thickBot="1" x14ac:dyDescent="0.3">
      <c r="A17" s="25" t="s">
        <v>62</v>
      </c>
      <c r="B17" s="26" t="s">
        <v>30</v>
      </c>
      <c r="C17" s="26">
        <v>44</v>
      </c>
      <c r="D17" s="26"/>
      <c r="E17" s="26">
        <v>25</v>
      </c>
      <c r="F17" s="27">
        <v>13</v>
      </c>
      <c r="G17" s="28">
        <v>0</v>
      </c>
      <c r="H17" s="18" t="e">
        <v>#N/A</v>
      </c>
      <c r="I17" s="18" t="s">
        <v>40</v>
      </c>
      <c r="J17" s="18">
        <v>24</v>
      </c>
      <c r="K17" s="18">
        <f>E17-J17</f>
        <v>1</v>
      </c>
      <c r="L17" s="18"/>
      <c r="M17" s="18"/>
      <c r="N17" s="18"/>
      <c r="O17" s="18">
        <f>E17/5</f>
        <v>5</v>
      </c>
      <c r="P17" s="29"/>
      <c r="Q17" s="29"/>
      <c r="R17" s="18"/>
      <c r="S17" s="18">
        <f t="shared" si="3"/>
        <v>2.6</v>
      </c>
      <c r="T17" s="18">
        <f t="shared" si="4"/>
        <v>2.6</v>
      </c>
      <c r="U17" s="18">
        <v>2.8</v>
      </c>
      <c r="V17" s="18">
        <v>1.6</v>
      </c>
      <c r="W17" s="18">
        <v>2.2000000000000002</v>
      </c>
      <c r="X17" s="18">
        <v>1.4</v>
      </c>
      <c r="Y17" s="18">
        <v>2</v>
      </c>
      <c r="Z17" s="18">
        <v>0</v>
      </c>
      <c r="AA17" s="18" t="s">
        <v>33</v>
      </c>
      <c r="AB17" s="18">
        <f t="shared" si="5"/>
        <v>0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1" t="s">
        <v>48</v>
      </c>
      <c r="B18" s="1" t="s">
        <v>30</v>
      </c>
      <c r="C18" s="1">
        <v>72</v>
      </c>
      <c r="D18" s="1"/>
      <c r="E18" s="1">
        <v>57</v>
      </c>
      <c r="F18" s="1">
        <v>15</v>
      </c>
      <c r="G18" s="6">
        <v>0.18</v>
      </c>
      <c r="H18" s="1">
        <v>150</v>
      </c>
      <c r="I18" s="1">
        <v>5038831</v>
      </c>
      <c r="J18" s="1">
        <v>57</v>
      </c>
      <c r="K18" s="1">
        <f t="shared" si="2"/>
        <v>0</v>
      </c>
      <c r="L18" s="1"/>
      <c r="M18" s="1"/>
      <c r="N18" s="1"/>
      <c r="O18" s="1">
        <f t="shared" si="6"/>
        <v>11.4</v>
      </c>
      <c r="P18" s="5">
        <f t="shared" ref="P18:P19" si="8">15*O18-N18-F18</f>
        <v>156</v>
      </c>
      <c r="Q18" s="5"/>
      <c r="R18" s="1"/>
      <c r="S18" s="1">
        <f t="shared" si="3"/>
        <v>15</v>
      </c>
      <c r="T18" s="1">
        <f t="shared" si="4"/>
        <v>1.3157894736842104</v>
      </c>
      <c r="U18" s="1">
        <v>5.2</v>
      </c>
      <c r="V18" s="1">
        <v>4</v>
      </c>
      <c r="W18" s="1">
        <v>5.6</v>
      </c>
      <c r="X18" s="1">
        <v>4.5999999999999996</v>
      </c>
      <c r="Y18" s="1">
        <v>4</v>
      </c>
      <c r="Z18" s="1">
        <v>4.8</v>
      </c>
      <c r="AA18" s="1" t="s">
        <v>49</v>
      </c>
      <c r="AB18" s="1">
        <f t="shared" si="5"/>
        <v>28.08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" t="s">
        <v>50</v>
      </c>
      <c r="B19" s="1" t="s">
        <v>30</v>
      </c>
      <c r="C19" s="1">
        <v>39</v>
      </c>
      <c r="D19" s="1"/>
      <c r="E19" s="1">
        <v>26</v>
      </c>
      <c r="F19" s="1">
        <v>13</v>
      </c>
      <c r="G19" s="6">
        <v>0.18</v>
      </c>
      <c r="H19" s="1">
        <v>120</v>
      </c>
      <c r="I19" s="1">
        <v>5038855</v>
      </c>
      <c r="J19" s="1">
        <v>39</v>
      </c>
      <c r="K19" s="1">
        <f t="shared" si="2"/>
        <v>-13</v>
      </c>
      <c r="L19" s="1"/>
      <c r="M19" s="1"/>
      <c r="N19" s="1"/>
      <c r="O19" s="1">
        <f t="shared" si="6"/>
        <v>5.2</v>
      </c>
      <c r="P19" s="5">
        <f t="shared" si="8"/>
        <v>65</v>
      </c>
      <c r="Q19" s="5"/>
      <c r="R19" s="1"/>
      <c r="S19" s="1">
        <f t="shared" si="3"/>
        <v>15</v>
      </c>
      <c r="T19" s="1">
        <f t="shared" si="4"/>
        <v>2.5</v>
      </c>
      <c r="U19" s="1">
        <v>1.4</v>
      </c>
      <c r="V19" s="1">
        <v>0</v>
      </c>
      <c r="W19" s="1">
        <v>2.4</v>
      </c>
      <c r="X19" s="1">
        <v>5.8</v>
      </c>
      <c r="Y19" s="1">
        <v>5.6</v>
      </c>
      <c r="Z19" s="1">
        <v>4.2</v>
      </c>
      <c r="AA19" s="1" t="s">
        <v>51</v>
      </c>
      <c r="AB19" s="1">
        <f t="shared" si="5"/>
        <v>11.7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1" t="s">
        <v>52</v>
      </c>
      <c r="B20" s="1" t="s">
        <v>30</v>
      </c>
      <c r="C20" s="1">
        <v>70</v>
      </c>
      <c r="D20" s="1">
        <v>130</v>
      </c>
      <c r="E20" s="1">
        <v>59</v>
      </c>
      <c r="F20" s="1">
        <v>141</v>
      </c>
      <c r="G20" s="6">
        <v>0.18</v>
      </c>
      <c r="H20" s="1">
        <v>150</v>
      </c>
      <c r="I20" s="1">
        <v>5038435</v>
      </c>
      <c r="J20" s="1">
        <v>107</v>
      </c>
      <c r="K20" s="1">
        <f t="shared" si="2"/>
        <v>-48</v>
      </c>
      <c r="L20" s="1"/>
      <c r="M20" s="1"/>
      <c r="N20" s="1">
        <v>113.6</v>
      </c>
      <c r="O20" s="1">
        <f t="shared" si="6"/>
        <v>11.8</v>
      </c>
      <c r="P20" s="5"/>
      <c r="Q20" s="5"/>
      <c r="R20" s="1"/>
      <c r="S20" s="1">
        <f t="shared" si="3"/>
        <v>21.576271186440675</v>
      </c>
      <c r="T20" s="1">
        <f t="shared" si="4"/>
        <v>21.576271186440675</v>
      </c>
      <c r="U20" s="1">
        <v>19.399999999999999</v>
      </c>
      <c r="V20" s="1">
        <v>22.6</v>
      </c>
      <c r="W20" s="1">
        <v>10.4</v>
      </c>
      <c r="X20" s="1">
        <v>16.600000000000001</v>
      </c>
      <c r="Y20" s="1">
        <v>16.399999999999999</v>
      </c>
      <c r="Z20" s="1">
        <v>12.6</v>
      </c>
      <c r="AA20" s="31" t="s">
        <v>33</v>
      </c>
      <c r="AB20" s="1">
        <f t="shared" si="5"/>
        <v>0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ht="15.75" thickBot="1" x14ac:dyDescent="0.3">
      <c r="A21" s="15" t="s">
        <v>53</v>
      </c>
      <c r="B21" s="15" t="s">
        <v>30</v>
      </c>
      <c r="C21" s="15">
        <v>9</v>
      </c>
      <c r="D21" s="15"/>
      <c r="E21" s="15"/>
      <c r="F21" s="15">
        <v>9</v>
      </c>
      <c r="G21" s="16">
        <v>0.4</v>
      </c>
      <c r="H21" s="15" t="e">
        <v>#N/A</v>
      </c>
      <c r="I21" s="15">
        <v>5039609</v>
      </c>
      <c r="J21" s="15"/>
      <c r="K21" s="15">
        <f t="shared" si="2"/>
        <v>0</v>
      </c>
      <c r="L21" s="15"/>
      <c r="M21" s="15"/>
      <c r="N21" s="15"/>
      <c r="O21" s="15">
        <f t="shared" si="6"/>
        <v>0</v>
      </c>
      <c r="P21" s="17"/>
      <c r="Q21" s="17"/>
      <c r="R21" s="15"/>
      <c r="S21" s="15" t="e">
        <f t="shared" si="3"/>
        <v>#DIV/0!</v>
      </c>
      <c r="T21" s="15" t="e">
        <f t="shared" si="4"/>
        <v>#DIV/0!</v>
      </c>
      <c r="U21" s="15">
        <v>0</v>
      </c>
      <c r="V21" s="15">
        <v>0.2</v>
      </c>
      <c r="W21" s="15">
        <v>1</v>
      </c>
      <c r="X21" s="15">
        <v>2.8</v>
      </c>
      <c r="Y21" s="15">
        <v>0.6</v>
      </c>
      <c r="Z21" s="15">
        <v>28.6</v>
      </c>
      <c r="AA21" s="33" t="s">
        <v>81</v>
      </c>
      <c r="AB21" s="15">
        <f t="shared" si="5"/>
        <v>0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24" t="s">
        <v>54</v>
      </c>
      <c r="B22" s="22" t="s">
        <v>30</v>
      </c>
      <c r="C22" s="22">
        <v>9</v>
      </c>
      <c r="D22" s="22">
        <v>90</v>
      </c>
      <c r="E22" s="22">
        <v>2</v>
      </c>
      <c r="F22" s="23">
        <v>89</v>
      </c>
      <c r="G22" s="6">
        <v>0.18</v>
      </c>
      <c r="H22" s="1">
        <v>120</v>
      </c>
      <c r="I22" s="1">
        <v>5038398</v>
      </c>
      <c r="J22" s="1">
        <v>11</v>
      </c>
      <c r="K22" s="1">
        <f t="shared" si="2"/>
        <v>-9</v>
      </c>
      <c r="L22" s="1"/>
      <c r="M22" s="1"/>
      <c r="N22" s="1"/>
      <c r="O22" s="1">
        <f t="shared" si="6"/>
        <v>0.4</v>
      </c>
      <c r="P22" s="5"/>
      <c r="Q22" s="5"/>
      <c r="R22" s="1"/>
      <c r="S22" s="1">
        <f t="shared" si="3"/>
        <v>222.5</v>
      </c>
      <c r="T22" s="1">
        <f t="shared" si="4"/>
        <v>222.5</v>
      </c>
      <c r="U22" s="1">
        <v>6.6</v>
      </c>
      <c r="V22" s="1">
        <v>10.4</v>
      </c>
      <c r="W22" s="1">
        <v>2.6</v>
      </c>
      <c r="X22" s="1">
        <v>1.6</v>
      </c>
      <c r="Y22" s="1">
        <v>3</v>
      </c>
      <c r="Z22" s="1">
        <v>1.8</v>
      </c>
      <c r="AA22" s="1"/>
      <c r="AB22" s="1">
        <f t="shared" si="5"/>
        <v>0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ht="15.75" thickBot="1" x14ac:dyDescent="0.3">
      <c r="A23" s="25" t="s">
        <v>63</v>
      </c>
      <c r="B23" s="26" t="s">
        <v>30</v>
      </c>
      <c r="C23" s="26">
        <v>11</v>
      </c>
      <c r="D23" s="26"/>
      <c r="E23" s="26">
        <v>2</v>
      </c>
      <c r="F23" s="27"/>
      <c r="G23" s="28">
        <v>0</v>
      </c>
      <c r="H23" s="18" t="e">
        <v>#N/A</v>
      </c>
      <c r="I23" s="18" t="s">
        <v>40</v>
      </c>
      <c r="J23" s="18">
        <v>12</v>
      </c>
      <c r="K23" s="18">
        <f>E23-J23</f>
        <v>-10</v>
      </c>
      <c r="L23" s="18"/>
      <c r="M23" s="18"/>
      <c r="N23" s="18"/>
      <c r="O23" s="18">
        <f>E23/5</f>
        <v>0.4</v>
      </c>
      <c r="P23" s="29"/>
      <c r="Q23" s="29"/>
      <c r="R23" s="18"/>
      <c r="S23" s="18">
        <f t="shared" si="3"/>
        <v>0</v>
      </c>
      <c r="T23" s="18">
        <f t="shared" si="4"/>
        <v>0</v>
      </c>
      <c r="U23" s="18">
        <v>0.2</v>
      </c>
      <c r="V23" s="18">
        <v>0.6</v>
      </c>
      <c r="W23" s="18">
        <v>1.6</v>
      </c>
      <c r="X23" s="18">
        <v>4.5999999999999996</v>
      </c>
      <c r="Y23" s="18">
        <v>4.2</v>
      </c>
      <c r="Z23" s="18">
        <v>1.4</v>
      </c>
      <c r="AA23" s="18"/>
      <c r="AB23" s="18">
        <f t="shared" si="5"/>
        <v>0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5.75" thickBot="1" x14ac:dyDescent="0.3">
      <c r="A24" s="1" t="s">
        <v>56</v>
      </c>
      <c r="B24" s="1" t="s">
        <v>39</v>
      </c>
      <c r="C24" s="1"/>
      <c r="D24" s="1">
        <v>44.97</v>
      </c>
      <c r="E24" s="1"/>
      <c r="F24" s="1">
        <v>44.97</v>
      </c>
      <c r="G24" s="6">
        <v>1</v>
      </c>
      <c r="H24" s="1">
        <v>150</v>
      </c>
      <c r="I24" s="1">
        <v>5038596</v>
      </c>
      <c r="J24" s="1"/>
      <c r="K24" s="1">
        <f t="shared" si="2"/>
        <v>0</v>
      </c>
      <c r="L24" s="1"/>
      <c r="M24" s="1"/>
      <c r="N24" s="1"/>
      <c r="O24" s="1">
        <f t="shared" si="6"/>
        <v>0</v>
      </c>
      <c r="P24" s="5">
        <v>15</v>
      </c>
      <c r="Q24" s="5"/>
      <c r="R24" s="1"/>
      <c r="S24" s="1" t="e">
        <f t="shared" si="3"/>
        <v>#DIV/0!</v>
      </c>
      <c r="T24" s="1" t="e">
        <f t="shared" si="4"/>
        <v>#DIV/0!</v>
      </c>
      <c r="U24" s="1">
        <v>0</v>
      </c>
      <c r="V24" s="1">
        <v>1.9279999999999999</v>
      </c>
      <c r="W24" s="1">
        <v>0.51800000000000002</v>
      </c>
      <c r="X24" s="1">
        <v>5.3940000000000001</v>
      </c>
      <c r="Y24" s="1">
        <v>3.016</v>
      </c>
      <c r="Z24" s="1">
        <v>3.226</v>
      </c>
      <c r="AA24" s="1" t="s">
        <v>57</v>
      </c>
      <c r="AB24" s="1">
        <f t="shared" si="5"/>
        <v>15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25">
      <c r="A25" s="19" t="s">
        <v>58</v>
      </c>
      <c r="B25" s="20" t="s">
        <v>39</v>
      </c>
      <c r="C25" s="20"/>
      <c r="D25" s="20"/>
      <c r="E25" s="20"/>
      <c r="F25" s="21"/>
      <c r="G25" s="13">
        <v>1</v>
      </c>
      <c r="H25" s="12">
        <v>120</v>
      </c>
      <c r="I25" s="12">
        <v>8785204</v>
      </c>
      <c r="J25" s="12"/>
      <c r="K25" s="12">
        <f t="shared" si="2"/>
        <v>0</v>
      </c>
      <c r="L25" s="12"/>
      <c r="M25" s="12"/>
      <c r="N25" s="12"/>
      <c r="O25" s="12">
        <f t="shared" si="6"/>
        <v>0</v>
      </c>
      <c r="P25" s="14"/>
      <c r="Q25" s="14"/>
      <c r="R25" s="12"/>
      <c r="S25" s="12" t="e">
        <f t="shared" si="3"/>
        <v>#DIV/0!</v>
      </c>
      <c r="T25" s="12" t="e">
        <f t="shared" si="4"/>
        <v>#DIV/0!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 t="s">
        <v>59</v>
      </c>
      <c r="AB25" s="12">
        <f t="shared" si="5"/>
        <v>0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ht="15.75" thickBot="1" x14ac:dyDescent="0.3">
      <c r="A26" s="25" t="s">
        <v>38</v>
      </c>
      <c r="B26" s="26" t="s">
        <v>39</v>
      </c>
      <c r="C26" s="26">
        <v>125.66500000000001</v>
      </c>
      <c r="D26" s="26"/>
      <c r="E26" s="26">
        <v>14.728</v>
      </c>
      <c r="F26" s="27">
        <v>110.937</v>
      </c>
      <c r="G26" s="28">
        <v>0</v>
      </c>
      <c r="H26" s="18" t="e">
        <v>#N/A</v>
      </c>
      <c r="I26" s="18" t="s">
        <v>40</v>
      </c>
      <c r="J26" s="18">
        <v>17.5</v>
      </c>
      <c r="K26" s="18">
        <f>E26-J26</f>
        <v>-2.7720000000000002</v>
      </c>
      <c r="L26" s="18"/>
      <c r="M26" s="18"/>
      <c r="N26" s="18"/>
      <c r="O26" s="18">
        <f>E26/5</f>
        <v>2.9455999999999998</v>
      </c>
      <c r="P26" s="29"/>
      <c r="Q26" s="29"/>
      <c r="R26" s="18"/>
      <c r="S26" s="18">
        <f t="shared" si="3"/>
        <v>37.661936447582839</v>
      </c>
      <c r="T26" s="18">
        <f t="shared" si="4"/>
        <v>37.661936447582839</v>
      </c>
      <c r="U26" s="18">
        <v>0.97819999999999996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/>
      <c r="AB26" s="18">
        <f t="shared" si="5"/>
        <v>0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ht="15.75" thickBot="1" x14ac:dyDescent="0.3">
      <c r="A27" s="1" t="s">
        <v>60</v>
      </c>
      <c r="B27" s="1" t="s">
        <v>39</v>
      </c>
      <c r="C27" s="1">
        <v>10.768000000000001</v>
      </c>
      <c r="D27" s="1"/>
      <c r="E27" s="1">
        <v>4.95</v>
      </c>
      <c r="F27" s="1">
        <v>5.8179999999999996</v>
      </c>
      <c r="G27" s="6">
        <v>1</v>
      </c>
      <c r="H27" s="1">
        <v>180</v>
      </c>
      <c r="I27" s="1">
        <v>5038619</v>
      </c>
      <c r="J27" s="1">
        <v>5</v>
      </c>
      <c r="K27" s="1">
        <f t="shared" si="2"/>
        <v>-4.9999999999999822E-2</v>
      </c>
      <c r="L27" s="1"/>
      <c r="M27" s="1"/>
      <c r="N27" s="1">
        <v>15</v>
      </c>
      <c r="O27" s="1">
        <f t="shared" si="6"/>
        <v>0.99</v>
      </c>
      <c r="P27" s="5"/>
      <c r="Q27" s="5"/>
      <c r="R27" s="1"/>
      <c r="S27" s="1">
        <f t="shared" si="3"/>
        <v>21.028282828282826</v>
      </c>
      <c r="T27" s="1">
        <f t="shared" si="4"/>
        <v>21.028282828282826</v>
      </c>
      <c r="U27" s="1">
        <v>0.76639999999999997</v>
      </c>
      <c r="V27" s="1">
        <v>0</v>
      </c>
      <c r="W27" s="1">
        <v>0</v>
      </c>
      <c r="X27" s="1">
        <v>0</v>
      </c>
      <c r="Y27" s="1">
        <v>0.51800000000000002</v>
      </c>
      <c r="Z27" s="1">
        <v>1.8560000000000001</v>
      </c>
      <c r="AA27" s="33" t="s">
        <v>33</v>
      </c>
      <c r="AB27" s="1">
        <f t="shared" si="5"/>
        <v>0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24" t="s">
        <v>61</v>
      </c>
      <c r="B28" s="22" t="s">
        <v>39</v>
      </c>
      <c r="C28" s="22"/>
      <c r="D28" s="22"/>
      <c r="E28" s="22"/>
      <c r="F28" s="23"/>
      <c r="G28" s="6">
        <v>1</v>
      </c>
      <c r="H28" s="1">
        <v>150</v>
      </c>
      <c r="I28" s="1">
        <v>5038572</v>
      </c>
      <c r="J28" s="1"/>
      <c r="K28" s="1">
        <f t="shared" si="2"/>
        <v>0</v>
      </c>
      <c r="L28" s="1"/>
      <c r="M28" s="1"/>
      <c r="N28" s="1"/>
      <c r="O28" s="1">
        <f t="shared" si="6"/>
        <v>0</v>
      </c>
      <c r="P28" s="5">
        <v>15</v>
      </c>
      <c r="Q28" s="5"/>
      <c r="R28" s="1"/>
      <c r="S28" s="1" t="e">
        <f t="shared" si="3"/>
        <v>#DIV/0!</v>
      </c>
      <c r="T28" s="1" t="e">
        <f t="shared" si="4"/>
        <v>#DIV/0!</v>
      </c>
      <c r="U28" s="1">
        <v>0</v>
      </c>
      <c r="V28" s="1">
        <v>0</v>
      </c>
      <c r="W28" s="1">
        <v>0</v>
      </c>
      <c r="X28" s="1">
        <v>-0.45479999999999998</v>
      </c>
      <c r="Y28" s="1">
        <v>0</v>
      </c>
      <c r="Z28" s="1">
        <v>1.5569999999999999</v>
      </c>
      <c r="AA28" s="1"/>
      <c r="AB28" s="1">
        <f t="shared" si="5"/>
        <v>15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ht="15.75" thickBot="1" x14ac:dyDescent="0.3">
      <c r="A29" s="25" t="s">
        <v>55</v>
      </c>
      <c r="B29" s="26" t="s">
        <v>39</v>
      </c>
      <c r="C29" s="26">
        <v>24.87</v>
      </c>
      <c r="D29" s="26"/>
      <c r="E29" s="26">
        <v>7.27</v>
      </c>
      <c r="F29" s="27">
        <v>17.600000000000001</v>
      </c>
      <c r="G29" s="28">
        <v>0</v>
      </c>
      <c r="H29" s="18" t="e">
        <v>#N/A</v>
      </c>
      <c r="I29" s="18" t="s">
        <v>40</v>
      </c>
      <c r="J29" s="18">
        <v>16</v>
      </c>
      <c r="K29" s="18">
        <f>E29-J29</f>
        <v>-8.73</v>
      </c>
      <c r="L29" s="18"/>
      <c r="M29" s="18"/>
      <c r="N29" s="18"/>
      <c r="O29" s="18">
        <f>E29/5</f>
        <v>1.454</v>
      </c>
      <c r="P29" s="29"/>
      <c r="Q29" s="29"/>
      <c r="R29" s="18"/>
      <c r="S29" s="18">
        <f t="shared" si="3"/>
        <v>12.104539202200826</v>
      </c>
      <c r="T29" s="18">
        <f t="shared" si="4"/>
        <v>12.104539202200826</v>
      </c>
      <c r="U29" s="18">
        <v>1.466</v>
      </c>
      <c r="V29" s="18">
        <v>0.98199999999999998</v>
      </c>
      <c r="W29" s="18">
        <v>1.98</v>
      </c>
      <c r="X29" s="18">
        <v>0</v>
      </c>
      <c r="Y29" s="18">
        <v>1.9019999999999979</v>
      </c>
      <c r="Z29" s="18">
        <v>0</v>
      </c>
      <c r="AA29" s="18"/>
      <c r="AB29" s="18">
        <f t="shared" si="5"/>
        <v>0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" t="s">
        <v>64</v>
      </c>
      <c r="B30" s="1" t="s">
        <v>30</v>
      </c>
      <c r="C30" s="1">
        <v>175</v>
      </c>
      <c r="D30" s="1"/>
      <c r="E30" s="1">
        <v>134</v>
      </c>
      <c r="F30" s="1">
        <v>41</v>
      </c>
      <c r="G30" s="6">
        <v>0.1</v>
      </c>
      <c r="H30" s="1">
        <v>60</v>
      </c>
      <c r="I30" s="1">
        <v>8444170</v>
      </c>
      <c r="J30" s="1">
        <v>158</v>
      </c>
      <c r="K30" s="1">
        <f t="shared" si="2"/>
        <v>-24</v>
      </c>
      <c r="L30" s="1"/>
      <c r="M30" s="1"/>
      <c r="N30" s="1">
        <v>183.4</v>
      </c>
      <c r="O30" s="1">
        <f t="shared" si="6"/>
        <v>26.8</v>
      </c>
      <c r="P30" s="5">
        <f t="shared" ref="P30:P36" si="9">14*O30-N30-F30</f>
        <v>150.79999999999998</v>
      </c>
      <c r="Q30" s="5"/>
      <c r="R30" s="1"/>
      <c r="S30" s="1">
        <f t="shared" si="3"/>
        <v>14</v>
      </c>
      <c r="T30" s="1">
        <f t="shared" si="4"/>
        <v>8.3731343283582085</v>
      </c>
      <c r="U30" s="1">
        <v>25.6</v>
      </c>
      <c r="V30" s="1">
        <v>23.8</v>
      </c>
      <c r="W30" s="1">
        <v>11</v>
      </c>
      <c r="X30" s="1">
        <v>10.8</v>
      </c>
      <c r="Y30" s="1">
        <v>21.2</v>
      </c>
      <c r="Z30" s="1">
        <v>0</v>
      </c>
      <c r="AA30" s="1"/>
      <c r="AB30" s="1">
        <f t="shared" si="5"/>
        <v>15.079999999999998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" t="s">
        <v>65</v>
      </c>
      <c r="B31" s="1" t="s">
        <v>39</v>
      </c>
      <c r="C31" s="1">
        <v>127.134</v>
      </c>
      <c r="D31" s="1"/>
      <c r="E31" s="1">
        <v>47.247999999999998</v>
      </c>
      <c r="F31" s="1">
        <v>79.885999999999996</v>
      </c>
      <c r="G31" s="6">
        <v>1</v>
      </c>
      <c r="H31" s="1">
        <v>120</v>
      </c>
      <c r="I31" s="1">
        <v>5522704</v>
      </c>
      <c r="J31" s="1">
        <v>41.5</v>
      </c>
      <c r="K31" s="1">
        <f t="shared" si="2"/>
        <v>5.7479999999999976</v>
      </c>
      <c r="L31" s="1"/>
      <c r="M31" s="1"/>
      <c r="N31" s="1">
        <v>24.25160000000001</v>
      </c>
      <c r="O31" s="1">
        <f t="shared" si="6"/>
        <v>9.4496000000000002</v>
      </c>
      <c r="P31" s="5">
        <f>20*O31-N31-F31</f>
        <v>84.854400000000027</v>
      </c>
      <c r="Q31" s="5"/>
      <c r="R31" s="1"/>
      <c r="S31" s="1">
        <f t="shared" si="3"/>
        <v>20</v>
      </c>
      <c r="T31" s="1">
        <f t="shared" si="4"/>
        <v>11.020318320352185</v>
      </c>
      <c r="U31" s="1">
        <v>9.4616000000000007</v>
      </c>
      <c r="V31" s="1">
        <v>12.182</v>
      </c>
      <c r="W31" s="1">
        <v>4.3391999999999999</v>
      </c>
      <c r="X31" s="1">
        <v>12.547000000000001</v>
      </c>
      <c r="Y31" s="1">
        <v>8.9990000000000006</v>
      </c>
      <c r="Z31" s="1">
        <v>6.0579999999999998</v>
      </c>
      <c r="AA31" s="1"/>
      <c r="AB31" s="1">
        <f t="shared" si="5"/>
        <v>84.854400000000027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" t="s">
        <v>66</v>
      </c>
      <c r="B32" s="1" t="s">
        <v>30</v>
      </c>
      <c r="C32" s="1">
        <v>31</v>
      </c>
      <c r="D32" s="1"/>
      <c r="E32" s="1">
        <v>29</v>
      </c>
      <c r="F32" s="1"/>
      <c r="G32" s="6">
        <v>0.14000000000000001</v>
      </c>
      <c r="H32" s="1">
        <v>180</v>
      </c>
      <c r="I32" s="1">
        <v>9988391</v>
      </c>
      <c r="J32" s="1">
        <v>43</v>
      </c>
      <c r="K32" s="1">
        <f t="shared" si="2"/>
        <v>-14</v>
      </c>
      <c r="L32" s="1"/>
      <c r="M32" s="1"/>
      <c r="N32" s="1">
        <v>81</v>
      </c>
      <c r="O32" s="1">
        <f t="shared" si="6"/>
        <v>5.8</v>
      </c>
      <c r="P32" s="5"/>
      <c r="Q32" s="5"/>
      <c r="R32" s="1"/>
      <c r="S32" s="1">
        <f t="shared" si="3"/>
        <v>13.965517241379311</v>
      </c>
      <c r="T32" s="1">
        <f t="shared" si="4"/>
        <v>13.965517241379311</v>
      </c>
      <c r="U32" s="1">
        <v>7</v>
      </c>
      <c r="V32" s="1">
        <v>2.2000000000000002</v>
      </c>
      <c r="W32" s="1">
        <v>3.8</v>
      </c>
      <c r="X32" s="1">
        <v>3.8</v>
      </c>
      <c r="Y32" s="1">
        <v>2.6</v>
      </c>
      <c r="Z32" s="1">
        <v>0</v>
      </c>
      <c r="AA32" s="1"/>
      <c r="AB32" s="1">
        <f t="shared" si="5"/>
        <v>0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" t="s">
        <v>67</v>
      </c>
      <c r="B33" s="1" t="s">
        <v>30</v>
      </c>
      <c r="C33" s="1">
        <v>164</v>
      </c>
      <c r="D33" s="1"/>
      <c r="E33" s="1">
        <v>55</v>
      </c>
      <c r="F33" s="1">
        <v>108</v>
      </c>
      <c r="G33" s="6">
        <v>0.18</v>
      </c>
      <c r="H33" s="1">
        <v>270</v>
      </c>
      <c r="I33" s="1">
        <v>9988681</v>
      </c>
      <c r="J33" s="1">
        <v>53</v>
      </c>
      <c r="K33" s="1">
        <f t="shared" si="2"/>
        <v>2</v>
      </c>
      <c r="L33" s="1"/>
      <c r="M33" s="1"/>
      <c r="N33" s="1">
        <v>53.599999999999987</v>
      </c>
      <c r="O33" s="1">
        <f t="shared" si="6"/>
        <v>11</v>
      </c>
      <c r="P33" s="5"/>
      <c r="Q33" s="5"/>
      <c r="R33" s="1"/>
      <c r="S33" s="1">
        <f t="shared" si="3"/>
        <v>14.69090909090909</v>
      </c>
      <c r="T33" s="1">
        <f t="shared" si="4"/>
        <v>14.69090909090909</v>
      </c>
      <c r="U33" s="1">
        <v>13.6</v>
      </c>
      <c r="V33" s="1">
        <v>12.8</v>
      </c>
      <c r="W33" s="1">
        <v>5.4</v>
      </c>
      <c r="X33" s="1">
        <v>13.6</v>
      </c>
      <c r="Y33" s="1">
        <v>8.4</v>
      </c>
      <c r="Z33" s="1">
        <v>0</v>
      </c>
      <c r="AA33" s="1"/>
      <c r="AB33" s="1">
        <f t="shared" si="5"/>
        <v>0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" t="s">
        <v>68</v>
      </c>
      <c r="B34" s="1" t="s">
        <v>39</v>
      </c>
      <c r="C34" s="1">
        <v>38.578000000000003</v>
      </c>
      <c r="D34" s="1"/>
      <c r="E34" s="1">
        <v>31.577999999999999</v>
      </c>
      <c r="F34" s="1">
        <v>7</v>
      </c>
      <c r="G34" s="6">
        <v>1</v>
      </c>
      <c r="H34" s="1">
        <v>120</v>
      </c>
      <c r="I34" s="1">
        <v>8785198</v>
      </c>
      <c r="J34" s="1">
        <v>31</v>
      </c>
      <c r="K34" s="1">
        <f t="shared" si="2"/>
        <v>0.5779999999999994</v>
      </c>
      <c r="L34" s="1"/>
      <c r="M34" s="1"/>
      <c r="N34" s="1">
        <v>83.361199999999997</v>
      </c>
      <c r="O34" s="1">
        <f t="shared" si="6"/>
        <v>6.3155999999999999</v>
      </c>
      <c r="P34" s="5">
        <f>20*O34-N34-F34</f>
        <v>35.950800000000001</v>
      </c>
      <c r="Q34" s="5"/>
      <c r="R34" s="1"/>
      <c r="S34" s="1">
        <f t="shared" si="3"/>
        <v>20</v>
      </c>
      <c r="T34" s="1">
        <f t="shared" si="4"/>
        <v>14.307619228576858</v>
      </c>
      <c r="U34" s="1">
        <v>7.6212</v>
      </c>
      <c r="V34" s="1">
        <v>13.263999999999999</v>
      </c>
      <c r="W34" s="1">
        <v>9.5220000000000002</v>
      </c>
      <c r="X34" s="1">
        <v>4.9908000000000001</v>
      </c>
      <c r="Y34" s="1">
        <v>7.3073999999999986</v>
      </c>
      <c r="Z34" s="1">
        <v>9.8775999999999993</v>
      </c>
      <c r="AA34" s="1" t="s">
        <v>80</v>
      </c>
      <c r="AB34" s="1">
        <f t="shared" si="5"/>
        <v>35.950800000000001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" t="s">
        <v>69</v>
      </c>
      <c r="B35" s="1" t="s">
        <v>30</v>
      </c>
      <c r="C35" s="1">
        <v>468</v>
      </c>
      <c r="D35" s="1"/>
      <c r="E35" s="1">
        <v>208</v>
      </c>
      <c r="F35" s="1">
        <v>260</v>
      </c>
      <c r="G35" s="6">
        <v>0.1</v>
      </c>
      <c r="H35" s="1">
        <v>60</v>
      </c>
      <c r="I35" s="1">
        <v>8444187</v>
      </c>
      <c r="J35" s="1">
        <v>212</v>
      </c>
      <c r="K35" s="1">
        <f t="shared" si="2"/>
        <v>-4</v>
      </c>
      <c r="L35" s="1"/>
      <c r="M35" s="1"/>
      <c r="N35" s="1">
        <v>22</v>
      </c>
      <c r="O35" s="1">
        <f t="shared" si="6"/>
        <v>41.6</v>
      </c>
      <c r="P35" s="5">
        <f t="shared" si="9"/>
        <v>300.39999999999998</v>
      </c>
      <c r="Q35" s="5"/>
      <c r="R35" s="1"/>
      <c r="S35" s="1">
        <f t="shared" si="3"/>
        <v>13.999999999999998</v>
      </c>
      <c r="T35" s="1">
        <f t="shared" si="4"/>
        <v>6.7788461538461533</v>
      </c>
      <c r="U35" s="1">
        <v>35</v>
      </c>
      <c r="V35" s="1">
        <v>30.4</v>
      </c>
      <c r="W35" s="1">
        <v>40</v>
      </c>
      <c r="X35" s="1">
        <v>11.6</v>
      </c>
      <c r="Y35" s="1">
        <v>24.2</v>
      </c>
      <c r="Z35" s="1">
        <v>35.6</v>
      </c>
      <c r="AA35" s="1"/>
      <c r="AB35" s="1">
        <f t="shared" si="5"/>
        <v>30.04</v>
      </c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" t="s">
        <v>70</v>
      </c>
      <c r="B36" s="1" t="s">
        <v>30</v>
      </c>
      <c r="C36" s="1">
        <v>238</v>
      </c>
      <c r="D36" s="1"/>
      <c r="E36" s="1">
        <v>166</v>
      </c>
      <c r="F36" s="1">
        <v>71</v>
      </c>
      <c r="G36" s="6">
        <v>0.1</v>
      </c>
      <c r="H36" s="1">
        <v>90</v>
      </c>
      <c r="I36" s="1">
        <v>8444194</v>
      </c>
      <c r="J36" s="1">
        <v>173</v>
      </c>
      <c r="K36" s="1">
        <f t="shared" si="2"/>
        <v>-7</v>
      </c>
      <c r="L36" s="1"/>
      <c r="M36" s="1"/>
      <c r="N36" s="1">
        <v>253.99999999999989</v>
      </c>
      <c r="O36" s="1">
        <f t="shared" si="6"/>
        <v>33.200000000000003</v>
      </c>
      <c r="P36" s="5">
        <f t="shared" si="9"/>
        <v>139.80000000000018</v>
      </c>
      <c r="Q36" s="5"/>
      <c r="R36" s="1"/>
      <c r="S36" s="1">
        <f t="shared" si="3"/>
        <v>14</v>
      </c>
      <c r="T36" s="1">
        <f t="shared" si="4"/>
        <v>9.7891566265060206</v>
      </c>
      <c r="U36" s="1">
        <v>32.799999999999997</v>
      </c>
      <c r="V36" s="1">
        <v>26.2</v>
      </c>
      <c r="W36" s="1">
        <v>26.6</v>
      </c>
      <c r="X36" s="1">
        <v>8.1999999999999993</v>
      </c>
      <c r="Y36" s="1">
        <v>24.6</v>
      </c>
      <c r="Z36" s="1">
        <v>31.8</v>
      </c>
      <c r="AA36" s="1"/>
      <c r="AB36" s="1">
        <f t="shared" si="5"/>
        <v>13.980000000000018</v>
      </c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ht="15.75" thickBot="1" x14ac:dyDescent="0.3">
      <c r="A37" s="18" t="s">
        <v>71</v>
      </c>
      <c r="B37" s="18" t="s">
        <v>30</v>
      </c>
      <c r="C37" s="18"/>
      <c r="D37" s="18">
        <v>1</v>
      </c>
      <c r="E37" s="18">
        <v>1</v>
      </c>
      <c r="F37" s="18"/>
      <c r="G37" s="28">
        <v>0</v>
      </c>
      <c r="H37" s="18" t="e">
        <v>#N/A</v>
      </c>
      <c r="I37" s="30" t="s">
        <v>79</v>
      </c>
      <c r="J37" s="18">
        <v>2</v>
      </c>
      <c r="K37" s="18">
        <f t="shared" si="2"/>
        <v>-1</v>
      </c>
      <c r="L37" s="18"/>
      <c r="M37" s="18"/>
      <c r="N37" s="18"/>
      <c r="O37" s="18">
        <f t="shared" si="6"/>
        <v>0.2</v>
      </c>
      <c r="P37" s="29"/>
      <c r="Q37" s="29"/>
      <c r="R37" s="18"/>
      <c r="S37" s="18">
        <f t="shared" si="3"/>
        <v>0</v>
      </c>
      <c r="T37" s="18">
        <f t="shared" si="4"/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/>
      <c r="AB37" s="18">
        <f t="shared" si="5"/>
        <v>0</v>
      </c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24" t="s">
        <v>73</v>
      </c>
      <c r="B38" s="22" t="s">
        <v>30</v>
      </c>
      <c r="C38" s="22">
        <v>117</v>
      </c>
      <c r="D38" s="22"/>
      <c r="E38" s="22">
        <v>63</v>
      </c>
      <c r="F38" s="23">
        <v>54</v>
      </c>
      <c r="G38" s="6">
        <v>0.2</v>
      </c>
      <c r="H38" s="1">
        <v>120</v>
      </c>
      <c r="I38" s="1">
        <v>783798</v>
      </c>
      <c r="J38" s="1">
        <v>63</v>
      </c>
      <c r="K38" s="1">
        <f t="shared" si="2"/>
        <v>0</v>
      </c>
      <c r="L38" s="1"/>
      <c r="M38" s="1"/>
      <c r="N38" s="1">
        <v>15.19999999999999</v>
      </c>
      <c r="O38" s="1">
        <f t="shared" si="6"/>
        <v>12.6</v>
      </c>
      <c r="P38" s="5">
        <f>14*(O38+O39)-N38-N39-F38-F39</f>
        <v>107.20000000000002</v>
      </c>
      <c r="Q38" s="5"/>
      <c r="R38" s="1"/>
      <c r="S38" s="1">
        <f t="shared" si="3"/>
        <v>14</v>
      </c>
      <c r="T38" s="1">
        <f t="shared" si="4"/>
        <v>5.4920634920634912</v>
      </c>
      <c r="U38" s="1">
        <v>9</v>
      </c>
      <c r="V38" s="1">
        <v>12.6</v>
      </c>
      <c r="W38" s="1">
        <v>11.4</v>
      </c>
      <c r="X38" s="1">
        <v>9.4</v>
      </c>
      <c r="Y38" s="1">
        <v>10.8</v>
      </c>
      <c r="Z38" s="1">
        <v>11.2</v>
      </c>
      <c r="AA38" s="1"/>
      <c r="AB38" s="1">
        <f t="shared" si="5"/>
        <v>21.440000000000005</v>
      </c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ht="15.75" thickBot="1" x14ac:dyDescent="0.3">
      <c r="A39" s="25" t="s">
        <v>72</v>
      </c>
      <c r="B39" s="26" t="s">
        <v>30</v>
      </c>
      <c r="C39" s="26">
        <v>15</v>
      </c>
      <c r="D39" s="26"/>
      <c r="E39" s="26"/>
      <c r="F39" s="27"/>
      <c r="G39" s="28">
        <v>0</v>
      </c>
      <c r="H39" s="18" t="e">
        <v>#N/A</v>
      </c>
      <c r="I39" s="18" t="s">
        <v>40</v>
      </c>
      <c r="J39" s="18"/>
      <c r="K39" s="18">
        <f>E39-J39</f>
        <v>0</v>
      </c>
      <c r="L39" s="18"/>
      <c r="M39" s="18"/>
      <c r="N39" s="18"/>
      <c r="O39" s="18">
        <f>E39/5</f>
        <v>0</v>
      </c>
      <c r="P39" s="29"/>
      <c r="Q39" s="29"/>
      <c r="R39" s="18"/>
      <c r="S39" s="18" t="e">
        <f t="shared" si="3"/>
        <v>#DIV/0!</v>
      </c>
      <c r="T39" s="18" t="e">
        <f t="shared" si="4"/>
        <v>#DIV/0!</v>
      </c>
      <c r="U39" s="18">
        <v>0.2</v>
      </c>
      <c r="V39" s="18">
        <v>0.2</v>
      </c>
      <c r="W39" s="18">
        <v>0</v>
      </c>
      <c r="X39" s="18">
        <v>0</v>
      </c>
      <c r="Y39" s="18">
        <v>0</v>
      </c>
      <c r="Z39" s="18">
        <v>0</v>
      </c>
      <c r="AA39" s="18"/>
      <c r="AB39" s="18">
        <f t="shared" si="5"/>
        <v>0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24" t="s">
        <v>74</v>
      </c>
      <c r="B40" s="22" t="s">
        <v>39</v>
      </c>
      <c r="C40" s="22">
        <v>352.00200000000001</v>
      </c>
      <c r="D40" s="22">
        <v>4.3239999999999998</v>
      </c>
      <c r="E40" s="22"/>
      <c r="F40" s="23">
        <v>235.25</v>
      </c>
      <c r="G40" s="6">
        <v>1</v>
      </c>
      <c r="H40" s="1">
        <v>120</v>
      </c>
      <c r="I40" s="1">
        <v>783811</v>
      </c>
      <c r="J40" s="1"/>
      <c r="K40" s="1">
        <f t="shared" si="2"/>
        <v>0</v>
      </c>
      <c r="L40" s="1"/>
      <c r="M40" s="1"/>
      <c r="N40" s="1"/>
      <c r="O40" s="1">
        <f t="shared" si="6"/>
        <v>0</v>
      </c>
      <c r="P40" s="5"/>
      <c r="Q40" s="5"/>
      <c r="R40" s="1"/>
      <c r="S40" s="1" t="e">
        <f t="shared" si="3"/>
        <v>#DIV/0!</v>
      </c>
      <c r="T40" s="1" t="e">
        <f t="shared" si="4"/>
        <v>#DIV/0!</v>
      </c>
      <c r="U40" s="1">
        <v>0</v>
      </c>
      <c r="V40" s="1">
        <v>0</v>
      </c>
      <c r="W40" s="1">
        <v>0</v>
      </c>
      <c r="X40" s="1">
        <v>0</v>
      </c>
      <c r="Y40" s="1">
        <v>0.68439999999999368</v>
      </c>
      <c r="Z40" s="1">
        <v>0</v>
      </c>
      <c r="AA40" s="32" t="s">
        <v>33</v>
      </c>
      <c r="AB40" s="1">
        <f t="shared" si="5"/>
        <v>0</v>
      </c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ht="15.75" thickBot="1" x14ac:dyDescent="0.3">
      <c r="A41" s="25" t="s">
        <v>75</v>
      </c>
      <c r="B41" s="26" t="s">
        <v>39</v>
      </c>
      <c r="C41" s="26">
        <v>2.1760000000000002</v>
      </c>
      <c r="D41" s="26">
        <v>20.036000000000001</v>
      </c>
      <c r="E41" s="26">
        <v>22.212</v>
      </c>
      <c r="F41" s="27"/>
      <c r="G41" s="28">
        <v>0</v>
      </c>
      <c r="H41" s="18" t="e">
        <v>#N/A</v>
      </c>
      <c r="I41" s="18" t="s">
        <v>40</v>
      </c>
      <c r="J41" s="18">
        <v>21</v>
      </c>
      <c r="K41" s="18">
        <f t="shared" si="2"/>
        <v>1.2119999999999997</v>
      </c>
      <c r="L41" s="18"/>
      <c r="M41" s="18"/>
      <c r="N41" s="18"/>
      <c r="O41" s="18">
        <f t="shared" si="6"/>
        <v>4.4424000000000001</v>
      </c>
      <c r="P41" s="29"/>
      <c r="Q41" s="29"/>
      <c r="R41" s="18"/>
      <c r="S41" s="18">
        <f t="shared" si="3"/>
        <v>0</v>
      </c>
      <c r="T41" s="18">
        <f t="shared" si="4"/>
        <v>0</v>
      </c>
      <c r="U41" s="18">
        <v>5.8423999999999996</v>
      </c>
      <c r="V41" s="18">
        <v>5.1036000000000001</v>
      </c>
      <c r="W41" s="18">
        <v>1.1756</v>
      </c>
      <c r="X41" s="18">
        <v>2.4548000000000001</v>
      </c>
      <c r="Y41" s="18">
        <v>4.4955999999999996</v>
      </c>
      <c r="Z41" s="18">
        <v>0</v>
      </c>
      <c r="AA41" s="18"/>
      <c r="AB41" s="18">
        <f t="shared" si="5"/>
        <v>0</v>
      </c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ht="15.75" thickBot="1" x14ac:dyDescent="0.3">
      <c r="A42" s="1" t="s">
        <v>76</v>
      </c>
      <c r="B42" s="1" t="s">
        <v>30</v>
      </c>
      <c r="C42" s="1">
        <v>66</v>
      </c>
      <c r="D42" s="1"/>
      <c r="E42" s="1"/>
      <c r="F42" s="1">
        <v>66</v>
      </c>
      <c r="G42" s="6">
        <v>0.2</v>
      </c>
      <c r="H42" s="1">
        <v>120</v>
      </c>
      <c r="I42" s="1">
        <v>783804</v>
      </c>
      <c r="J42" s="1">
        <v>58</v>
      </c>
      <c r="K42" s="1">
        <f t="shared" si="2"/>
        <v>-58</v>
      </c>
      <c r="L42" s="1"/>
      <c r="M42" s="1"/>
      <c r="N42" s="1">
        <v>111</v>
      </c>
      <c r="O42" s="1">
        <f t="shared" si="6"/>
        <v>0</v>
      </c>
      <c r="P42" s="5"/>
      <c r="Q42" s="5"/>
      <c r="R42" s="1"/>
      <c r="S42" s="1" t="e">
        <f t="shared" si="3"/>
        <v>#DIV/0!</v>
      </c>
      <c r="T42" s="1" t="e">
        <f t="shared" si="4"/>
        <v>#DIV/0!</v>
      </c>
      <c r="U42" s="1">
        <v>11.8</v>
      </c>
      <c r="V42" s="1">
        <v>8.6</v>
      </c>
      <c r="W42" s="1">
        <v>6.4</v>
      </c>
      <c r="X42" s="1">
        <v>10</v>
      </c>
      <c r="Y42" s="1">
        <v>11.2</v>
      </c>
      <c r="Z42" s="1">
        <v>10.4</v>
      </c>
      <c r="AA42" s="32" t="s">
        <v>33</v>
      </c>
      <c r="AB42" s="1">
        <f t="shared" si="5"/>
        <v>0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24" t="s">
        <v>77</v>
      </c>
      <c r="B43" s="22" t="s">
        <v>39</v>
      </c>
      <c r="C43" s="22">
        <v>1600.3140000000001</v>
      </c>
      <c r="D43" s="22"/>
      <c r="E43" s="22">
        <v>56.427999999999997</v>
      </c>
      <c r="F43" s="23">
        <v>1209.046</v>
      </c>
      <c r="G43" s="6">
        <v>1</v>
      </c>
      <c r="H43" s="1">
        <v>120</v>
      </c>
      <c r="I43" s="1">
        <v>783828</v>
      </c>
      <c r="J43" s="1">
        <v>49</v>
      </c>
      <c r="K43" s="1">
        <f t="shared" si="2"/>
        <v>7.4279999999999973</v>
      </c>
      <c r="L43" s="1"/>
      <c r="M43" s="1"/>
      <c r="N43" s="1"/>
      <c r="O43" s="1">
        <f t="shared" si="6"/>
        <v>11.285599999999999</v>
      </c>
      <c r="P43" s="5">
        <f>20*(O43+O44)-N43-N44-F43-F44</f>
        <v>252.71399999999971</v>
      </c>
      <c r="Q43" s="5"/>
      <c r="R43" s="1"/>
      <c r="S43" s="1">
        <f t="shared" si="3"/>
        <v>129.52434961366697</v>
      </c>
      <c r="T43" s="1">
        <f t="shared" si="4"/>
        <v>107.13174310625932</v>
      </c>
      <c r="U43" s="1">
        <v>9.3919999999999995</v>
      </c>
      <c r="V43" s="1">
        <v>7.5304000000000002</v>
      </c>
      <c r="W43" s="1">
        <v>1.3328</v>
      </c>
      <c r="X43" s="1">
        <v>0</v>
      </c>
      <c r="Y43" s="1">
        <v>18.6328</v>
      </c>
      <c r="Z43" s="1">
        <v>22.040800000000001</v>
      </c>
      <c r="AA43" s="32" t="s">
        <v>33</v>
      </c>
      <c r="AB43" s="1">
        <f t="shared" si="5"/>
        <v>252.71399999999971</v>
      </c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ht="15.75" thickBot="1" x14ac:dyDescent="0.3">
      <c r="A44" s="25" t="s">
        <v>78</v>
      </c>
      <c r="B44" s="26" t="s">
        <v>39</v>
      </c>
      <c r="C44" s="26">
        <v>-21.462</v>
      </c>
      <c r="D44" s="26">
        <v>330.47399999999999</v>
      </c>
      <c r="E44" s="26">
        <v>309.012</v>
      </c>
      <c r="F44" s="27"/>
      <c r="G44" s="28">
        <v>0</v>
      </c>
      <c r="H44" s="18" t="e">
        <v>#N/A</v>
      </c>
      <c r="I44" s="18" t="s">
        <v>40</v>
      </c>
      <c r="J44" s="18">
        <v>304.5</v>
      </c>
      <c r="K44" s="18">
        <f t="shared" si="2"/>
        <v>4.5120000000000005</v>
      </c>
      <c r="L44" s="18"/>
      <c r="M44" s="18"/>
      <c r="N44" s="18"/>
      <c r="O44" s="18">
        <f t="shared" si="6"/>
        <v>61.802399999999999</v>
      </c>
      <c r="P44" s="29"/>
      <c r="Q44" s="29"/>
      <c r="R44" s="18"/>
      <c r="S44" s="18">
        <f t="shared" si="3"/>
        <v>0</v>
      </c>
      <c r="T44" s="18">
        <f t="shared" si="4"/>
        <v>0</v>
      </c>
      <c r="U44" s="18">
        <v>58.253999999999998</v>
      </c>
      <c r="V44" s="18">
        <v>56.678800000000003</v>
      </c>
      <c r="W44" s="18">
        <v>85.101199999999992</v>
      </c>
      <c r="X44" s="18">
        <v>85.17519999999999</v>
      </c>
      <c r="Y44" s="18">
        <v>98.535200000000003</v>
      </c>
      <c r="Z44" s="18">
        <v>34.300400000000003</v>
      </c>
      <c r="AA44" s="18"/>
      <c r="AB44" s="18">
        <f t="shared" si="5"/>
        <v>0</v>
      </c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0"/>
      <c r="B45" s="10"/>
      <c r="C45" s="10"/>
      <c r="D45" s="10"/>
      <c r="E45" s="10"/>
      <c r="F45" s="10"/>
      <c r="G45" s="11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" t="s">
        <v>34</v>
      </c>
      <c r="B46" s="1" t="s">
        <v>30</v>
      </c>
      <c r="C46" s="1">
        <v>67</v>
      </c>
      <c r="D46" s="1">
        <v>1300</v>
      </c>
      <c r="E46" s="1">
        <v>112</v>
      </c>
      <c r="F46" s="1">
        <v>1255</v>
      </c>
      <c r="G46" s="6">
        <v>0.18</v>
      </c>
      <c r="H46" s="1">
        <v>120</v>
      </c>
      <c r="I46" s="1"/>
      <c r="J46" s="1">
        <v>328</v>
      </c>
      <c r="K46" s="1">
        <f>E46-J46</f>
        <v>-216</v>
      </c>
      <c r="L46" s="1"/>
      <c r="M46" s="1"/>
      <c r="N46" s="1"/>
      <c r="O46" s="1">
        <f>E46/5</f>
        <v>22.4</v>
      </c>
      <c r="P46" s="5">
        <v>500</v>
      </c>
      <c r="Q46" s="5"/>
      <c r="R46" s="1"/>
      <c r="S46" s="1">
        <f t="shared" ref="S46:S47" si="10">(F46+N46+P46)/O46</f>
        <v>78.348214285714292</v>
      </c>
      <c r="T46" s="1">
        <f t="shared" ref="T46:T47" si="11">(F46+N46)/O46</f>
        <v>56.026785714285715</v>
      </c>
      <c r="U46" s="1">
        <v>114.6</v>
      </c>
      <c r="V46" s="1">
        <v>114.2</v>
      </c>
      <c r="W46" s="1">
        <v>62</v>
      </c>
      <c r="X46" s="1">
        <v>87.2</v>
      </c>
      <c r="Y46" s="1">
        <v>84.2</v>
      </c>
      <c r="Z46" s="1">
        <v>56.6</v>
      </c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" t="s">
        <v>35</v>
      </c>
      <c r="B47" s="1" t="s">
        <v>30</v>
      </c>
      <c r="C47" s="1">
        <v>376</v>
      </c>
      <c r="D47" s="1">
        <v>400</v>
      </c>
      <c r="E47" s="1">
        <v>327</v>
      </c>
      <c r="F47" s="1">
        <v>440</v>
      </c>
      <c r="G47" s="6">
        <v>0.18</v>
      </c>
      <c r="H47" s="1">
        <v>120</v>
      </c>
      <c r="I47" s="1"/>
      <c r="J47" s="1">
        <v>328</v>
      </c>
      <c r="K47" s="1">
        <f>E47-J47</f>
        <v>-1</v>
      </c>
      <c r="L47" s="1"/>
      <c r="M47" s="1"/>
      <c r="N47" s="1">
        <v>1100</v>
      </c>
      <c r="O47" s="1">
        <f>E47/5</f>
        <v>65.400000000000006</v>
      </c>
      <c r="P47" s="5"/>
      <c r="Q47" s="5"/>
      <c r="R47" s="1"/>
      <c r="S47" s="1">
        <f t="shared" si="10"/>
        <v>23.547400611620795</v>
      </c>
      <c r="T47" s="1">
        <f t="shared" si="11"/>
        <v>23.547400611620795</v>
      </c>
      <c r="U47" s="1">
        <v>83</v>
      </c>
      <c r="V47" s="1">
        <v>39.6</v>
      </c>
      <c r="W47" s="1">
        <v>69.599999999999994</v>
      </c>
      <c r="X47" s="1">
        <v>66.2</v>
      </c>
      <c r="Y47" s="1">
        <v>65.400000000000006</v>
      </c>
      <c r="Z47" s="1">
        <v>52</v>
      </c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1"/>
      <c r="B48" s="1"/>
      <c r="C48" s="1"/>
      <c r="D48" s="1"/>
      <c r="E48" s="1"/>
      <c r="F48" s="1"/>
      <c r="G48" s="6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"/>
      <c r="B49" s="1"/>
      <c r="C49" s="1"/>
      <c r="D49" s="1"/>
      <c r="E49" s="1"/>
      <c r="F49" s="1"/>
      <c r="G49" s="6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"/>
      <c r="B50" s="1"/>
      <c r="C50" s="1"/>
      <c r="D50" s="1"/>
      <c r="E50" s="1"/>
      <c r="F50" s="1"/>
      <c r="G50" s="6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"/>
      <c r="B51" s="1"/>
      <c r="C51" s="1"/>
      <c r="D51" s="1"/>
      <c r="E51" s="1"/>
      <c r="F51" s="1"/>
      <c r="G51" s="6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"/>
      <c r="B52" s="1"/>
      <c r="C52" s="1"/>
      <c r="D52" s="1"/>
      <c r="E52" s="1"/>
      <c r="F52" s="1"/>
      <c r="G52" s="6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"/>
      <c r="B53" s="1"/>
      <c r="C53" s="1"/>
      <c r="D53" s="1"/>
      <c r="E53" s="1"/>
      <c r="F53" s="1"/>
      <c r="G53" s="6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"/>
      <c r="B54" s="1"/>
      <c r="C54" s="1"/>
      <c r="D54" s="1"/>
      <c r="E54" s="1"/>
      <c r="F54" s="1"/>
      <c r="G54" s="6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1"/>
      <c r="B55" s="1"/>
      <c r="C55" s="1"/>
      <c r="D55" s="1"/>
      <c r="E55" s="1"/>
      <c r="F55" s="1"/>
      <c r="G55" s="6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"/>
      <c r="B56" s="1"/>
      <c r="C56" s="1"/>
      <c r="D56" s="1"/>
      <c r="E56" s="1"/>
      <c r="F56" s="1"/>
      <c r="G56" s="6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"/>
      <c r="B57" s="1"/>
      <c r="C57" s="1"/>
      <c r="D57" s="1"/>
      <c r="E57" s="1"/>
      <c r="F57" s="1"/>
      <c r="G57" s="6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"/>
      <c r="B58" s="1"/>
      <c r="C58" s="1"/>
      <c r="D58" s="1"/>
      <c r="E58" s="1"/>
      <c r="F58" s="1"/>
      <c r="G58" s="6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"/>
      <c r="B59" s="1"/>
      <c r="C59" s="1"/>
      <c r="D59" s="1"/>
      <c r="E59" s="1"/>
      <c r="F59" s="1"/>
      <c r="G59" s="6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"/>
      <c r="B60" s="1"/>
      <c r="C60" s="1"/>
      <c r="D60" s="1"/>
      <c r="E60" s="1"/>
      <c r="F60" s="1"/>
      <c r="G60" s="6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"/>
      <c r="B61" s="1"/>
      <c r="C61" s="1"/>
      <c r="D61" s="1"/>
      <c r="E61" s="1"/>
      <c r="F61" s="1"/>
      <c r="G61" s="6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"/>
      <c r="B62" s="1"/>
      <c r="C62" s="1"/>
      <c r="D62" s="1"/>
      <c r="E62" s="1"/>
      <c r="F62" s="1"/>
      <c r="G62" s="6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"/>
      <c r="B63" s="1"/>
      <c r="C63" s="1"/>
      <c r="D63" s="1"/>
      <c r="E63" s="1"/>
      <c r="F63" s="1"/>
      <c r="G63" s="6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"/>
      <c r="B64" s="1"/>
      <c r="C64" s="1"/>
      <c r="D64" s="1"/>
      <c r="E64" s="1"/>
      <c r="F64" s="1"/>
      <c r="G64" s="6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"/>
      <c r="B65" s="1"/>
      <c r="C65" s="1"/>
      <c r="D65" s="1"/>
      <c r="E65" s="1"/>
      <c r="F65" s="1"/>
      <c r="G65" s="6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"/>
      <c r="B66" s="1"/>
      <c r="C66" s="1"/>
      <c r="D66" s="1"/>
      <c r="E66" s="1"/>
      <c r="F66" s="1"/>
      <c r="G66" s="6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"/>
      <c r="B67" s="1"/>
      <c r="C67" s="1"/>
      <c r="D67" s="1"/>
      <c r="E67" s="1"/>
      <c r="F67" s="1"/>
      <c r="G67" s="6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"/>
      <c r="B68" s="1"/>
      <c r="C68" s="1"/>
      <c r="D68" s="1"/>
      <c r="E68" s="1"/>
      <c r="F68" s="1"/>
      <c r="G68" s="6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"/>
      <c r="B69" s="1"/>
      <c r="C69" s="1"/>
      <c r="D69" s="1"/>
      <c r="E69" s="1"/>
      <c r="F69" s="1"/>
      <c r="G69" s="6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"/>
      <c r="B70" s="1"/>
      <c r="C70" s="1"/>
      <c r="D70" s="1"/>
      <c r="E70" s="1"/>
      <c r="F70" s="1"/>
      <c r="G70" s="6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"/>
      <c r="B71" s="1"/>
      <c r="C71" s="1"/>
      <c r="D71" s="1"/>
      <c r="E71" s="1"/>
      <c r="F71" s="1"/>
      <c r="G71" s="6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"/>
      <c r="B72" s="1"/>
      <c r="C72" s="1"/>
      <c r="D72" s="1"/>
      <c r="E72" s="1"/>
      <c r="F72" s="1"/>
      <c r="G72" s="6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"/>
      <c r="B73" s="1"/>
      <c r="C73" s="1"/>
      <c r="D73" s="1"/>
      <c r="E73" s="1"/>
      <c r="F73" s="1"/>
      <c r="G73" s="6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"/>
      <c r="B74" s="1"/>
      <c r="C74" s="1"/>
      <c r="D74" s="1"/>
      <c r="E74" s="1"/>
      <c r="F74" s="1"/>
      <c r="G74" s="6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"/>
      <c r="B75" s="1"/>
      <c r="C75" s="1"/>
      <c r="D75" s="1"/>
      <c r="E75" s="1"/>
      <c r="F75" s="1"/>
      <c r="G75" s="6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"/>
      <c r="B76" s="1"/>
      <c r="C76" s="1"/>
      <c r="D76" s="1"/>
      <c r="E76" s="1"/>
      <c r="F76" s="1"/>
      <c r="G76" s="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"/>
      <c r="B77" s="1"/>
      <c r="C77" s="1"/>
      <c r="D77" s="1"/>
      <c r="E77" s="1"/>
      <c r="F77" s="1"/>
      <c r="G77" s="6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"/>
      <c r="B78" s="1"/>
      <c r="C78" s="1"/>
      <c r="D78" s="1"/>
      <c r="E78" s="1"/>
      <c r="F78" s="1"/>
      <c r="G78" s="6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"/>
      <c r="B79" s="1"/>
      <c r="C79" s="1"/>
      <c r="D79" s="1"/>
      <c r="E79" s="1"/>
      <c r="F79" s="1"/>
      <c r="G79" s="6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"/>
      <c r="B80" s="1"/>
      <c r="C80" s="1"/>
      <c r="D80" s="1"/>
      <c r="E80" s="1"/>
      <c r="F80" s="1"/>
      <c r="G80" s="6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"/>
      <c r="B81" s="1"/>
      <c r="C81" s="1"/>
      <c r="D81" s="1"/>
      <c r="E81" s="1"/>
      <c r="F81" s="1"/>
      <c r="G81" s="6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"/>
      <c r="B82" s="1"/>
      <c r="C82" s="1"/>
      <c r="D82" s="1"/>
      <c r="E82" s="1"/>
      <c r="F82" s="1"/>
      <c r="G82" s="6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"/>
      <c r="B83" s="1"/>
      <c r="C83" s="1"/>
      <c r="D83" s="1"/>
      <c r="E83" s="1"/>
      <c r="F83" s="1"/>
      <c r="G83" s="6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"/>
      <c r="B84" s="1"/>
      <c r="C84" s="1"/>
      <c r="D84" s="1"/>
      <c r="E84" s="1"/>
      <c r="F84" s="1"/>
      <c r="G84" s="6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"/>
      <c r="B85" s="1"/>
      <c r="C85" s="1"/>
      <c r="D85" s="1"/>
      <c r="E85" s="1"/>
      <c r="F85" s="1"/>
      <c r="G85" s="6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"/>
      <c r="B86" s="1"/>
      <c r="C86" s="1"/>
      <c r="D86" s="1"/>
      <c r="E86" s="1"/>
      <c r="F86" s="1"/>
      <c r="G86" s="6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"/>
      <c r="B87" s="1"/>
      <c r="C87" s="1"/>
      <c r="D87" s="1"/>
      <c r="E87" s="1"/>
      <c r="F87" s="1"/>
      <c r="G87" s="6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"/>
      <c r="B88" s="1"/>
      <c r="C88" s="1"/>
      <c r="D88" s="1"/>
      <c r="E88" s="1"/>
      <c r="F88" s="1"/>
      <c r="G88" s="6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"/>
      <c r="B89" s="1"/>
      <c r="C89" s="1"/>
      <c r="D89" s="1"/>
      <c r="E89" s="1"/>
      <c r="F89" s="1"/>
      <c r="G89" s="6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"/>
      <c r="B90" s="1"/>
      <c r="C90" s="1"/>
      <c r="D90" s="1"/>
      <c r="E90" s="1"/>
      <c r="F90" s="1"/>
      <c r="G90" s="6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"/>
      <c r="B91" s="1"/>
      <c r="C91" s="1"/>
      <c r="D91" s="1"/>
      <c r="E91" s="1"/>
      <c r="F91" s="1"/>
      <c r="G91" s="6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"/>
      <c r="B92" s="1"/>
      <c r="C92" s="1"/>
      <c r="D92" s="1"/>
      <c r="E92" s="1"/>
      <c r="F92" s="1"/>
      <c r="G92" s="6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"/>
      <c r="B93" s="1"/>
      <c r="C93" s="1"/>
      <c r="D93" s="1"/>
      <c r="E93" s="1"/>
      <c r="F93" s="1"/>
      <c r="G93" s="6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"/>
      <c r="B94" s="1"/>
      <c r="C94" s="1"/>
      <c r="D94" s="1"/>
      <c r="E94" s="1"/>
      <c r="F94" s="1"/>
      <c r="G94" s="6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"/>
      <c r="B95" s="1"/>
      <c r="C95" s="1"/>
      <c r="D95" s="1"/>
      <c r="E95" s="1"/>
      <c r="F95" s="1"/>
      <c r="G95" s="6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"/>
      <c r="B96" s="1"/>
      <c r="C96" s="1"/>
      <c r="D96" s="1"/>
      <c r="E96" s="1"/>
      <c r="F96" s="1"/>
      <c r="G96" s="6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"/>
      <c r="B97" s="1"/>
      <c r="C97" s="1"/>
      <c r="D97" s="1"/>
      <c r="E97" s="1"/>
      <c r="F97" s="1"/>
      <c r="G97" s="6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"/>
      <c r="B98" s="1"/>
      <c r="C98" s="1"/>
      <c r="D98" s="1"/>
      <c r="E98" s="1"/>
      <c r="F98" s="1"/>
      <c r="G98" s="6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"/>
      <c r="B99" s="1"/>
      <c r="C99" s="1"/>
      <c r="D99" s="1"/>
      <c r="E99" s="1"/>
      <c r="F99" s="1"/>
      <c r="G99" s="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"/>
      <c r="B100" s="1"/>
      <c r="C100" s="1"/>
      <c r="D100" s="1"/>
      <c r="E100" s="1"/>
      <c r="F100" s="1"/>
      <c r="G100" s="6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"/>
      <c r="B101" s="1"/>
      <c r="C101" s="1"/>
      <c r="D101" s="1"/>
      <c r="E101" s="1"/>
      <c r="F101" s="1"/>
      <c r="G101" s="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1"/>
      <c r="B102" s="1"/>
      <c r="C102" s="1"/>
      <c r="D102" s="1"/>
      <c r="E102" s="1"/>
      <c r="F102" s="1"/>
      <c r="G102" s="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25">
      <c r="A103" s="1"/>
      <c r="B103" s="1"/>
      <c r="C103" s="1"/>
      <c r="D103" s="1"/>
      <c r="E103" s="1"/>
      <c r="F103" s="1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1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:49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:49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:49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:49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:49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:49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:49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:49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:49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:49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:49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:49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:49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:49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:49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:49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:49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:49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:49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:49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:49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:49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:49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:49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:49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:49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:49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:49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:49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:49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:49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:49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:49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:49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:49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:49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:49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:49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:49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:49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:49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:49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:49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:49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:49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:49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:49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:49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:49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:49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:49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:49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:49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:49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:49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:49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:49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:49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:49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:49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:49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:49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:49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:49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:49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:49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:49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:49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spans="1:49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spans="1:49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spans="1:49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spans="1:49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</row>
    <row r="487" spans="1:49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  <row r="488" spans="1:49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</row>
    <row r="489" spans="1:49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</row>
    <row r="490" spans="1:49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</row>
    <row r="491" spans="1:49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</row>
    <row r="492" spans="1:49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</row>
    <row r="493" spans="1:49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</row>
    <row r="494" spans="1:49" x14ac:dyDescent="0.25">
      <c r="A494" s="1"/>
      <c r="B494" s="1"/>
      <c r="C494" s="1"/>
      <c r="D494" s="1"/>
      <c r="E494" s="1"/>
      <c r="F494" s="1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</row>
    <row r="495" spans="1:49" x14ac:dyDescent="0.25">
      <c r="A495" s="1"/>
      <c r="B495" s="1"/>
      <c r="C495" s="1"/>
      <c r="D495" s="1"/>
      <c r="E495" s="1"/>
      <c r="F495" s="1"/>
      <c r="G495" s="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</row>
    <row r="496" spans="1:49" x14ac:dyDescent="0.25">
      <c r="A496" s="1"/>
      <c r="B496" s="1"/>
      <c r="C496" s="1"/>
      <c r="D496" s="1"/>
      <c r="E496" s="1"/>
      <c r="F496" s="1"/>
      <c r="G496" s="6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</row>
    <row r="497" spans="1:49" x14ac:dyDescent="0.25">
      <c r="A497" s="1"/>
      <c r="B497" s="1"/>
      <c r="C497" s="1"/>
      <c r="D497" s="1"/>
      <c r="E497" s="1"/>
      <c r="F497" s="1"/>
      <c r="G497" s="6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</row>
  </sheetData>
  <autoFilter ref="A3:AB44" xr:uid="{13121946-3055-45F4-A62B-991D123E715C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2024-11-25T11:45:36Z</dcterms:created>
  <dcterms:modified xsi:type="dcterms:W3CDTF">2024-12-03T13:17:10Z</dcterms:modified>
</cp:coreProperties>
</file>