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2,24 Ост КИ филиалы\"/>
    </mc:Choice>
  </mc:AlternateContent>
  <xr:revisionPtr revIDLastSave="0" documentId="13_ncr:1_{92AD4E91-A39A-4A4E-AD84-2A6D9DD03D8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8" i="1" l="1"/>
  <c r="AE98" i="1" s="1"/>
  <c r="S94" i="1"/>
  <c r="S86" i="1"/>
  <c r="AE86" i="1" s="1"/>
  <c r="S83" i="1"/>
  <c r="S82" i="1"/>
  <c r="AE82" i="1" s="1"/>
  <c r="S79" i="1"/>
  <c r="S78" i="1"/>
  <c r="AE78" i="1" s="1"/>
  <c r="S73" i="1"/>
  <c r="AE73" i="1" s="1"/>
  <c r="S71" i="1"/>
  <c r="S69" i="1"/>
  <c r="S68" i="1"/>
  <c r="AE68" i="1" s="1"/>
  <c r="S64" i="1"/>
  <c r="AE64" i="1" s="1"/>
  <c r="S60" i="1"/>
  <c r="S59" i="1"/>
  <c r="S58" i="1"/>
  <c r="S57" i="1"/>
  <c r="S56" i="1"/>
  <c r="S55" i="1"/>
  <c r="S54" i="1"/>
  <c r="S49" i="1"/>
  <c r="S47" i="1"/>
  <c r="S46" i="1"/>
  <c r="S44" i="1"/>
  <c r="AE44" i="1" s="1"/>
  <c r="S43" i="1"/>
  <c r="S41" i="1"/>
  <c r="AE41" i="1" s="1"/>
  <c r="S39" i="1"/>
  <c r="S37" i="1"/>
  <c r="AE37" i="1" s="1"/>
  <c r="S35" i="1"/>
  <c r="S34" i="1"/>
  <c r="AE34" i="1" s="1"/>
  <c r="S32" i="1"/>
  <c r="AE32" i="1" s="1"/>
  <c r="S31" i="1"/>
  <c r="AE31" i="1" s="1"/>
  <c r="S30" i="1"/>
  <c r="S24" i="1"/>
  <c r="AE24" i="1" s="1"/>
  <c r="S21" i="1"/>
  <c r="S19" i="1"/>
  <c r="S18" i="1"/>
  <c r="S11" i="1"/>
  <c r="AE11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6" i="1"/>
  <c r="AE7" i="1"/>
  <c r="AE8" i="1"/>
  <c r="AE9" i="1"/>
  <c r="AE10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5" i="1"/>
  <c r="AE26" i="1"/>
  <c r="AE27" i="1"/>
  <c r="AE28" i="1"/>
  <c r="AE29" i="1"/>
  <c r="AE30" i="1"/>
  <c r="AE33" i="1"/>
  <c r="AE35" i="1"/>
  <c r="AE36" i="1"/>
  <c r="AE38" i="1"/>
  <c r="AE39" i="1"/>
  <c r="AE40" i="1"/>
  <c r="AE42" i="1"/>
  <c r="AE43" i="1"/>
  <c r="AE45" i="1"/>
  <c r="AE46" i="1"/>
  <c r="AE47" i="1"/>
  <c r="AE48" i="1"/>
  <c r="AE49" i="1"/>
  <c r="AE50" i="1"/>
  <c r="AE51" i="1"/>
  <c r="AE52" i="1"/>
  <c r="AE54" i="1"/>
  <c r="AE55" i="1"/>
  <c r="AE56" i="1"/>
  <c r="AE57" i="1"/>
  <c r="AE58" i="1"/>
  <c r="AE59" i="1"/>
  <c r="AE60" i="1"/>
  <c r="AE61" i="1"/>
  <c r="AE62" i="1"/>
  <c r="AE63" i="1"/>
  <c r="AE66" i="1"/>
  <c r="AE67" i="1"/>
  <c r="AE69" i="1"/>
  <c r="AE71" i="1"/>
  <c r="AE72" i="1"/>
  <c r="AE74" i="1"/>
  <c r="AE76" i="1"/>
  <c r="AE77" i="1"/>
  <c r="AE79" i="1"/>
  <c r="AE81" i="1"/>
  <c r="AE83" i="1"/>
  <c r="AE85" i="1"/>
  <c r="AE87" i="1"/>
  <c r="AE89" i="1"/>
  <c r="AE91" i="1"/>
  <c r="AE92" i="1"/>
  <c r="AE93" i="1"/>
  <c r="AE94" i="1"/>
  <c r="AE95" i="1"/>
  <c r="AE96" i="1"/>
  <c r="AE97" i="1"/>
  <c r="AE99" i="1"/>
  <c r="AE100" i="1"/>
  <c r="AE101" i="1"/>
  <c r="AE102" i="1"/>
  <c r="AE103" i="1"/>
  <c r="AE105" i="1"/>
  <c r="AE6" i="1"/>
  <c r="T5" i="1"/>
  <c r="AF5" i="1" l="1"/>
  <c r="R104" i="1"/>
  <c r="S104" i="1" s="1"/>
  <c r="AE104" i="1" s="1"/>
  <c r="R103" i="1"/>
  <c r="R102" i="1"/>
  <c r="R101" i="1"/>
  <c r="R100" i="1"/>
  <c r="R96" i="1"/>
  <c r="R95" i="1"/>
  <c r="R92" i="1"/>
  <c r="R91" i="1"/>
  <c r="R90" i="1"/>
  <c r="S90" i="1" s="1"/>
  <c r="AE90" i="1" s="1"/>
  <c r="R89" i="1"/>
  <c r="R87" i="1"/>
  <c r="R85" i="1"/>
  <c r="R84" i="1"/>
  <c r="S84" i="1" s="1"/>
  <c r="AE84" i="1" s="1"/>
  <c r="R76" i="1"/>
  <c r="R75" i="1"/>
  <c r="S75" i="1" s="1"/>
  <c r="AE75" i="1" s="1"/>
  <c r="R74" i="1"/>
  <c r="R72" i="1"/>
  <c r="R70" i="1"/>
  <c r="S70" i="1" s="1"/>
  <c r="AE70" i="1" s="1"/>
  <c r="R66" i="1"/>
  <c r="R65" i="1"/>
  <c r="S65" i="1" s="1"/>
  <c r="AE65" i="1" s="1"/>
  <c r="R63" i="1"/>
  <c r="R62" i="1"/>
  <c r="R53" i="1"/>
  <c r="S53" i="1" s="1"/>
  <c r="AE53" i="1" s="1"/>
  <c r="R51" i="1"/>
  <c r="R48" i="1"/>
  <c r="R45" i="1"/>
  <c r="R42" i="1"/>
  <c r="R40" i="1"/>
  <c r="R36" i="1"/>
  <c r="R29" i="1"/>
  <c r="R27" i="1"/>
  <c r="R26" i="1"/>
  <c r="R25" i="1"/>
  <c r="R23" i="1"/>
  <c r="R22" i="1"/>
  <c r="R20" i="1"/>
  <c r="R17" i="1"/>
  <c r="R16" i="1"/>
  <c r="R15" i="1"/>
  <c r="R14" i="1"/>
  <c r="R13" i="1"/>
  <c r="R12" i="1"/>
  <c r="R10" i="1"/>
  <c r="R9" i="1"/>
  <c r="R7" i="1"/>
  <c r="R6" i="1"/>
  <c r="P74" i="1" l="1"/>
  <c r="W74" i="1" s="1"/>
  <c r="P70" i="1"/>
  <c r="W70" i="1" s="1"/>
  <c r="P60" i="1"/>
  <c r="W60" i="1" s="1"/>
  <c r="P54" i="1"/>
  <c r="W54" i="1" s="1"/>
  <c r="P53" i="1"/>
  <c r="W53" i="1" s="1"/>
  <c r="P40" i="1"/>
  <c r="W40" i="1" s="1"/>
  <c r="P20" i="1"/>
  <c r="W20" i="1" s="1"/>
  <c r="P15" i="1"/>
  <c r="W15" i="1" s="1"/>
  <c r="F98" i="1"/>
  <c r="E98" i="1"/>
  <c r="E102" i="1"/>
  <c r="E51" i="1"/>
  <c r="F62" i="1" l="1"/>
  <c r="E62" i="1"/>
  <c r="P62" i="1" s="1"/>
  <c r="F55" i="1"/>
  <c r="P6" i="1"/>
  <c r="W6" i="1" s="1"/>
  <c r="P7" i="1"/>
  <c r="W7" i="1" s="1"/>
  <c r="P8" i="1"/>
  <c r="W8" i="1" s="1"/>
  <c r="P9" i="1"/>
  <c r="W9" i="1" s="1"/>
  <c r="P10" i="1"/>
  <c r="W10" i="1" s="1"/>
  <c r="P11" i="1"/>
  <c r="W11" i="1" s="1"/>
  <c r="P12" i="1"/>
  <c r="W12" i="1" s="1"/>
  <c r="P13" i="1"/>
  <c r="W13" i="1" s="1"/>
  <c r="P14" i="1"/>
  <c r="W14" i="1" s="1"/>
  <c r="P16" i="1"/>
  <c r="W16" i="1" s="1"/>
  <c r="P17" i="1"/>
  <c r="W17" i="1" s="1"/>
  <c r="P18" i="1"/>
  <c r="P19" i="1"/>
  <c r="Q19" i="1" s="1"/>
  <c r="P21" i="1"/>
  <c r="Q21" i="1" s="1"/>
  <c r="P22" i="1"/>
  <c r="W22" i="1" s="1"/>
  <c r="P23" i="1"/>
  <c r="W23" i="1" s="1"/>
  <c r="P24" i="1"/>
  <c r="P25" i="1"/>
  <c r="W25" i="1" s="1"/>
  <c r="P26" i="1"/>
  <c r="W26" i="1" s="1"/>
  <c r="P27" i="1"/>
  <c r="W27" i="1" s="1"/>
  <c r="P28" i="1"/>
  <c r="W28" i="1" s="1"/>
  <c r="P29" i="1"/>
  <c r="W29" i="1" s="1"/>
  <c r="P30" i="1"/>
  <c r="P31" i="1"/>
  <c r="Q31" i="1" s="1"/>
  <c r="P32" i="1"/>
  <c r="P33" i="1"/>
  <c r="W33" i="1" s="1"/>
  <c r="P34" i="1"/>
  <c r="Q34" i="1" s="1"/>
  <c r="P35" i="1"/>
  <c r="P36" i="1"/>
  <c r="W36" i="1" s="1"/>
  <c r="P37" i="1"/>
  <c r="Q37" i="1" s="1"/>
  <c r="P38" i="1"/>
  <c r="W38" i="1" s="1"/>
  <c r="P39" i="1"/>
  <c r="P41" i="1"/>
  <c r="W41" i="1" s="1"/>
  <c r="P42" i="1"/>
  <c r="W42" i="1" s="1"/>
  <c r="P43" i="1"/>
  <c r="P44" i="1"/>
  <c r="P45" i="1"/>
  <c r="W45" i="1" s="1"/>
  <c r="P46" i="1"/>
  <c r="P47" i="1"/>
  <c r="P48" i="1"/>
  <c r="W48" i="1" s="1"/>
  <c r="P49" i="1"/>
  <c r="P50" i="1"/>
  <c r="W50" i="1" s="1"/>
  <c r="P51" i="1"/>
  <c r="W51" i="1" s="1"/>
  <c r="P52" i="1"/>
  <c r="W52" i="1" s="1"/>
  <c r="P55" i="1"/>
  <c r="P56" i="1"/>
  <c r="P57" i="1"/>
  <c r="Q57" i="1" s="1"/>
  <c r="P58" i="1"/>
  <c r="Q58" i="1" s="1"/>
  <c r="P59" i="1"/>
  <c r="P61" i="1"/>
  <c r="W61" i="1" s="1"/>
  <c r="P63" i="1"/>
  <c r="W63" i="1" s="1"/>
  <c r="P64" i="1"/>
  <c r="P65" i="1"/>
  <c r="W65" i="1" s="1"/>
  <c r="P66" i="1"/>
  <c r="W66" i="1" s="1"/>
  <c r="P67" i="1"/>
  <c r="W67" i="1" s="1"/>
  <c r="P68" i="1"/>
  <c r="P69" i="1"/>
  <c r="P71" i="1"/>
  <c r="P72" i="1"/>
  <c r="W72" i="1" s="1"/>
  <c r="P73" i="1"/>
  <c r="P75" i="1"/>
  <c r="W75" i="1" s="1"/>
  <c r="P76" i="1"/>
  <c r="W76" i="1" s="1"/>
  <c r="P77" i="1"/>
  <c r="W77" i="1" s="1"/>
  <c r="P78" i="1"/>
  <c r="P79" i="1"/>
  <c r="P80" i="1"/>
  <c r="P81" i="1"/>
  <c r="W81" i="1" s="1"/>
  <c r="P82" i="1"/>
  <c r="P83" i="1"/>
  <c r="P84" i="1"/>
  <c r="W84" i="1" s="1"/>
  <c r="P85" i="1"/>
  <c r="W85" i="1" s="1"/>
  <c r="P86" i="1"/>
  <c r="P87" i="1"/>
  <c r="W87" i="1" s="1"/>
  <c r="P88" i="1"/>
  <c r="P89" i="1"/>
  <c r="W89" i="1" s="1"/>
  <c r="P90" i="1"/>
  <c r="W90" i="1" s="1"/>
  <c r="P91" i="1"/>
  <c r="W91" i="1" s="1"/>
  <c r="P92" i="1"/>
  <c r="W92" i="1" s="1"/>
  <c r="P93" i="1"/>
  <c r="X93" i="1" s="1"/>
  <c r="P94" i="1"/>
  <c r="P95" i="1"/>
  <c r="W95" i="1" s="1"/>
  <c r="P96" i="1"/>
  <c r="W96" i="1" s="1"/>
  <c r="P97" i="1"/>
  <c r="X97" i="1" s="1"/>
  <c r="P98" i="1"/>
  <c r="Q98" i="1" s="1"/>
  <c r="P99" i="1"/>
  <c r="X99" i="1" s="1"/>
  <c r="P100" i="1"/>
  <c r="W100" i="1" s="1"/>
  <c r="P101" i="1"/>
  <c r="W101" i="1" s="1"/>
  <c r="P102" i="1"/>
  <c r="W102" i="1" s="1"/>
  <c r="P103" i="1"/>
  <c r="W103" i="1" s="1"/>
  <c r="P104" i="1"/>
  <c r="W104" i="1" s="1"/>
  <c r="P105" i="1"/>
  <c r="X105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W62" i="1" l="1"/>
  <c r="W58" i="1"/>
  <c r="W37" i="1"/>
  <c r="W31" i="1"/>
  <c r="W21" i="1"/>
  <c r="F5" i="1"/>
  <c r="W57" i="1"/>
  <c r="Q55" i="1"/>
  <c r="W34" i="1"/>
  <c r="W19" i="1"/>
  <c r="W98" i="1"/>
  <c r="X103" i="1"/>
  <c r="X101" i="1"/>
  <c r="X95" i="1"/>
  <c r="X91" i="1"/>
  <c r="X89" i="1"/>
  <c r="X87" i="1"/>
  <c r="Q83" i="1"/>
  <c r="Q79" i="1"/>
  <c r="Q73" i="1"/>
  <c r="Q71" i="1"/>
  <c r="Q69" i="1"/>
  <c r="Q56" i="1"/>
  <c r="Q46" i="1"/>
  <c r="Q44" i="1"/>
  <c r="Q32" i="1"/>
  <c r="Q30" i="1"/>
  <c r="Q24" i="1"/>
  <c r="Q18" i="1"/>
  <c r="X6" i="1"/>
  <c r="X104" i="1"/>
  <c r="X102" i="1"/>
  <c r="X100" i="1"/>
  <c r="X98" i="1"/>
  <c r="X96" i="1"/>
  <c r="X94" i="1"/>
  <c r="Q94" i="1"/>
  <c r="X92" i="1"/>
  <c r="X90" i="1"/>
  <c r="X88" i="1"/>
  <c r="Q88" i="1"/>
  <c r="Q86" i="1"/>
  <c r="Q82" i="1"/>
  <c r="Q80" i="1"/>
  <c r="Q78" i="1"/>
  <c r="Q68" i="1"/>
  <c r="Q64" i="1"/>
  <c r="Q59" i="1"/>
  <c r="Q49" i="1"/>
  <c r="Q47" i="1"/>
  <c r="Q43" i="1"/>
  <c r="Q39" i="1"/>
  <c r="Q35" i="1"/>
  <c r="Q11" i="1"/>
  <c r="K62" i="1"/>
  <c r="K5" i="1" s="1"/>
  <c r="E5" i="1"/>
  <c r="P5" i="1"/>
  <c r="W105" i="1"/>
  <c r="W99" i="1"/>
  <c r="W97" i="1"/>
  <c r="W93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0" i="1"/>
  <c r="X48" i="1"/>
  <c r="X47" i="1"/>
  <c r="X45" i="1"/>
  <c r="X43" i="1"/>
  <c r="X42" i="1"/>
  <c r="X40" i="1"/>
  <c r="X38" i="1"/>
  <c r="X36" i="1"/>
  <c r="X34" i="1"/>
  <c r="X32" i="1"/>
  <c r="X30" i="1"/>
  <c r="X28" i="1"/>
  <c r="X26" i="1"/>
  <c r="X22" i="1"/>
  <c r="X20" i="1"/>
  <c r="X18" i="1"/>
  <c r="X16" i="1"/>
  <c r="X14" i="1"/>
  <c r="X12" i="1"/>
  <c r="X10" i="1"/>
  <c r="X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1" i="1"/>
  <c r="X49" i="1"/>
  <c r="X46" i="1"/>
  <c r="X44" i="1"/>
  <c r="X41" i="1"/>
  <c r="X39" i="1"/>
  <c r="X37" i="1"/>
  <c r="X35" i="1"/>
  <c r="X33" i="1"/>
  <c r="X31" i="1"/>
  <c r="X29" i="1"/>
  <c r="X27" i="1"/>
  <c r="X25" i="1"/>
  <c r="X24" i="1"/>
  <c r="X23" i="1"/>
  <c r="X21" i="1"/>
  <c r="X19" i="1"/>
  <c r="X17" i="1"/>
  <c r="X15" i="1"/>
  <c r="X13" i="1"/>
  <c r="X11" i="1"/>
  <c r="X9" i="1"/>
  <c r="X7" i="1"/>
  <c r="W55" i="1" l="1"/>
  <c r="R80" i="1"/>
  <c r="S80" i="1" s="1"/>
  <c r="R88" i="1"/>
  <c r="S88" i="1" s="1"/>
  <c r="AE88" i="1" s="1"/>
  <c r="Q5" i="1"/>
  <c r="AE80" i="1" l="1"/>
  <c r="S5" i="1"/>
  <c r="W73" i="1"/>
  <c r="W46" i="1"/>
  <c r="W18" i="1"/>
  <c r="W82" i="1"/>
  <c r="W59" i="1"/>
  <c r="W83" i="1"/>
  <c r="W56" i="1"/>
  <c r="W30" i="1"/>
  <c r="W94" i="1"/>
  <c r="W80" i="1"/>
  <c r="W64" i="1"/>
  <c r="W43" i="1"/>
  <c r="W35" i="1"/>
  <c r="W79" i="1"/>
  <c r="W69" i="1"/>
  <c r="W32" i="1"/>
  <c r="W86" i="1"/>
  <c r="W78" i="1"/>
  <c r="W49" i="1"/>
  <c r="W71" i="1"/>
  <c r="W44" i="1"/>
  <c r="W24" i="1"/>
  <c r="W88" i="1"/>
  <c r="W68" i="1"/>
  <c r="W47" i="1"/>
  <c r="W39" i="1"/>
  <c r="R5" i="1"/>
  <c r="AE5" i="1" l="1"/>
</calcChain>
</file>

<file path=xl/sharedStrings.xml><?xml version="1.0" encoding="utf-8"?>
<sst xmlns="http://schemas.openxmlformats.org/spreadsheetml/2006/main" count="414" uniqueCount="175">
  <si>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</si>
  <si>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</si>
  <si>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</si>
  <si>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</si>
  <si>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</si>
  <si>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</si>
  <si>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</si>
  <si>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</si>
  <si>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</si>
  <si>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</si>
  <si>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</si>
  <si>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</si>
  <si>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</si>
  <si>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</si>
  <si>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</si>
  <si>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</si>
  <si>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</si>
  <si>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</si>
  <si>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</si>
  <si>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</si>
  <si>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</si>
  <si>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</si>
  <si>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</si>
  <si>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</si>
  <si>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</si>
  <si>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03,12,</t>
  </si>
  <si>
    <t>26,11,</t>
  </si>
  <si>
    <t>19,11,</t>
  </si>
  <si>
    <t>12,11,</t>
  </si>
  <si>
    <t>05,11,</t>
  </si>
  <si>
    <t>29,10,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</si>
  <si>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</si>
  <si>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</si>
  <si>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</si>
  <si>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</si>
  <si>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</si>
  <si>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</si>
  <si>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</si>
  <si>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</si>
  <si>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</si>
  <si>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</si>
  <si>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</si>
  <si>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</si>
  <si>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</si>
  <si>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</si>
  <si>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</si>
  <si>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</si>
  <si>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</si>
  <si>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</si>
  <si>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</si>
  <si>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</si>
  <si>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</si>
  <si>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</si>
  <si>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</si>
  <si>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</si>
  <si>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</si>
  <si>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</si>
  <si>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</si>
  <si>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</si>
  <si>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</si>
  <si>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</si>
  <si>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</si>
  <si>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</si>
  <si>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</si>
  <si>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</si>
  <si>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</si>
  <si>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</si>
  <si>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</si>
  <si>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</si>
  <si>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</si>
  <si>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</si>
  <si>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</si>
  <si>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</si>
  <si>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</si>
  <si>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</si>
  <si>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</si>
  <si>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</si>
  <si>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</si>
  <si>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</si>
  <si>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</si>
  <si>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</si>
  <si>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</si>
  <si>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</si>
  <si>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</si>
  <si>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</si>
  <si>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</si>
  <si>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29,10,24 в уценку 45шт.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</si>
  <si>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</si>
  <si>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</si>
  <si>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</si>
  <si>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</si>
  <si>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</si>
  <si>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</si>
  <si>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</si>
  <si>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</si>
  <si>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</si>
  <si>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</si>
  <si>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</si>
  <si>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</si>
  <si>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</si>
  <si>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</si>
  <si>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</si>
  <si>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</si>
  <si>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</si>
  <si>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</si>
  <si>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</si>
  <si>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Мкд Трейд / 09,10,24 в уценку 47шт. / 02,10,24 в уценку 20шт.</t>
  </si>
  <si>
    <t>6761 МОЛОЧНЫЕ ГОСТ сос ц/о мгс 1*4  Останкино</t>
  </si>
  <si>
    <t>Мкд Трейд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</si>
  <si>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</si>
  <si>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</si>
  <si>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</si>
  <si>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</si>
  <si>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</si>
  <si>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</si>
  <si>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</si>
  <si>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</si>
  <si>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</si>
  <si>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</si>
  <si>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новинка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</si>
  <si>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</si>
  <si>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</si>
  <si>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</si>
  <si>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</si>
  <si>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</si>
  <si>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</si>
  <si>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</si>
  <si>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</si>
  <si>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</si>
  <si>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</si>
  <si>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</si>
  <si>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</si>
  <si>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</si>
  <si>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</si>
  <si>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</si>
  <si>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</si>
  <si>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</si>
  <si>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</si>
  <si>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</si>
  <si>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</si>
  <si>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</si>
  <si>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</si>
  <si>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</si>
  <si>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</si>
  <si>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</si>
  <si>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</si>
  <si>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</si>
  <si>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</si>
  <si>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</si>
  <si>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 / Мкд Трейд</t>
  </si>
  <si>
    <t>6903 СОЧНЫЕ ПМ сос п/о мгс 0,41кг_osu  Останкино</t>
  </si>
  <si>
    <t>6909 ДЛЯ ДЕТЕЙ сос п/о мгс 0,33кг 8шт  Останкино</t>
  </si>
  <si>
    <t>нужно увеличить продажи / новинка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</si>
  <si>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</si>
  <si>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</si>
  <si>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</si>
  <si>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</si>
  <si>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</si>
  <si>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</si>
  <si>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</si>
  <si>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помощь заводу (СОСГ)</t>
    </r>
  </si>
  <si>
    <t>23-25,11,24 завод не отгрузил 320кг / вместо 3812 и 6113</t>
  </si>
  <si>
    <t>нужно увеличить продажи!!!</t>
  </si>
  <si>
    <t>09,11,24 завод отгрузил 216шт из 315шт /  02,11,24 завод не отгрузит</t>
  </si>
  <si>
    <t>нужно увеличить продажи / вместо 6607 / Мкд Трейд</t>
  </si>
  <si>
    <t>17,09,24 39,7кг перемещено в уценку</t>
  </si>
  <si>
    <t>02,11,24 заавод отгрузил 66 шт. вместо 270 шт.</t>
  </si>
  <si>
    <t>Приоритет</t>
  </si>
  <si>
    <t>по продажам</t>
  </si>
  <si>
    <t>нет истории продаж</t>
  </si>
  <si>
    <t>вымывалась в ноль</t>
  </si>
  <si>
    <t>итого</t>
  </si>
  <si>
    <t>заказ</t>
  </si>
  <si>
    <t>07,12,</t>
  </si>
  <si>
    <t>09,12,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</si>
</sst>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4" fillId="8" borderId="1" xfId="1" applyNumberFormat="1" applyFon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7109375" customWidth="1"/>
    <col min="14" max="21" width="6.42578125" customWidth="1"/>
    <col min="22" max="22" width="21.7109375" customWidth="1"/>
    <col min="23" max="24" width="5.28515625" customWidth="1"/>
    <col min="25" max="29" width="6" customWidth="1"/>
    <col min="30" max="30" width="45.7109375" customWidth="1"/>
    <col min="31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3" t="s">
        <v>172</v>
      </c>
      <c r="T3" s="3" t="s">
        <v>172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173</v>
      </c>
      <c r="T4" s="1" t="s">
        <v>174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173</v>
      </c>
      <c r="AF4" s="1" t="s">
        <v>174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11032.508000000003</v>
      </c>
      <c r="F5" s="4">
        <f>SUM(F6:F494)</f>
        <v>22266.438000000009</v>
      </c>
      <c r="G5" s="6"/>
      <c r="H5" s="1"/>
      <c r="I5" s="1"/>
      <c r="J5" s="4">
        <f t="shared" ref="J5:U5" si="0">SUM(J6:J494)</f>
        <v>11928.344999999999</v>
      </c>
      <c r="K5" s="4">
        <f t="shared" si="0"/>
        <v>-895.83699999999999</v>
      </c>
      <c r="L5" s="4">
        <f t="shared" si="0"/>
        <v>0</v>
      </c>
      <c r="M5" s="4">
        <f t="shared" si="0"/>
        <v>0</v>
      </c>
      <c r="N5" s="4">
        <f t="shared" si="0"/>
        <v>5972</v>
      </c>
      <c r="O5" s="4">
        <f t="shared" si="0"/>
        <v>3624</v>
      </c>
      <c r="P5" s="4">
        <f t="shared" si="0"/>
        <v>2206.5016000000001</v>
      </c>
      <c r="Q5" s="4">
        <f t="shared" si="0"/>
        <v>5123.4340000000002</v>
      </c>
      <c r="R5" s="4">
        <f t="shared" si="0"/>
        <v>6873</v>
      </c>
      <c r="S5" s="4">
        <f t="shared" si="0"/>
        <v>4221</v>
      </c>
      <c r="T5" s="4">
        <f t="shared" ref="T5" si="1">SUM(T6:T494)</f>
        <v>2652</v>
      </c>
      <c r="U5" s="4">
        <f t="shared" si="0"/>
        <v>7197</v>
      </c>
      <c r="V5" s="1"/>
      <c r="W5" s="1"/>
      <c r="X5" s="1"/>
      <c r="Y5" s="4">
        <f>SUM(Y6:Y494)</f>
        <v>2569.4688000000006</v>
      </c>
      <c r="Z5" s="4">
        <f>SUM(Z6:Z494)</f>
        <v>2880.2758000000013</v>
      </c>
      <c r="AA5" s="4">
        <f>SUM(AA6:AA494)</f>
        <v>1998.5083999999999</v>
      </c>
      <c r="AB5" s="4">
        <f>SUM(AB6:AB494)</f>
        <v>2742.9459999999995</v>
      </c>
      <c r="AC5" s="4">
        <f>SUM(AC6:AC494)</f>
        <v>2080.3053999999997</v>
      </c>
      <c r="AD5" s="1"/>
      <c r="AE5" s="4">
        <f>SUM(AE6:AE494)</f>
        <v>2022.2600000000002</v>
      </c>
      <c r="AF5" s="4">
        <f>SUM(AF6:AF494)</f>
        <v>1182.1000000000001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159</v>
      </c>
      <c r="D6" s="1">
        <v>944</v>
      </c>
      <c r="E6" s="1">
        <v>194</v>
      </c>
      <c r="F6" s="1">
        <v>818</v>
      </c>
      <c r="G6" s="6">
        <v>0.4</v>
      </c>
      <c r="H6" s="1">
        <v>60</v>
      </c>
      <c r="I6" s="1" t="s">
        <v>33</v>
      </c>
      <c r="J6" s="1">
        <v>194</v>
      </c>
      <c r="K6" s="1">
        <f t="shared" ref="K6:K35" si="2">E6-J6</f>
        <v>0</v>
      </c>
      <c r="L6" s="1"/>
      <c r="M6" s="1"/>
      <c r="N6" s="1"/>
      <c r="O6" s="1"/>
      <c r="P6" s="1">
        <f>E6/5</f>
        <v>38.799999999999997</v>
      </c>
      <c r="Q6" s="5"/>
      <c r="R6" s="5">
        <f>ROUND(Q6,0)</f>
        <v>0</v>
      </c>
      <c r="S6" s="5"/>
      <c r="T6" s="5"/>
      <c r="U6" s="5"/>
      <c r="V6" s="1"/>
      <c r="W6" s="1">
        <f>(F6+N6+O6+R6)/P6</f>
        <v>21.082474226804127</v>
      </c>
      <c r="X6" s="1">
        <f>(F6+N6+O6)/P6</f>
        <v>21.082474226804127</v>
      </c>
      <c r="Y6" s="1">
        <v>59.2</v>
      </c>
      <c r="Z6" s="1">
        <v>81.8</v>
      </c>
      <c r="AA6" s="1">
        <v>-0.4</v>
      </c>
      <c r="AB6" s="1">
        <v>39.200000000000003</v>
      </c>
      <c r="AC6" s="1">
        <v>64.400000000000006</v>
      </c>
      <c r="AD6" s="1" t="s">
        <v>34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36</v>
      </c>
      <c r="C7" s="1">
        <v>192</v>
      </c>
      <c r="D7" s="1"/>
      <c r="E7" s="1">
        <v>17.596</v>
      </c>
      <c r="F7" s="1">
        <v>170.136</v>
      </c>
      <c r="G7" s="6">
        <v>1</v>
      </c>
      <c r="H7" s="1">
        <v>120</v>
      </c>
      <c r="I7" s="1" t="s">
        <v>33</v>
      </c>
      <c r="J7" s="1">
        <v>17</v>
      </c>
      <c r="K7" s="1">
        <f t="shared" si="2"/>
        <v>0.59600000000000009</v>
      </c>
      <c r="L7" s="1"/>
      <c r="M7" s="1"/>
      <c r="N7" s="1"/>
      <c r="O7" s="1"/>
      <c r="P7" s="1">
        <f t="shared" ref="P7:P65" si="3">E7/5</f>
        <v>3.5192000000000001</v>
      </c>
      <c r="Q7" s="5"/>
      <c r="R7" s="5">
        <f>ROUND(Q7,0)</f>
        <v>0</v>
      </c>
      <c r="S7" s="5"/>
      <c r="T7" s="5"/>
      <c r="U7" s="5"/>
      <c r="V7" s="1"/>
      <c r="W7" s="1">
        <f>(F7+N7+O7+R7)/P7</f>
        <v>48.345078426915208</v>
      </c>
      <c r="X7" s="1">
        <f t="shared" ref="X7:X65" si="4">(F7+N7+O7)/P7</f>
        <v>48.345078426915208</v>
      </c>
      <c r="Y7" s="1">
        <v>3.6223999999999998</v>
      </c>
      <c r="Z7" s="1">
        <v>7.9891999999999994</v>
      </c>
      <c r="AA7" s="1">
        <v>4.1402000000000001</v>
      </c>
      <c r="AB7" s="1">
        <v>8.8963999999999999</v>
      </c>
      <c r="AC7" s="1">
        <v>4.1869999999999994</v>
      </c>
      <c r="AD7" s="23" t="s">
        <v>162</v>
      </c>
      <c r="AE7" s="1">
        <f t="shared" ref="AE7:AE70" si="5">S7*G7</f>
        <v>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3" t="s">
        <v>38</v>
      </c>
      <c r="B8" s="10" t="s">
        <v>36</v>
      </c>
      <c r="C8" s="10">
        <v>222</v>
      </c>
      <c r="D8" s="10">
        <v>3.4319999999999999</v>
      </c>
      <c r="E8" s="10">
        <v>131.62899999999999</v>
      </c>
      <c r="F8" s="10">
        <v>62.134999999999998</v>
      </c>
      <c r="G8" s="11">
        <v>0</v>
      </c>
      <c r="H8" s="10">
        <v>45</v>
      </c>
      <c r="I8" s="10" t="s">
        <v>39</v>
      </c>
      <c r="J8" s="10">
        <v>132</v>
      </c>
      <c r="K8" s="10">
        <f t="shared" si="2"/>
        <v>-0.37100000000000932</v>
      </c>
      <c r="L8" s="10"/>
      <c r="M8" s="10"/>
      <c r="N8" s="10"/>
      <c r="O8" s="10"/>
      <c r="P8" s="10">
        <f t="shared" si="3"/>
        <v>26.325799999999997</v>
      </c>
      <c r="Q8" s="12"/>
      <c r="R8" s="12"/>
      <c r="S8" s="12"/>
      <c r="T8" s="12"/>
      <c r="U8" s="12"/>
      <c r="V8" s="10"/>
      <c r="W8" s="10">
        <f t="shared" ref="W8:W61" si="7">(F8+N8+O8+Q8)/P8</f>
        <v>2.3602321676834133</v>
      </c>
      <c r="X8" s="10">
        <f t="shared" si="4"/>
        <v>2.3602321676834133</v>
      </c>
      <c r="Y8" s="10">
        <v>28.712</v>
      </c>
      <c r="Z8" s="10">
        <v>28.129799999999999</v>
      </c>
      <c r="AA8" s="10">
        <v>32.139800000000001</v>
      </c>
      <c r="AB8" s="10">
        <v>33.734200000000001</v>
      </c>
      <c r="AC8" s="10">
        <v>32.721800000000002</v>
      </c>
      <c r="AD8" s="10" t="s">
        <v>40</v>
      </c>
      <c r="AE8" s="10">
        <f t="shared" si="5"/>
        <v>0</v>
      </c>
      <c r="AF8" s="10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36</v>
      </c>
      <c r="C9" s="1">
        <v>316</v>
      </c>
      <c r="D9" s="1">
        <v>1106.566</v>
      </c>
      <c r="E9" s="1">
        <v>301.52100000000002</v>
      </c>
      <c r="F9" s="1">
        <v>1036.6590000000001</v>
      </c>
      <c r="G9" s="6">
        <v>1</v>
      </c>
      <c r="H9" s="1">
        <v>60</v>
      </c>
      <c r="I9" s="1" t="s">
        <v>42</v>
      </c>
      <c r="J9" s="1">
        <v>287.3</v>
      </c>
      <c r="K9" s="1">
        <f t="shared" si="2"/>
        <v>14.221000000000004</v>
      </c>
      <c r="L9" s="1"/>
      <c r="M9" s="1"/>
      <c r="N9" s="1"/>
      <c r="O9" s="1"/>
      <c r="P9" s="1">
        <f t="shared" si="3"/>
        <v>60.304200000000002</v>
      </c>
      <c r="Q9" s="5"/>
      <c r="R9" s="5">
        <f t="shared" ref="R9:R27" si="8">ROUND(Q9,0)</f>
        <v>0</v>
      </c>
      <c r="S9" s="5"/>
      <c r="T9" s="5"/>
      <c r="U9" s="5"/>
      <c r="V9" s="1"/>
      <c r="W9" s="1">
        <f t="shared" ref="W9:W27" si="9">(F9+N9+O9+R9)/P9</f>
        <v>17.190494194434219</v>
      </c>
      <c r="X9" s="1">
        <f t="shared" si="4"/>
        <v>17.190494194434219</v>
      </c>
      <c r="Y9" s="1">
        <v>72.530999999999992</v>
      </c>
      <c r="Z9" s="1">
        <v>100.0724</v>
      </c>
      <c r="AA9" s="1">
        <v>60.452199999999998</v>
      </c>
      <c r="AB9" s="1">
        <v>92.596599999999995</v>
      </c>
      <c r="AC9" s="1">
        <v>82.292400000000001</v>
      </c>
      <c r="AD9" s="19" t="s">
        <v>37</v>
      </c>
      <c r="AE9" s="1">
        <f t="shared" si="5"/>
        <v>0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36</v>
      </c>
      <c r="C10" s="1">
        <v>20.995000000000001</v>
      </c>
      <c r="D10" s="1">
        <v>94.715999999999994</v>
      </c>
      <c r="E10" s="1">
        <v>3.649</v>
      </c>
      <c r="F10" s="1">
        <v>100.19199999999999</v>
      </c>
      <c r="G10" s="6">
        <v>1</v>
      </c>
      <c r="H10" s="1">
        <v>120</v>
      </c>
      <c r="I10" s="1" t="s">
        <v>33</v>
      </c>
      <c r="J10" s="1">
        <v>10</v>
      </c>
      <c r="K10" s="1">
        <f t="shared" si="2"/>
        <v>-6.351</v>
      </c>
      <c r="L10" s="1"/>
      <c r="M10" s="1"/>
      <c r="N10" s="1"/>
      <c r="O10" s="1"/>
      <c r="P10" s="1">
        <f t="shared" si="3"/>
        <v>0.7298</v>
      </c>
      <c r="Q10" s="5"/>
      <c r="R10" s="5">
        <f t="shared" si="8"/>
        <v>0</v>
      </c>
      <c r="S10" s="5"/>
      <c r="T10" s="5"/>
      <c r="U10" s="5"/>
      <c r="V10" s="1"/>
      <c r="W10" s="1">
        <f t="shared" si="9"/>
        <v>137.28692792545903</v>
      </c>
      <c r="X10" s="1">
        <f t="shared" si="4"/>
        <v>137.28692792545903</v>
      </c>
      <c r="Y10" s="1">
        <v>3.1484000000000001</v>
      </c>
      <c r="Z10" s="1">
        <v>7.4177999999999997</v>
      </c>
      <c r="AA10" s="1">
        <v>3.4188000000000001</v>
      </c>
      <c r="AB10" s="1">
        <v>2.2132000000000001</v>
      </c>
      <c r="AC10" s="1">
        <v>4.6726000000000001</v>
      </c>
      <c r="AD10" s="19" t="s">
        <v>37</v>
      </c>
      <c r="AE10" s="1">
        <f t="shared" si="5"/>
        <v>0</v>
      </c>
      <c r="AF10" s="1">
        <f t="shared" si="6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36</v>
      </c>
      <c r="C11" s="1">
        <v>50.6</v>
      </c>
      <c r="D11" s="1">
        <v>130.166</v>
      </c>
      <c r="E11" s="1">
        <v>63.2</v>
      </c>
      <c r="F11" s="1">
        <v>109.479</v>
      </c>
      <c r="G11" s="6">
        <v>1</v>
      </c>
      <c r="H11" s="1">
        <v>60</v>
      </c>
      <c r="I11" s="1" t="s">
        <v>33</v>
      </c>
      <c r="J11" s="1">
        <v>61.9</v>
      </c>
      <c r="K11" s="1">
        <f t="shared" si="2"/>
        <v>1.3000000000000043</v>
      </c>
      <c r="L11" s="1"/>
      <c r="M11" s="1"/>
      <c r="N11" s="1">
        <v>20</v>
      </c>
      <c r="O11" s="1"/>
      <c r="P11" s="1">
        <f t="shared" si="3"/>
        <v>12.64</v>
      </c>
      <c r="Q11" s="5">
        <f t="shared" ref="Q11:Q24" si="10">13*P11-O11-N11-F11</f>
        <v>34.840999999999994</v>
      </c>
      <c r="R11" s="5">
        <v>70</v>
      </c>
      <c r="S11" s="5">
        <f>R11-T11</f>
        <v>70</v>
      </c>
      <c r="T11" s="5"/>
      <c r="U11" s="5">
        <v>80</v>
      </c>
      <c r="V11" s="1"/>
      <c r="W11" s="1">
        <f t="shared" si="9"/>
        <v>15.781566455696201</v>
      </c>
      <c r="X11" s="1">
        <f t="shared" si="4"/>
        <v>10.243591772151897</v>
      </c>
      <c r="Y11" s="1">
        <v>12.3912</v>
      </c>
      <c r="Z11" s="1">
        <v>15.148199999999999</v>
      </c>
      <c r="AA11" s="1">
        <v>3.5142000000000002</v>
      </c>
      <c r="AB11" s="1">
        <v>14.048400000000001</v>
      </c>
      <c r="AC11" s="1">
        <v>11.358599999999999</v>
      </c>
      <c r="AD11" s="1" t="s">
        <v>45</v>
      </c>
      <c r="AE11" s="1">
        <f t="shared" si="5"/>
        <v>70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5.75" customHeight="1" x14ac:dyDescent="0.25">
      <c r="A12" s="1" t="s">
        <v>46</v>
      </c>
      <c r="B12" s="1" t="s">
        <v>36</v>
      </c>
      <c r="C12" s="1">
        <v>77.3</v>
      </c>
      <c r="D12" s="1">
        <v>161.92599999999999</v>
      </c>
      <c r="E12" s="1">
        <v>47.725999999999999</v>
      </c>
      <c r="F12" s="1">
        <v>183.352</v>
      </c>
      <c r="G12" s="6">
        <v>1</v>
      </c>
      <c r="H12" s="1">
        <v>60</v>
      </c>
      <c r="I12" s="1" t="s">
        <v>42</v>
      </c>
      <c r="J12" s="1">
        <v>42.7</v>
      </c>
      <c r="K12" s="1">
        <f t="shared" si="2"/>
        <v>5.0259999999999962</v>
      </c>
      <c r="L12" s="1"/>
      <c r="M12" s="1"/>
      <c r="N12" s="1"/>
      <c r="O12" s="1"/>
      <c r="P12" s="1">
        <f t="shared" si="3"/>
        <v>9.5451999999999995</v>
      </c>
      <c r="Q12" s="5"/>
      <c r="R12" s="5">
        <f t="shared" si="8"/>
        <v>0</v>
      </c>
      <c r="S12" s="5"/>
      <c r="T12" s="5"/>
      <c r="U12" s="5"/>
      <c r="V12" s="1"/>
      <c r="W12" s="1">
        <f t="shared" si="9"/>
        <v>19.208816997024684</v>
      </c>
      <c r="X12" s="1">
        <f t="shared" si="4"/>
        <v>19.208816997024684</v>
      </c>
      <c r="Y12" s="1">
        <v>13.5944</v>
      </c>
      <c r="Z12" s="1">
        <v>17.886800000000001</v>
      </c>
      <c r="AA12" s="1">
        <v>14.8498</v>
      </c>
      <c r="AB12" s="1">
        <v>17.1936</v>
      </c>
      <c r="AC12" s="1">
        <v>13.9434</v>
      </c>
      <c r="AD12" s="19" t="s">
        <v>37</v>
      </c>
      <c r="AE12" s="1">
        <f t="shared" si="5"/>
        <v>0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36</v>
      </c>
      <c r="C13" s="1">
        <v>170.5</v>
      </c>
      <c r="D13" s="1">
        <v>997.774</v>
      </c>
      <c r="E13" s="1">
        <v>262.66399999999999</v>
      </c>
      <c r="F13" s="1">
        <v>832.11800000000005</v>
      </c>
      <c r="G13" s="6">
        <v>1</v>
      </c>
      <c r="H13" s="1">
        <v>60</v>
      </c>
      <c r="I13" s="1" t="s">
        <v>42</v>
      </c>
      <c r="J13" s="1">
        <v>251.5</v>
      </c>
      <c r="K13" s="1">
        <f t="shared" si="2"/>
        <v>11.163999999999987</v>
      </c>
      <c r="L13" s="1"/>
      <c r="M13" s="1"/>
      <c r="N13" s="1">
        <v>70</v>
      </c>
      <c r="O13" s="1"/>
      <c r="P13" s="1">
        <f t="shared" si="3"/>
        <v>52.532799999999995</v>
      </c>
      <c r="Q13" s="5"/>
      <c r="R13" s="5">
        <f t="shared" si="8"/>
        <v>0</v>
      </c>
      <c r="S13" s="5"/>
      <c r="T13" s="5"/>
      <c r="U13" s="5"/>
      <c r="V13" s="1"/>
      <c r="W13" s="1">
        <f t="shared" si="9"/>
        <v>17.172471294124815</v>
      </c>
      <c r="X13" s="1">
        <f t="shared" si="4"/>
        <v>17.172471294124815</v>
      </c>
      <c r="Y13" s="1">
        <v>68.445399999999992</v>
      </c>
      <c r="Z13" s="1">
        <v>89.381200000000007</v>
      </c>
      <c r="AA13" s="1">
        <v>44.224200000000003</v>
      </c>
      <c r="AB13" s="1">
        <v>70.763599999999997</v>
      </c>
      <c r="AC13" s="1">
        <v>74.763000000000005</v>
      </c>
      <c r="AD13" s="19" t="s">
        <v>37</v>
      </c>
      <c r="AE13" s="1">
        <f t="shared" si="5"/>
        <v>0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32</v>
      </c>
      <c r="C14" s="1">
        <v>141</v>
      </c>
      <c r="D14" s="1">
        <v>152</v>
      </c>
      <c r="E14" s="1">
        <v>63</v>
      </c>
      <c r="F14" s="1">
        <v>193</v>
      </c>
      <c r="G14" s="6">
        <v>0.25</v>
      </c>
      <c r="H14" s="1">
        <v>120</v>
      </c>
      <c r="I14" s="1" t="s">
        <v>33</v>
      </c>
      <c r="J14" s="1">
        <v>70</v>
      </c>
      <c r="K14" s="1">
        <f t="shared" si="2"/>
        <v>-7</v>
      </c>
      <c r="L14" s="1"/>
      <c r="M14" s="1"/>
      <c r="N14" s="1">
        <v>50</v>
      </c>
      <c r="O14" s="1">
        <v>100</v>
      </c>
      <c r="P14" s="1">
        <f t="shared" si="3"/>
        <v>12.6</v>
      </c>
      <c r="Q14" s="5"/>
      <c r="R14" s="5">
        <f t="shared" si="8"/>
        <v>0</v>
      </c>
      <c r="S14" s="5"/>
      <c r="T14" s="5"/>
      <c r="U14" s="5"/>
      <c r="V14" s="1"/>
      <c r="W14" s="1">
        <f t="shared" si="9"/>
        <v>27.222222222222221</v>
      </c>
      <c r="X14" s="1">
        <f t="shared" si="4"/>
        <v>27.222222222222221</v>
      </c>
      <c r="Y14" s="1">
        <v>20.8</v>
      </c>
      <c r="Z14" s="1">
        <v>20</v>
      </c>
      <c r="AA14" s="1">
        <v>21.6</v>
      </c>
      <c r="AB14" s="1">
        <v>20.2</v>
      </c>
      <c r="AC14" s="1">
        <v>19.8</v>
      </c>
      <c r="AD14" s="19" t="s">
        <v>37</v>
      </c>
      <c r="AE14" s="1">
        <f t="shared" si="5"/>
        <v>0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36</v>
      </c>
      <c r="C15" s="1">
        <v>83.683999999999997</v>
      </c>
      <c r="D15" s="1">
        <v>571.95799999999997</v>
      </c>
      <c r="E15" s="1">
        <v>163.54599999999999</v>
      </c>
      <c r="F15" s="1">
        <v>442.488</v>
      </c>
      <c r="G15" s="6">
        <v>1</v>
      </c>
      <c r="H15" s="1">
        <v>45</v>
      </c>
      <c r="I15" s="1" t="s">
        <v>50</v>
      </c>
      <c r="J15" s="1">
        <v>185.6</v>
      </c>
      <c r="K15" s="1">
        <f t="shared" si="2"/>
        <v>-22.054000000000002</v>
      </c>
      <c r="L15" s="1"/>
      <c r="M15" s="1"/>
      <c r="N15" s="1">
        <v>60</v>
      </c>
      <c r="O15" s="1">
        <v>100</v>
      </c>
      <c r="P15" s="1">
        <f t="shared" si="3"/>
        <v>32.709199999999996</v>
      </c>
      <c r="Q15" s="5"/>
      <c r="R15" s="5">
        <f t="shared" si="8"/>
        <v>0</v>
      </c>
      <c r="S15" s="5"/>
      <c r="T15" s="5"/>
      <c r="U15" s="5"/>
      <c r="V15" s="1"/>
      <c r="W15" s="1">
        <f t="shared" si="9"/>
        <v>18.419527227813585</v>
      </c>
      <c r="X15" s="1">
        <f t="shared" si="4"/>
        <v>18.419527227813585</v>
      </c>
      <c r="Y15" s="1">
        <v>49.913799999999988</v>
      </c>
      <c r="Z15" s="1">
        <v>53.282600000000002</v>
      </c>
      <c r="AA15" s="1">
        <v>37.249400000000001</v>
      </c>
      <c r="AB15" s="1">
        <v>47.953800000000001</v>
      </c>
      <c r="AC15" s="1">
        <v>43.655799999999999</v>
      </c>
      <c r="AD15" s="1"/>
      <c r="AE15" s="1">
        <f t="shared" si="5"/>
        <v>0</v>
      </c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36</v>
      </c>
      <c r="C16" s="1">
        <v>138.69999999999999</v>
      </c>
      <c r="D16" s="1">
        <v>395.47800000000001</v>
      </c>
      <c r="E16" s="1">
        <v>113.568</v>
      </c>
      <c r="F16" s="1">
        <v>381.11399999999998</v>
      </c>
      <c r="G16" s="6">
        <v>1</v>
      </c>
      <c r="H16" s="1">
        <v>60</v>
      </c>
      <c r="I16" s="1" t="s">
        <v>33</v>
      </c>
      <c r="J16" s="1">
        <v>110.3</v>
      </c>
      <c r="K16" s="1">
        <f t="shared" si="2"/>
        <v>3.2680000000000007</v>
      </c>
      <c r="L16" s="1"/>
      <c r="M16" s="1"/>
      <c r="N16" s="1"/>
      <c r="O16" s="1"/>
      <c r="P16" s="1">
        <f t="shared" si="3"/>
        <v>22.7136</v>
      </c>
      <c r="Q16" s="5"/>
      <c r="R16" s="5">
        <f t="shared" si="8"/>
        <v>0</v>
      </c>
      <c r="S16" s="5"/>
      <c r="T16" s="5"/>
      <c r="U16" s="5"/>
      <c r="V16" s="1"/>
      <c r="W16" s="1">
        <f t="shared" si="9"/>
        <v>16.779110312764157</v>
      </c>
      <c r="X16" s="1">
        <f t="shared" si="4"/>
        <v>16.779110312764157</v>
      </c>
      <c r="Y16" s="1">
        <v>22.927600000000002</v>
      </c>
      <c r="Z16" s="1">
        <v>38.4634</v>
      </c>
      <c r="AA16" s="1">
        <v>22.3992</v>
      </c>
      <c r="AB16" s="1">
        <v>35.264800000000001</v>
      </c>
      <c r="AC16" s="1">
        <v>14.9674</v>
      </c>
      <c r="AD16" s="19" t="s">
        <v>37</v>
      </c>
      <c r="AE16" s="1">
        <f t="shared" si="5"/>
        <v>0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32</v>
      </c>
      <c r="C17" s="1">
        <v>201</v>
      </c>
      <c r="D17" s="1">
        <v>504</v>
      </c>
      <c r="E17" s="1">
        <v>112</v>
      </c>
      <c r="F17" s="1">
        <v>490</v>
      </c>
      <c r="G17" s="6">
        <v>0.25</v>
      </c>
      <c r="H17" s="1">
        <v>120</v>
      </c>
      <c r="I17" s="1" t="s">
        <v>33</v>
      </c>
      <c r="J17" s="1">
        <v>135</v>
      </c>
      <c r="K17" s="1">
        <f t="shared" si="2"/>
        <v>-23</v>
      </c>
      <c r="L17" s="1"/>
      <c r="M17" s="1"/>
      <c r="N17" s="1">
        <v>70</v>
      </c>
      <c r="O17" s="1"/>
      <c r="P17" s="1">
        <f t="shared" si="3"/>
        <v>22.4</v>
      </c>
      <c r="Q17" s="5"/>
      <c r="R17" s="5">
        <f t="shared" si="8"/>
        <v>0</v>
      </c>
      <c r="S17" s="5"/>
      <c r="T17" s="5"/>
      <c r="U17" s="5"/>
      <c r="V17" s="1"/>
      <c r="W17" s="1">
        <f t="shared" si="9"/>
        <v>25</v>
      </c>
      <c r="X17" s="1">
        <f t="shared" si="4"/>
        <v>25</v>
      </c>
      <c r="Y17" s="1">
        <v>34.799999999999997</v>
      </c>
      <c r="Z17" s="1">
        <v>39.799999999999997</v>
      </c>
      <c r="AA17" s="1">
        <v>32.4</v>
      </c>
      <c r="AB17" s="1">
        <v>39.6</v>
      </c>
      <c r="AC17" s="1">
        <v>35.6</v>
      </c>
      <c r="AD17" s="18" t="s">
        <v>163</v>
      </c>
      <c r="AE17" s="1">
        <f t="shared" si="5"/>
        <v>0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32</v>
      </c>
      <c r="C18" s="1">
        <v>61</v>
      </c>
      <c r="D18" s="1"/>
      <c r="E18" s="1">
        <v>58</v>
      </c>
      <c r="F18" s="1"/>
      <c r="G18" s="6">
        <v>0.4</v>
      </c>
      <c r="H18" s="1">
        <v>60</v>
      </c>
      <c r="I18" s="1" t="s">
        <v>33</v>
      </c>
      <c r="J18" s="1">
        <v>70</v>
      </c>
      <c r="K18" s="1">
        <f t="shared" si="2"/>
        <v>-12</v>
      </c>
      <c r="L18" s="1"/>
      <c r="M18" s="1"/>
      <c r="N18" s="1">
        <v>50</v>
      </c>
      <c r="O18" s="1"/>
      <c r="P18" s="1">
        <f t="shared" si="3"/>
        <v>11.6</v>
      </c>
      <c r="Q18" s="5">
        <f t="shared" si="10"/>
        <v>100.79999999999998</v>
      </c>
      <c r="R18" s="5">
        <v>120</v>
      </c>
      <c r="S18" s="5">
        <f t="shared" ref="S18:S19" si="11">R18-T18</f>
        <v>120</v>
      </c>
      <c r="T18" s="5"/>
      <c r="U18" s="5">
        <v>120</v>
      </c>
      <c r="V18" s="1"/>
      <c r="W18" s="1">
        <f t="shared" si="9"/>
        <v>14.655172413793103</v>
      </c>
      <c r="X18" s="1">
        <f t="shared" si="4"/>
        <v>4.3103448275862073</v>
      </c>
      <c r="Y18" s="1">
        <v>7</v>
      </c>
      <c r="Z18" s="1">
        <v>4.4000000000000004</v>
      </c>
      <c r="AA18" s="1">
        <v>9</v>
      </c>
      <c r="AB18" s="1">
        <v>1.4</v>
      </c>
      <c r="AC18" s="1">
        <v>1.4</v>
      </c>
      <c r="AD18" s="1"/>
      <c r="AE18" s="1">
        <f t="shared" si="5"/>
        <v>48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36</v>
      </c>
      <c r="C19" s="1">
        <v>153</v>
      </c>
      <c r="D19" s="1">
        <v>484.67200000000003</v>
      </c>
      <c r="E19" s="1">
        <v>172.833</v>
      </c>
      <c r="F19" s="1">
        <v>399.416</v>
      </c>
      <c r="G19" s="6">
        <v>1</v>
      </c>
      <c r="H19" s="1">
        <v>45</v>
      </c>
      <c r="I19" s="1" t="s">
        <v>50</v>
      </c>
      <c r="J19" s="1">
        <v>163.69999999999999</v>
      </c>
      <c r="K19" s="1">
        <f t="shared" si="2"/>
        <v>9.1330000000000098</v>
      </c>
      <c r="L19" s="1"/>
      <c r="M19" s="1"/>
      <c r="N19" s="1"/>
      <c r="O19" s="1"/>
      <c r="P19" s="1">
        <f t="shared" si="3"/>
        <v>34.566600000000001</v>
      </c>
      <c r="Q19" s="5">
        <f>14*P19-O19-N19-F19</f>
        <v>84.516400000000033</v>
      </c>
      <c r="R19" s="5">
        <v>120</v>
      </c>
      <c r="S19" s="5">
        <f t="shared" si="11"/>
        <v>120</v>
      </c>
      <c r="T19" s="5"/>
      <c r="U19" s="5">
        <v>120</v>
      </c>
      <c r="V19" s="1"/>
      <c r="W19" s="1">
        <f t="shared" si="9"/>
        <v>15.026528498608481</v>
      </c>
      <c r="X19" s="1">
        <f t="shared" si="4"/>
        <v>11.55496924777097</v>
      </c>
      <c r="Y19" s="1">
        <v>45.603400000000001</v>
      </c>
      <c r="Z19" s="1">
        <v>58.286199999999987</v>
      </c>
      <c r="AA19" s="1">
        <v>39.310600000000001</v>
      </c>
      <c r="AB19" s="1">
        <v>42.384799999999998</v>
      </c>
      <c r="AC19" s="1">
        <v>44.28</v>
      </c>
      <c r="AD19" s="1" t="s">
        <v>45</v>
      </c>
      <c r="AE19" s="1">
        <f t="shared" si="5"/>
        <v>120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32</v>
      </c>
      <c r="C20" s="1">
        <v>188</v>
      </c>
      <c r="D20" s="1">
        <v>168</v>
      </c>
      <c r="E20" s="1">
        <v>122</v>
      </c>
      <c r="F20" s="1">
        <v>137</v>
      </c>
      <c r="G20" s="6">
        <v>0.12</v>
      </c>
      <c r="H20" s="1">
        <v>60</v>
      </c>
      <c r="I20" s="1" t="s">
        <v>33</v>
      </c>
      <c r="J20" s="1">
        <v>129</v>
      </c>
      <c r="K20" s="1">
        <f t="shared" si="2"/>
        <v>-7</v>
      </c>
      <c r="L20" s="1"/>
      <c r="M20" s="1"/>
      <c r="N20" s="1">
        <v>250</v>
      </c>
      <c r="O20" s="1">
        <v>150</v>
      </c>
      <c r="P20" s="1">
        <f t="shared" si="3"/>
        <v>24.4</v>
      </c>
      <c r="Q20" s="5"/>
      <c r="R20" s="5">
        <f t="shared" si="8"/>
        <v>0</v>
      </c>
      <c r="S20" s="5"/>
      <c r="T20" s="5"/>
      <c r="U20" s="5"/>
      <c r="V20" s="1"/>
      <c r="W20" s="1">
        <f t="shared" si="9"/>
        <v>22.008196721311478</v>
      </c>
      <c r="X20" s="1">
        <f t="shared" si="4"/>
        <v>22.008196721311478</v>
      </c>
      <c r="Y20" s="1">
        <v>44.4</v>
      </c>
      <c r="Z20" s="1">
        <v>30.2</v>
      </c>
      <c r="AA20" s="1">
        <v>15.4</v>
      </c>
      <c r="AB20" s="1">
        <v>31.4</v>
      </c>
      <c r="AC20" s="1">
        <v>18</v>
      </c>
      <c r="AD20" s="1"/>
      <c r="AE20" s="1">
        <f t="shared" si="5"/>
        <v>0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36</v>
      </c>
      <c r="C21" s="1">
        <v>60.412999999999997</v>
      </c>
      <c r="D21" s="1">
        <v>154.70599999999999</v>
      </c>
      <c r="E21" s="1">
        <v>66.13</v>
      </c>
      <c r="F21" s="1">
        <v>135.96299999999999</v>
      </c>
      <c r="G21" s="6">
        <v>1</v>
      </c>
      <c r="H21" s="1">
        <v>45</v>
      </c>
      <c r="I21" s="1" t="s">
        <v>50</v>
      </c>
      <c r="J21" s="1">
        <v>71</v>
      </c>
      <c r="K21" s="1">
        <f t="shared" si="2"/>
        <v>-4.8700000000000045</v>
      </c>
      <c r="L21" s="1"/>
      <c r="M21" s="1"/>
      <c r="N21" s="1"/>
      <c r="O21" s="1"/>
      <c r="P21" s="1">
        <f t="shared" si="3"/>
        <v>13.225999999999999</v>
      </c>
      <c r="Q21" s="5">
        <f>14*P21-O21-N21-F21</f>
        <v>49.200999999999993</v>
      </c>
      <c r="R21" s="5">
        <v>60</v>
      </c>
      <c r="S21" s="5">
        <f>R21-T21</f>
        <v>60</v>
      </c>
      <c r="T21" s="5"/>
      <c r="U21" s="5">
        <v>60</v>
      </c>
      <c r="V21" s="1"/>
      <c r="W21" s="1">
        <f t="shared" si="9"/>
        <v>14.816497807349162</v>
      </c>
      <c r="X21" s="1">
        <f t="shared" si="4"/>
        <v>10.279978829578104</v>
      </c>
      <c r="Y21" s="1">
        <v>13.627000000000001</v>
      </c>
      <c r="Z21" s="1">
        <v>16.223400000000002</v>
      </c>
      <c r="AA21" s="1">
        <v>13.3988</v>
      </c>
      <c r="AB21" s="1">
        <v>13.113799999999999</v>
      </c>
      <c r="AC21" s="1">
        <v>13.911</v>
      </c>
      <c r="AD21" s="1"/>
      <c r="AE21" s="1">
        <f t="shared" si="5"/>
        <v>60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32</v>
      </c>
      <c r="C22" s="1">
        <v>221</v>
      </c>
      <c r="D22" s="1">
        <v>1088</v>
      </c>
      <c r="E22" s="1">
        <v>173</v>
      </c>
      <c r="F22" s="1">
        <v>1006</v>
      </c>
      <c r="G22" s="6">
        <v>0.25</v>
      </c>
      <c r="H22" s="1">
        <v>120</v>
      </c>
      <c r="I22" s="1" t="s">
        <v>33</v>
      </c>
      <c r="J22" s="1">
        <v>180</v>
      </c>
      <c r="K22" s="1">
        <f t="shared" si="2"/>
        <v>-7</v>
      </c>
      <c r="L22" s="1"/>
      <c r="M22" s="1"/>
      <c r="N22" s="1"/>
      <c r="O22" s="1"/>
      <c r="P22" s="1">
        <f t="shared" si="3"/>
        <v>34.6</v>
      </c>
      <c r="Q22" s="5"/>
      <c r="R22" s="5">
        <f t="shared" si="8"/>
        <v>0</v>
      </c>
      <c r="S22" s="5"/>
      <c r="T22" s="5"/>
      <c r="U22" s="5"/>
      <c r="V22" s="1"/>
      <c r="W22" s="1">
        <f t="shared" si="9"/>
        <v>29.075144508670519</v>
      </c>
      <c r="X22" s="1">
        <f t="shared" si="4"/>
        <v>29.075144508670519</v>
      </c>
      <c r="Y22" s="1">
        <v>53.6</v>
      </c>
      <c r="Z22" s="1">
        <v>71.599999999999994</v>
      </c>
      <c r="AA22" s="1">
        <v>47.4</v>
      </c>
      <c r="AB22" s="1">
        <v>46.4</v>
      </c>
      <c r="AC22" s="1">
        <v>38</v>
      </c>
      <c r="AD22" s="19" t="s">
        <v>37</v>
      </c>
      <c r="AE22" s="1">
        <f t="shared" si="5"/>
        <v>0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36</v>
      </c>
      <c r="C23" s="1">
        <v>7.9</v>
      </c>
      <c r="D23" s="1">
        <v>55.613999999999997</v>
      </c>
      <c r="E23" s="1">
        <v>0.97799999999999998</v>
      </c>
      <c r="F23" s="1">
        <v>55.023000000000003</v>
      </c>
      <c r="G23" s="6">
        <v>1</v>
      </c>
      <c r="H23" s="1">
        <v>120</v>
      </c>
      <c r="I23" s="1" t="s">
        <v>33</v>
      </c>
      <c r="J23" s="1">
        <v>1</v>
      </c>
      <c r="K23" s="1">
        <f t="shared" si="2"/>
        <v>-2.200000000000002E-2</v>
      </c>
      <c r="L23" s="1"/>
      <c r="M23" s="1"/>
      <c r="N23" s="1">
        <v>0</v>
      </c>
      <c r="O23" s="1">
        <v>30</v>
      </c>
      <c r="P23" s="1">
        <f t="shared" si="3"/>
        <v>0.1956</v>
      </c>
      <c r="Q23" s="5"/>
      <c r="R23" s="5">
        <f t="shared" si="8"/>
        <v>0</v>
      </c>
      <c r="S23" s="5"/>
      <c r="T23" s="5"/>
      <c r="U23" s="5"/>
      <c r="V23" s="1"/>
      <c r="W23" s="1">
        <f t="shared" si="9"/>
        <v>434.67791411042941</v>
      </c>
      <c r="X23" s="1">
        <f t="shared" si="4"/>
        <v>434.67791411042941</v>
      </c>
      <c r="Y23" s="1">
        <v>4.5724</v>
      </c>
      <c r="Z23" s="1">
        <v>4.1322000000000001</v>
      </c>
      <c r="AA23" s="1">
        <v>2.9413999999999998</v>
      </c>
      <c r="AB23" s="1">
        <v>1.1497999999999999</v>
      </c>
      <c r="AC23" s="1">
        <v>3.5626000000000002</v>
      </c>
      <c r="AD23" s="1"/>
      <c r="AE23" s="1">
        <f t="shared" si="5"/>
        <v>0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32</v>
      </c>
      <c r="C24" s="1">
        <v>14</v>
      </c>
      <c r="D24" s="1">
        <v>136</v>
      </c>
      <c r="E24" s="1">
        <v>83</v>
      </c>
      <c r="F24" s="1">
        <v>52</v>
      </c>
      <c r="G24" s="6">
        <v>0.4</v>
      </c>
      <c r="H24" s="1">
        <v>45</v>
      </c>
      <c r="I24" s="1" t="s">
        <v>33</v>
      </c>
      <c r="J24" s="1">
        <v>95</v>
      </c>
      <c r="K24" s="1">
        <f t="shared" si="2"/>
        <v>-12</v>
      </c>
      <c r="L24" s="1"/>
      <c r="M24" s="1"/>
      <c r="N24" s="1"/>
      <c r="O24" s="1"/>
      <c r="P24" s="1">
        <f t="shared" si="3"/>
        <v>16.600000000000001</v>
      </c>
      <c r="Q24" s="5">
        <f t="shared" si="10"/>
        <v>163.80000000000001</v>
      </c>
      <c r="R24" s="5">
        <v>200</v>
      </c>
      <c r="S24" s="5">
        <f>R24-T24</f>
        <v>100</v>
      </c>
      <c r="T24" s="5">
        <v>100</v>
      </c>
      <c r="U24" s="5">
        <v>200</v>
      </c>
      <c r="V24" s="1"/>
      <c r="W24" s="1">
        <f t="shared" si="9"/>
        <v>15.180722891566264</v>
      </c>
      <c r="X24" s="1">
        <f t="shared" si="4"/>
        <v>3.1325301204819276</v>
      </c>
      <c r="Y24" s="1">
        <v>18.2</v>
      </c>
      <c r="Z24" s="1">
        <v>23.8</v>
      </c>
      <c r="AA24" s="1">
        <v>11.6</v>
      </c>
      <c r="AB24" s="1">
        <v>20.8</v>
      </c>
      <c r="AC24" s="1">
        <v>21.4</v>
      </c>
      <c r="AD24" s="1" t="s">
        <v>45</v>
      </c>
      <c r="AE24" s="1">
        <f t="shared" si="5"/>
        <v>40</v>
      </c>
      <c r="AF24" s="1">
        <f t="shared" si="6"/>
        <v>40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36</v>
      </c>
      <c r="C25" s="1">
        <v>2.726</v>
      </c>
      <c r="D25" s="1">
        <v>871.23299999999995</v>
      </c>
      <c r="E25" s="1">
        <v>169.55799999999999</v>
      </c>
      <c r="F25" s="1">
        <v>701.67700000000002</v>
      </c>
      <c r="G25" s="6">
        <v>1</v>
      </c>
      <c r="H25" s="1">
        <v>60</v>
      </c>
      <c r="I25" s="1" t="s">
        <v>42</v>
      </c>
      <c r="J25" s="1">
        <v>191.845</v>
      </c>
      <c r="K25" s="1">
        <f t="shared" si="2"/>
        <v>-22.287000000000006</v>
      </c>
      <c r="L25" s="1"/>
      <c r="M25" s="1"/>
      <c r="N25" s="1">
        <v>100</v>
      </c>
      <c r="O25" s="1">
        <v>40</v>
      </c>
      <c r="P25" s="1">
        <f t="shared" si="3"/>
        <v>33.9116</v>
      </c>
      <c r="Q25" s="5"/>
      <c r="R25" s="5">
        <f t="shared" si="8"/>
        <v>0</v>
      </c>
      <c r="S25" s="5"/>
      <c r="T25" s="5"/>
      <c r="U25" s="5"/>
      <c r="V25" s="1"/>
      <c r="W25" s="1">
        <f t="shared" si="9"/>
        <v>24.819737199070524</v>
      </c>
      <c r="X25" s="1">
        <f t="shared" si="4"/>
        <v>24.819737199070524</v>
      </c>
      <c r="Y25" s="1">
        <v>26.0152</v>
      </c>
      <c r="Z25" s="1">
        <v>53.040999999999997</v>
      </c>
      <c r="AA25" s="1">
        <v>41.520200000000003</v>
      </c>
      <c r="AB25" s="1">
        <v>52.999600000000001</v>
      </c>
      <c r="AC25" s="1">
        <v>38.6646</v>
      </c>
      <c r="AD25" s="1"/>
      <c r="AE25" s="1">
        <f t="shared" si="5"/>
        <v>0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32</v>
      </c>
      <c r="C26" s="1">
        <v>52</v>
      </c>
      <c r="D26" s="1">
        <v>1136</v>
      </c>
      <c r="E26" s="1">
        <v>96</v>
      </c>
      <c r="F26" s="1">
        <v>1040</v>
      </c>
      <c r="G26" s="6">
        <v>0.22</v>
      </c>
      <c r="H26" s="1">
        <v>120</v>
      </c>
      <c r="I26" s="1" t="s">
        <v>33</v>
      </c>
      <c r="J26" s="1">
        <v>124</v>
      </c>
      <c r="K26" s="1">
        <f t="shared" si="2"/>
        <v>-28</v>
      </c>
      <c r="L26" s="1"/>
      <c r="M26" s="1"/>
      <c r="N26" s="1"/>
      <c r="O26" s="1"/>
      <c r="P26" s="1">
        <f t="shared" si="3"/>
        <v>19.2</v>
      </c>
      <c r="Q26" s="5"/>
      <c r="R26" s="5">
        <f t="shared" si="8"/>
        <v>0</v>
      </c>
      <c r="S26" s="5"/>
      <c r="T26" s="5"/>
      <c r="U26" s="5"/>
      <c r="V26" s="1"/>
      <c r="W26" s="1">
        <f t="shared" si="9"/>
        <v>54.166666666666671</v>
      </c>
      <c r="X26" s="1">
        <f t="shared" si="4"/>
        <v>54.166666666666671</v>
      </c>
      <c r="Y26" s="1">
        <v>26.6</v>
      </c>
      <c r="Z26" s="1">
        <v>51</v>
      </c>
      <c r="AA26" s="1">
        <v>32.200000000000003</v>
      </c>
      <c r="AB26" s="1">
        <v>38</v>
      </c>
      <c r="AC26" s="1">
        <v>34</v>
      </c>
      <c r="AD26" s="14" t="s">
        <v>37</v>
      </c>
      <c r="AE26" s="1">
        <f t="shared" si="5"/>
        <v>0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32</v>
      </c>
      <c r="C27" s="1">
        <v>15</v>
      </c>
      <c r="D27" s="1">
        <v>48</v>
      </c>
      <c r="E27" s="1">
        <v>38</v>
      </c>
      <c r="F27" s="1">
        <v>22</v>
      </c>
      <c r="G27" s="6">
        <v>0.33</v>
      </c>
      <c r="H27" s="1">
        <v>45</v>
      </c>
      <c r="I27" s="1" t="s">
        <v>33</v>
      </c>
      <c r="J27" s="1">
        <v>40</v>
      </c>
      <c r="K27" s="1">
        <f t="shared" si="2"/>
        <v>-2</v>
      </c>
      <c r="L27" s="1"/>
      <c r="M27" s="1"/>
      <c r="N27" s="1">
        <v>60</v>
      </c>
      <c r="O27" s="1">
        <v>40</v>
      </c>
      <c r="P27" s="1">
        <f t="shared" si="3"/>
        <v>7.6</v>
      </c>
      <c r="Q27" s="5"/>
      <c r="R27" s="5">
        <f t="shared" si="8"/>
        <v>0</v>
      </c>
      <c r="S27" s="5"/>
      <c r="T27" s="5"/>
      <c r="U27" s="5"/>
      <c r="V27" s="1"/>
      <c r="W27" s="1">
        <f t="shared" si="9"/>
        <v>16.05263157894737</v>
      </c>
      <c r="X27" s="1">
        <f t="shared" si="4"/>
        <v>16.05263157894737</v>
      </c>
      <c r="Y27" s="1">
        <v>11</v>
      </c>
      <c r="Z27" s="1">
        <v>2.4</v>
      </c>
      <c r="AA27" s="1">
        <v>-1.2</v>
      </c>
      <c r="AB27" s="1">
        <v>7.2</v>
      </c>
      <c r="AC27" s="1">
        <v>3.4</v>
      </c>
      <c r="AD27" s="1" t="s">
        <v>45</v>
      </c>
      <c r="AE27" s="1">
        <f t="shared" si="5"/>
        <v>0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0" t="s">
        <v>63</v>
      </c>
      <c r="B28" s="10" t="s">
        <v>36</v>
      </c>
      <c r="C28" s="10">
        <v>61.9</v>
      </c>
      <c r="D28" s="10"/>
      <c r="E28" s="10">
        <v>54.156999999999996</v>
      </c>
      <c r="F28" s="10">
        <v>-1.036</v>
      </c>
      <c r="G28" s="11">
        <v>0</v>
      </c>
      <c r="H28" s="10">
        <v>45</v>
      </c>
      <c r="I28" s="10" t="s">
        <v>39</v>
      </c>
      <c r="J28" s="10">
        <v>82</v>
      </c>
      <c r="K28" s="10">
        <f t="shared" si="2"/>
        <v>-27.843000000000004</v>
      </c>
      <c r="L28" s="10"/>
      <c r="M28" s="10"/>
      <c r="N28" s="10"/>
      <c r="O28" s="10"/>
      <c r="P28" s="10">
        <f t="shared" si="3"/>
        <v>10.831399999999999</v>
      </c>
      <c r="Q28" s="12"/>
      <c r="R28" s="12"/>
      <c r="S28" s="12"/>
      <c r="T28" s="12"/>
      <c r="U28" s="12"/>
      <c r="V28" s="10"/>
      <c r="W28" s="10">
        <f t="shared" si="7"/>
        <v>-9.56478386912126E-2</v>
      </c>
      <c r="X28" s="10">
        <f t="shared" si="4"/>
        <v>-9.56478386912126E-2</v>
      </c>
      <c r="Y28" s="10">
        <v>11.2378</v>
      </c>
      <c r="Z28" s="10">
        <v>21.195799999999998</v>
      </c>
      <c r="AA28" s="10">
        <v>14.0556</v>
      </c>
      <c r="AB28" s="10">
        <v>10.484400000000001</v>
      </c>
      <c r="AC28" s="10">
        <v>17.554400000000001</v>
      </c>
      <c r="AD28" s="13" t="s">
        <v>40</v>
      </c>
      <c r="AE28" s="10">
        <f t="shared" si="5"/>
        <v>0</v>
      </c>
      <c r="AF28" s="10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64</v>
      </c>
      <c r="B29" s="1" t="s">
        <v>32</v>
      </c>
      <c r="C29" s="1">
        <v>54</v>
      </c>
      <c r="D29" s="1">
        <v>90</v>
      </c>
      <c r="E29" s="1">
        <v>39</v>
      </c>
      <c r="F29" s="1">
        <v>86</v>
      </c>
      <c r="G29" s="6">
        <v>0.3</v>
      </c>
      <c r="H29" s="1">
        <v>45</v>
      </c>
      <c r="I29" s="1" t="s">
        <v>33</v>
      </c>
      <c r="J29" s="1">
        <v>46</v>
      </c>
      <c r="K29" s="1">
        <f t="shared" si="2"/>
        <v>-7</v>
      </c>
      <c r="L29" s="1"/>
      <c r="M29" s="1"/>
      <c r="N29" s="1">
        <v>50</v>
      </c>
      <c r="O29" s="1">
        <v>50</v>
      </c>
      <c r="P29" s="1">
        <f t="shared" si="3"/>
        <v>7.8</v>
      </c>
      <c r="Q29" s="5"/>
      <c r="R29" s="5">
        <f t="shared" ref="R29" si="12">ROUND(Q29,0)</f>
        <v>0</v>
      </c>
      <c r="S29" s="5"/>
      <c r="T29" s="5"/>
      <c r="U29" s="5"/>
      <c r="V29" s="1"/>
      <c r="W29" s="1">
        <f t="shared" ref="W29:W32" si="13">(F29+N29+O29+R29)/P29</f>
        <v>23.846153846153847</v>
      </c>
      <c r="X29" s="1">
        <f t="shared" si="4"/>
        <v>23.846153846153847</v>
      </c>
      <c r="Y29" s="1">
        <v>15.6</v>
      </c>
      <c r="Z29" s="1">
        <v>12.4</v>
      </c>
      <c r="AA29" s="1">
        <v>9</v>
      </c>
      <c r="AB29" s="1">
        <v>11.8</v>
      </c>
      <c r="AC29" s="1">
        <v>19.399999999999999</v>
      </c>
      <c r="AD29" s="1"/>
      <c r="AE29" s="1">
        <f t="shared" si="5"/>
        <v>0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65</v>
      </c>
      <c r="B30" s="1" t="s">
        <v>32</v>
      </c>
      <c r="C30" s="1">
        <v>49</v>
      </c>
      <c r="D30" s="1"/>
      <c r="E30" s="1">
        <v>42</v>
      </c>
      <c r="F30" s="1"/>
      <c r="G30" s="6">
        <v>0.09</v>
      </c>
      <c r="H30" s="1">
        <v>45</v>
      </c>
      <c r="I30" s="1" t="s">
        <v>33</v>
      </c>
      <c r="J30" s="1">
        <v>51</v>
      </c>
      <c r="K30" s="1">
        <f t="shared" si="2"/>
        <v>-9</v>
      </c>
      <c r="L30" s="1"/>
      <c r="M30" s="1"/>
      <c r="N30" s="1">
        <v>20</v>
      </c>
      <c r="O30" s="1">
        <v>20</v>
      </c>
      <c r="P30" s="1">
        <f t="shared" si="3"/>
        <v>8.4</v>
      </c>
      <c r="Q30" s="5">
        <f t="shared" ref="Q30:Q32" si="14">13*P30-O30-N30-F30</f>
        <v>69.2</v>
      </c>
      <c r="R30" s="5">
        <v>80</v>
      </c>
      <c r="S30" s="5">
        <f t="shared" ref="S30:S32" si="15">R30-T30</f>
        <v>80</v>
      </c>
      <c r="T30" s="5"/>
      <c r="U30" s="5">
        <v>90</v>
      </c>
      <c r="V30" s="1"/>
      <c r="W30" s="1">
        <f t="shared" si="13"/>
        <v>14.285714285714285</v>
      </c>
      <c r="X30" s="1">
        <f t="shared" si="4"/>
        <v>4.7619047619047619</v>
      </c>
      <c r="Y30" s="1">
        <v>5.8</v>
      </c>
      <c r="Z30" s="1">
        <v>0</v>
      </c>
      <c r="AA30" s="1">
        <v>8.4</v>
      </c>
      <c r="AB30" s="1">
        <v>5</v>
      </c>
      <c r="AC30" s="1">
        <v>2.2000000000000002</v>
      </c>
      <c r="AD30" s="1"/>
      <c r="AE30" s="1">
        <f t="shared" si="5"/>
        <v>7.1999999999999993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66</v>
      </c>
      <c r="B31" s="1" t="s">
        <v>36</v>
      </c>
      <c r="C31" s="1">
        <v>22.530999999999999</v>
      </c>
      <c r="D31" s="1">
        <v>350.351</v>
      </c>
      <c r="E31" s="1">
        <v>160.48699999999999</v>
      </c>
      <c r="F31" s="1">
        <v>194.61199999999999</v>
      </c>
      <c r="G31" s="6">
        <v>1</v>
      </c>
      <c r="H31" s="1">
        <v>45</v>
      </c>
      <c r="I31" s="1" t="s">
        <v>50</v>
      </c>
      <c r="J31" s="1">
        <v>193</v>
      </c>
      <c r="K31" s="1">
        <f t="shared" si="2"/>
        <v>-32.513000000000005</v>
      </c>
      <c r="L31" s="1"/>
      <c r="M31" s="1"/>
      <c r="N31" s="1">
        <v>0</v>
      </c>
      <c r="O31" s="1">
        <v>30</v>
      </c>
      <c r="P31" s="1">
        <f t="shared" si="3"/>
        <v>32.0974</v>
      </c>
      <c r="Q31" s="5">
        <f>14*P31-O31-N31-F31</f>
        <v>224.75160000000002</v>
      </c>
      <c r="R31" s="5">
        <v>260</v>
      </c>
      <c r="S31" s="5">
        <f t="shared" si="15"/>
        <v>160</v>
      </c>
      <c r="T31" s="5">
        <v>100</v>
      </c>
      <c r="U31" s="5">
        <v>260</v>
      </c>
      <c r="V31" s="1"/>
      <c r="W31" s="1">
        <f t="shared" si="13"/>
        <v>15.098169945229207</v>
      </c>
      <c r="X31" s="1">
        <f t="shared" si="4"/>
        <v>6.9978253690330057</v>
      </c>
      <c r="Y31" s="1">
        <v>25.116199999999999</v>
      </c>
      <c r="Z31" s="1">
        <v>32.105800000000002</v>
      </c>
      <c r="AA31" s="1">
        <v>13.7416</v>
      </c>
      <c r="AB31" s="1">
        <v>24.735600000000002</v>
      </c>
      <c r="AC31" s="1">
        <v>19.044599999999999</v>
      </c>
      <c r="AD31" s="1"/>
      <c r="AE31" s="1">
        <f t="shared" si="5"/>
        <v>160</v>
      </c>
      <c r="AF31" s="1">
        <f t="shared" si="6"/>
        <v>100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67</v>
      </c>
      <c r="B32" s="1" t="s">
        <v>32</v>
      </c>
      <c r="C32" s="1">
        <v>120</v>
      </c>
      <c r="D32" s="1">
        <v>56</v>
      </c>
      <c r="E32" s="1">
        <v>101</v>
      </c>
      <c r="F32" s="1">
        <v>2</v>
      </c>
      <c r="G32" s="6">
        <v>0.4</v>
      </c>
      <c r="H32" s="1">
        <v>60</v>
      </c>
      <c r="I32" s="1" t="s">
        <v>33</v>
      </c>
      <c r="J32" s="1">
        <v>102</v>
      </c>
      <c r="K32" s="1">
        <f t="shared" si="2"/>
        <v>-1</v>
      </c>
      <c r="L32" s="1"/>
      <c r="M32" s="1"/>
      <c r="N32" s="1">
        <v>52</v>
      </c>
      <c r="O32" s="1">
        <v>48</v>
      </c>
      <c r="P32" s="1">
        <f t="shared" si="3"/>
        <v>20.2</v>
      </c>
      <c r="Q32" s="5">
        <f t="shared" si="14"/>
        <v>160.59999999999997</v>
      </c>
      <c r="R32" s="5">
        <v>220</v>
      </c>
      <c r="S32" s="5">
        <f t="shared" si="15"/>
        <v>120</v>
      </c>
      <c r="T32" s="5">
        <v>100</v>
      </c>
      <c r="U32" s="5">
        <v>250</v>
      </c>
      <c r="V32" s="1" t="s">
        <v>167</v>
      </c>
      <c r="W32" s="1">
        <f t="shared" si="13"/>
        <v>15.940594059405941</v>
      </c>
      <c r="X32" s="1">
        <f t="shared" si="4"/>
        <v>5.0495049504950495</v>
      </c>
      <c r="Y32" s="1">
        <v>21</v>
      </c>
      <c r="Z32" s="1">
        <v>19.600000000000001</v>
      </c>
      <c r="AA32" s="1">
        <v>20.2</v>
      </c>
      <c r="AB32" s="1">
        <v>17.8</v>
      </c>
      <c r="AC32" s="1">
        <v>7.2</v>
      </c>
      <c r="AD32" s="1" t="s">
        <v>45</v>
      </c>
      <c r="AE32" s="1">
        <f t="shared" si="5"/>
        <v>48</v>
      </c>
      <c r="AF32" s="1">
        <f t="shared" si="6"/>
        <v>40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0" t="s">
        <v>68</v>
      </c>
      <c r="B33" s="10" t="s">
        <v>32</v>
      </c>
      <c r="C33" s="10"/>
      <c r="D33" s="10">
        <v>2</v>
      </c>
      <c r="E33" s="10">
        <v>2</v>
      </c>
      <c r="F33" s="10"/>
      <c r="G33" s="11">
        <v>0</v>
      </c>
      <c r="H33" s="10" t="e">
        <v>#N/A</v>
      </c>
      <c r="I33" s="10" t="s">
        <v>39</v>
      </c>
      <c r="J33" s="10">
        <v>2</v>
      </c>
      <c r="K33" s="10">
        <f t="shared" si="2"/>
        <v>0</v>
      </c>
      <c r="L33" s="10"/>
      <c r="M33" s="10"/>
      <c r="N33" s="10"/>
      <c r="O33" s="10"/>
      <c r="P33" s="10">
        <f t="shared" si="3"/>
        <v>0.4</v>
      </c>
      <c r="Q33" s="12"/>
      <c r="R33" s="12"/>
      <c r="S33" s="12"/>
      <c r="T33" s="12"/>
      <c r="U33" s="12"/>
      <c r="V33" s="10"/>
      <c r="W33" s="10">
        <f t="shared" si="7"/>
        <v>0</v>
      </c>
      <c r="X33" s="10">
        <f t="shared" si="4"/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/>
      <c r="AE33" s="10">
        <f t="shared" si="5"/>
        <v>0</v>
      </c>
      <c r="AF33" s="10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69</v>
      </c>
      <c r="B34" s="1" t="s">
        <v>32</v>
      </c>
      <c r="C34" s="1">
        <v>368</v>
      </c>
      <c r="D34" s="1">
        <v>1032</v>
      </c>
      <c r="E34" s="1">
        <v>375</v>
      </c>
      <c r="F34" s="1">
        <v>923</v>
      </c>
      <c r="G34" s="6">
        <v>0.4</v>
      </c>
      <c r="H34" s="1">
        <v>60</v>
      </c>
      <c r="I34" s="1" t="s">
        <v>42</v>
      </c>
      <c r="J34" s="1">
        <v>377</v>
      </c>
      <c r="K34" s="1">
        <f t="shared" si="2"/>
        <v>-2</v>
      </c>
      <c r="L34" s="1"/>
      <c r="M34" s="1"/>
      <c r="N34" s="1"/>
      <c r="O34" s="1"/>
      <c r="P34" s="1">
        <f t="shared" si="3"/>
        <v>75</v>
      </c>
      <c r="Q34" s="5">
        <f>14*P34-O34-N34-F34</f>
        <v>127</v>
      </c>
      <c r="R34" s="5">
        <v>200</v>
      </c>
      <c r="S34" s="5">
        <f t="shared" ref="S34:S35" si="16">R34-T34</f>
        <v>150</v>
      </c>
      <c r="T34" s="5">
        <v>50</v>
      </c>
      <c r="U34" s="5">
        <v>200</v>
      </c>
      <c r="V34" s="1"/>
      <c r="W34" s="1">
        <f t="shared" ref="W34:W37" si="17">(F34+N34+O34+R34)/P34</f>
        <v>14.973333333333333</v>
      </c>
      <c r="X34" s="1">
        <f t="shared" si="4"/>
        <v>12.306666666666667</v>
      </c>
      <c r="Y34" s="1">
        <v>78.8</v>
      </c>
      <c r="Z34" s="1">
        <v>101</v>
      </c>
      <c r="AA34" s="1">
        <v>78.8</v>
      </c>
      <c r="AB34" s="1">
        <v>83.6</v>
      </c>
      <c r="AC34" s="1">
        <v>74.2</v>
      </c>
      <c r="AD34" s="1"/>
      <c r="AE34" s="1">
        <f t="shared" si="5"/>
        <v>60</v>
      </c>
      <c r="AF34" s="1">
        <f t="shared" si="6"/>
        <v>20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32</v>
      </c>
      <c r="C35" s="1">
        <v>1</v>
      </c>
      <c r="D35" s="1">
        <v>80</v>
      </c>
      <c r="E35" s="1">
        <v>36</v>
      </c>
      <c r="F35" s="1">
        <v>44</v>
      </c>
      <c r="G35" s="6">
        <v>0.5</v>
      </c>
      <c r="H35" s="1">
        <v>60</v>
      </c>
      <c r="I35" s="1" t="s">
        <v>33</v>
      </c>
      <c r="J35" s="1">
        <v>43</v>
      </c>
      <c r="K35" s="1">
        <f t="shared" si="2"/>
        <v>-7</v>
      </c>
      <c r="L35" s="1"/>
      <c r="M35" s="1"/>
      <c r="N35" s="1">
        <v>16</v>
      </c>
      <c r="O35" s="1"/>
      <c r="P35" s="1">
        <f t="shared" si="3"/>
        <v>7.2</v>
      </c>
      <c r="Q35" s="5">
        <f t="shared" ref="Q35" si="18">13*P35-O35-N35-F35</f>
        <v>33.600000000000009</v>
      </c>
      <c r="R35" s="5">
        <v>56</v>
      </c>
      <c r="S35" s="5">
        <f t="shared" si="16"/>
        <v>56</v>
      </c>
      <c r="T35" s="5"/>
      <c r="U35" s="5">
        <v>70</v>
      </c>
      <c r="V35" s="1" t="s">
        <v>167</v>
      </c>
      <c r="W35" s="1">
        <f t="shared" si="17"/>
        <v>16.111111111111111</v>
      </c>
      <c r="X35" s="1">
        <f t="shared" si="4"/>
        <v>8.3333333333333339</v>
      </c>
      <c r="Y35" s="1">
        <v>4.2</v>
      </c>
      <c r="Z35" s="1">
        <v>6.8</v>
      </c>
      <c r="AA35" s="1">
        <v>4.2</v>
      </c>
      <c r="AB35" s="1">
        <v>4</v>
      </c>
      <c r="AC35" s="1">
        <v>4</v>
      </c>
      <c r="AD35" s="1"/>
      <c r="AE35" s="1">
        <f t="shared" si="5"/>
        <v>28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32</v>
      </c>
      <c r="C36" s="1">
        <v>5</v>
      </c>
      <c r="D36" s="1"/>
      <c r="E36" s="1">
        <v>-2</v>
      </c>
      <c r="F36" s="1"/>
      <c r="G36" s="6">
        <v>0.5</v>
      </c>
      <c r="H36" s="1">
        <v>60</v>
      </c>
      <c r="I36" s="1" t="s">
        <v>33</v>
      </c>
      <c r="J36" s="1">
        <v>2</v>
      </c>
      <c r="K36" s="1">
        <f t="shared" ref="K36:K64" si="19">E36-J36</f>
        <v>-4</v>
      </c>
      <c r="L36" s="1"/>
      <c r="M36" s="1"/>
      <c r="N36" s="1">
        <v>40</v>
      </c>
      <c r="O36" s="1">
        <v>30</v>
      </c>
      <c r="P36" s="1">
        <f t="shared" si="3"/>
        <v>-0.4</v>
      </c>
      <c r="Q36" s="5"/>
      <c r="R36" s="5">
        <f t="shared" ref="R36" si="20">ROUND(Q36,0)</f>
        <v>0</v>
      </c>
      <c r="S36" s="5"/>
      <c r="T36" s="5"/>
      <c r="U36" s="5"/>
      <c r="V36" s="1"/>
      <c r="W36" s="1">
        <f t="shared" si="17"/>
        <v>-175</v>
      </c>
      <c r="X36" s="1">
        <f t="shared" si="4"/>
        <v>-175</v>
      </c>
      <c r="Y36" s="1">
        <v>4.5999999999999996</v>
      </c>
      <c r="Z36" s="1">
        <v>1.2</v>
      </c>
      <c r="AA36" s="1">
        <v>2.8</v>
      </c>
      <c r="AB36" s="1">
        <v>2</v>
      </c>
      <c r="AC36" s="1">
        <v>1.8</v>
      </c>
      <c r="AD36" s="1"/>
      <c r="AE36" s="1">
        <f t="shared" si="5"/>
        <v>0</v>
      </c>
      <c r="AF36" s="1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32</v>
      </c>
      <c r="C37" s="1">
        <v>468</v>
      </c>
      <c r="D37" s="1">
        <v>352</v>
      </c>
      <c r="E37" s="1">
        <v>411</v>
      </c>
      <c r="F37" s="1">
        <v>314</v>
      </c>
      <c r="G37" s="6">
        <v>0.4</v>
      </c>
      <c r="H37" s="1">
        <v>60</v>
      </c>
      <c r="I37" s="1" t="s">
        <v>42</v>
      </c>
      <c r="J37" s="1">
        <v>421</v>
      </c>
      <c r="K37" s="1">
        <f t="shared" si="19"/>
        <v>-10</v>
      </c>
      <c r="L37" s="1"/>
      <c r="M37" s="1"/>
      <c r="N37" s="1">
        <v>360</v>
      </c>
      <c r="O37" s="1">
        <v>150</v>
      </c>
      <c r="P37" s="1">
        <f t="shared" si="3"/>
        <v>82.2</v>
      </c>
      <c r="Q37" s="5">
        <f>14*P37-O37-N37-F37</f>
        <v>326.79999999999995</v>
      </c>
      <c r="R37" s="5">
        <v>420</v>
      </c>
      <c r="S37" s="5">
        <f>R37-T37</f>
        <v>270</v>
      </c>
      <c r="T37" s="5">
        <v>150</v>
      </c>
      <c r="U37" s="5">
        <v>440</v>
      </c>
      <c r="V37" s="1"/>
      <c r="W37" s="1">
        <f t="shared" si="17"/>
        <v>15.133819951338198</v>
      </c>
      <c r="X37" s="1">
        <f t="shared" si="4"/>
        <v>10.024330900243308</v>
      </c>
      <c r="Y37" s="1">
        <v>76</v>
      </c>
      <c r="Z37" s="1">
        <v>66.2</v>
      </c>
      <c r="AA37" s="1">
        <v>73</v>
      </c>
      <c r="AB37" s="1">
        <v>70.400000000000006</v>
      </c>
      <c r="AC37" s="1">
        <v>32.200000000000003</v>
      </c>
      <c r="AD37" s="1" t="s">
        <v>45</v>
      </c>
      <c r="AE37" s="1">
        <f t="shared" si="5"/>
        <v>108</v>
      </c>
      <c r="AF37" s="1">
        <f t="shared" si="6"/>
        <v>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 t="s">
        <v>73</v>
      </c>
      <c r="B38" s="10" t="s">
        <v>32</v>
      </c>
      <c r="C38" s="10">
        <v>-6</v>
      </c>
      <c r="D38" s="10"/>
      <c r="E38" s="10"/>
      <c r="F38" s="20">
        <v>-6</v>
      </c>
      <c r="G38" s="11">
        <v>0</v>
      </c>
      <c r="H38" s="10" t="e">
        <v>#N/A</v>
      </c>
      <c r="I38" s="10" t="s">
        <v>39</v>
      </c>
      <c r="J38" s="10"/>
      <c r="K38" s="10">
        <f t="shared" si="19"/>
        <v>0</v>
      </c>
      <c r="L38" s="10"/>
      <c r="M38" s="10"/>
      <c r="N38" s="10"/>
      <c r="O38" s="10"/>
      <c r="P38" s="10">
        <f t="shared" si="3"/>
        <v>0</v>
      </c>
      <c r="Q38" s="12"/>
      <c r="R38" s="12"/>
      <c r="S38" s="12"/>
      <c r="T38" s="12"/>
      <c r="U38" s="12"/>
      <c r="V38" s="10"/>
      <c r="W38" s="10" t="e">
        <f t="shared" si="7"/>
        <v>#DIV/0!</v>
      </c>
      <c r="X38" s="10" t="e">
        <f t="shared" si="4"/>
        <v>#DIV/0!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 t="s">
        <v>74</v>
      </c>
      <c r="AE38" s="10">
        <f t="shared" si="5"/>
        <v>0</v>
      </c>
      <c r="AF38" s="10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75</v>
      </c>
      <c r="B39" s="1" t="s">
        <v>32</v>
      </c>
      <c r="C39" s="1">
        <v>481</v>
      </c>
      <c r="D39" s="1">
        <v>400</v>
      </c>
      <c r="E39" s="1">
        <v>595</v>
      </c>
      <c r="F39" s="1">
        <v>161</v>
      </c>
      <c r="G39" s="6">
        <v>0.4</v>
      </c>
      <c r="H39" s="1">
        <v>60</v>
      </c>
      <c r="I39" s="1" t="s">
        <v>33</v>
      </c>
      <c r="J39" s="1">
        <v>614</v>
      </c>
      <c r="K39" s="1">
        <f t="shared" si="19"/>
        <v>-19</v>
      </c>
      <c r="L39" s="1"/>
      <c r="M39" s="1"/>
      <c r="N39" s="1">
        <v>350</v>
      </c>
      <c r="O39" s="1">
        <v>350</v>
      </c>
      <c r="P39" s="1">
        <f t="shared" si="3"/>
        <v>119</v>
      </c>
      <c r="Q39" s="5">
        <f t="shared" ref="Q39:Q49" si="21">13*P39-O39-N39-F39</f>
        <v>686</v>
      </c>
      <c r="R39" s="5">
        <v>880</v>
      </c>
      <c r="S39" s="5">
        <f>R39-T39</f>
        <v>530</v>
      </c>
      <c r="T39" s="5">
        <v>350</v>
      </c>
      <c r="U39" s="5">
        <v>920</v>
      </c>
      <c r="V39" s="1"/>
      <c r="W39" s="1">
        <f t="shared" ref="W39:W49" si="22">(F39+N39+O39+R39)/P39</f>
        <v>14.630252100840336</v>
      </c>
      <c r="X39" s="1">
        <f t="shared" si="4"/>
        <v>7.2352941176470589</v>
      </c>
      <c r="Y39" s="1">
        <v>92.4</v>
      </c>
      <c r="Z39" s="1">
        <v>81.599999999999994</v>
      </c>
      <c r="AA39" s="1">
        <v>87.8</v>
      </c>
      <c r="AB39" s="1">
        <v>187.8</v>
      </c>
      <c r="AC39" s="1">
        <v>103.4</v>
      </c>
      <c r="AD39" s="1" t="s">
        <v>45</v>
      </c>
      <c r="AE39" s="1">
        <f t="shared" si="5"/>
        <v>212</v>
      </c>
      <c r="AF39" s="1">
        <f t="shared" si="6"/>
        <v>140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76</v>
      </c>
      <c r="B40" s="1" t="s">
        <v>32</v>
      </c>
      <c r="C40" s="1">
        <v>76</v>
      </c>
      <c r="D40" s="1">
        <v>10</v>
      </c>
      <c r="E40" s="1">
        <v>71</v>
      </c>
      <c r="F40" s="1">
        <v>1</v>
      </c>
      <c r="G40" s="6">
        <v>0.1</v>
      </c>
      <c r="H40" s="1">
        <v>45</v>
      </c>
      <c r="I40" s="1" t="s">
        <v>33</v>
      </c>
      <c r="J40" s="1">
        <v>112</v>
      </c>
      <c r="K40" s="1">
        <f t="shared" si="19"/>
        <v>-41</v>
      </c>
      <c r="L40" s="1"/>
      <c r="M40" s="1"/>
      <c r="N40" s="1">
        <v>200</v>
      </c>
      <c r="O40" s="1">
        <v>100</v>
      </c>
      <c r="P40" s="1">
        <f t="shared" si="3"/>
        <v>14.2</v>
      </c>
      <c r="Q40" s="5"/>
      <c r="R40" s="5">
        <f t="shared" ref="R40:R48" si="23">ROUND(Q40,0)</f>
        <v>0</v>
      </c>
      <c r="S40" s="5"/>
      <c r="T40" s="5"/>
      <c r="U40" s="5"/>
      <c r="V40" s="1"/>
      <c r="W40" s="1">
        <f t="shared" si="22"/>
        <v>21.197183098591552</v>
      </c>
      <c r="X40" s="1">
        <f t="shared" si="4"/>
        <v>21.197183098591552</v>
      </c>
      <c r="Y40" s="1">
        <v>26.6</v>
      </c>
      <c r="Z40" s="1">
        <v>14</v>
      </c>
      <c r="AA40" s="1">
        <v>19.8</v>
      </c>
      <c r="AB40" s="1">
        <v>15.8</v>
      </c>
      <c r="AC40" s="1">
        <v>20.399999999999999</v>
      </c>
      <c r="AD40" s="1"/>
      <c r="AE40" s="1">
        <f t="shared" si="5"/>
        <v>0</v>
      </c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32</v>
      </c>
      <c r="C41" s="1">
        <v>54</v>
      </c>
      <c r="D41" s="1">
        <v>183</v>
      </c>
      <c r="E41" s="1">
        <v>91</v>
      </c>
      <c r="F41" s="1">
        <v>123</v>
      </c>
      <c r="G41" s="6">
        <v>0.1</v>
      </c>
      <c r="H41" s="1">
        <v>60</v>
      </c>
      <c r="I41" s="1" t="s">
        <v>33</v>
      </c>
      <c r="J41" s="1">
        <v>95</v>
      </c>
      <c r="K41" s="1">
        <f t="shared" si="19"/>
        <v>-4</v>
      </c>
      <c r="L41" s="1"/>
      <c r="M41" s="1"/>
      <c r="N41" s="1">
        <v>78</v>
      </c>
      <c r="O41" s="1">
        <v>42</v>
      </c>
      <c r="P41" s="1">
        <f t="shared" si="3"/>
        <v>18.2</v>
      </c>
      <c r="Q41" s="5"/>
      <c r="R41" s="5">
        <v>20</v>
      </c>
      <c r="S41" s="5">
        <f>R41-T41</f>
        <v>20</v>
      </c>
      <c r="T41" s="5"/>
      <c r="U41" s="5">
        <v>30</v>
      </c>
      <c r="V41" s="1"/>
      <c r="W41" s="1">
        <f t="shared" si="22"/>
        <v>14.450549450549451</v>
      </c>
      <c r="X41" s="1">
        <f t="shared" si="4"/>
        <v>13.351648351648352</v>
      </c>
      <c r="Y41" s="1">
        <v>22.8</v>
      </c>
      <c r="Z41" s="1">
        <v>21.6</v>
      </c>
      <c r="AA41" s="1">
        <v>19.2</v>
      </c>
      <c r="AB41" s="1">
        <v>21.2</v>
      </c>
      <c r="AC41" s="1">
        <v>23.6</v>
      </c>
      <c r="AD41" s="1" t="s">
        <v>45</v>
      </c>
      <c r="AE41" s="1">
        <f t="shared" si="5"/>
        <v>2</v>
      </c>
      <c r="AF41" s="1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32</v>
      </c>
      <c r="C42" s="1">
        <v>104</v>
      </c>
      <c r="D42" s="1">
        <v>202</v>
      </c>
      <c r="E42" s="1">
        <v>73</v>
      </c>
      <c r="F42" s="1">
        <v>192</v>
      </c>
      <c r="G42" s="6">
        <v>0.1</v>
      </c>
      <c r="H42" s="1">
        <v>60</v>
      </c>
      <c r="I42" s="1" t="s">
        <v>33</v>
      </c>
      <c r="J42" s="1">
        <v>75</v>
      </c>
      <c r="K42" s="1">
        <f t="shared" si="19"/>
        <v>-2</v>
      </c>
      <c r="L42" s="1"/>
      <c r="M42" s="1"/>
      <c r="N42" s="1">
        <v>100</v>
      </c>
      <c r="O42" s="1">
        <v>60</v>
      </c>
      <c r="P42" s="1">
        <f t="shared" si="3"/>
        <v>14.6</v>
      </c>
      <c r="Q42" s="5"/>
      <c r="R42" s="5">
        <f t="shared" si="23"/>
        <v>0</v>
      </c>
      <c r="S42" s="5"/>
      <c r="T42" s="5"/>
      <c r="U42" s="5"/>
      <c r="V42" s="1"/>
      <c r="W42" s="1">
        <f t="shared" si="22"/>
        <v>24.109589041095891</v>
      </c>
      <c r="X42" s="1">
        <f t="shared" si="4"/>
        <v>24.109589041095891</v>
      </c>
      <c r="Y42" s="1">
        <v>28.2</v>
      </c>
      <c r="Z42" s="1">
        <v>27.4</v>
      </c>
      <c r="AA42" s="1">
        <v>27.4</v>
      </c>
      <c r="AB42" s="1">
        <v>18.8</v>
      </c>
      <c r="AC42" s="1">
        <v>12.4</v>
      </c>
      <c r="AD42" s="1"/>
      <c r="AE42" s="1">
        <f t="shared" si="5"/>
        <v>0</v>
      </c>
      <c r="AF42" s="1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80</v>
      </c>
      <c r="B43" s="1" t="s">
        <v>32</v>
      </c>
      <c r="C43" s="1">
        <v>243</v>
      </c>
      <c r="D43" s="1">
        <v>96</v>
      </c>
      <c r="E43" s="1">
        <v>185</v>
      </c>
      <c r="F43" s="1">
        <v>100</v>
      </c>
      <c r="G43" s="6">
        <v>0.4</v>
      </c>
      <c r="H43" s="1">
        <v>45</v>
      </c>
      <c r="I43" s="1" t="s">
        <v>33</v>
      </c>
      <c r="J43" s="1">
        <v>185</v>
      </c>
      <c r="K43" s="1">
        <f t="shared" si="19"/>
        <v>0</v>
      </c>
      <c r="L43" s="1"/>
      <c r="M43" s="1"/>
      <c r="N43" s="1">
        <v>260</v>
      </c>
      <c r="O43" s="1">
        <v>100</v>
      </c>
      <c r="P43" s="1">
        <f t="shared" si="3"/>
        <v>37</v>
      </c>
      <c r="Q43" s="5">
        <f t="shared" si="21"/>
        <v>21</v>
      </c>
      <c r="R43" s="5">
        <v>60</v>
      </c>
      <c r="S43" s="5">
        <f t="shared" ref="S43:S44" si="24">R43-T43</f>
        <v>60</v>
      </c>
      <c r="T43" s="5"/>
      <c r="U43" s="5">
        <v>100</v>
      </c>
      <c r="V43" s="1" t="s">
        <v>168</v>
      </c>
      <c r="W43" s="1">
        <f t="shared" si="22"/>
        <v>14.054054054054054</v>
      </c>
      <c r="X43" s="1">
        <f t="shared" si="4"/>
        <v>12.432432432432432</v>
      </c>
      <c r="Y43" s="1">
        <v>44</v>
      </c>
      <c r="Z43" s="1">
        <v>34.4</v>
      </c>
      <c r="AA43" s="1">
        <v>42.6</v>
      </c>
      <c r="AB43" s="1">
        <v>32.6</v>
      </c>
      <c r="AC43" s="1">
        <v>18.2</v>
      </c>
      <c r="AD43" s="1"/>
      <c r="AE43" s="1">
        <f t="shared" si="5"/>
        <v>24</v>
      </c>
      <c r="AF43" s="1">
        <f t="shared" si="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81</v>
      </c>
      <c r="B44" s="1" t="s">
        <v>32</v>
      </c>
      <c r="C44" s="1">
        <v>88</v>
      </c>
      <c r="D44" s="1">
        <v>73</v>
      </c>
      <c r="E44" s="1">
        <v>69</v>
      </c>
      <c r="F44" s="1">
        <v>70</v>
      </c>
      <c r="G44" s="6">
        <v>0.3</v>
      </c>
      <c r="H44" s="1" t="e">
        <v>#N/A</v>
      </c>
      <c r="I44" s="1" t="s">
        <v>33</v>
      </c>
      <c r="J44" s="1">
        <v>76</v>
      </c>
      <c r="K44" s="1">
        <f t="shared" si="19"/>
        <v>-7</v>
      </c>
      <c r="L44" s="1"/>
      <c r="M44" s="1"/>
      <c r="N44" s="1">
        <v>48</v>
      </c>
      <c r="O44" s="1">
        <v>42</v>
      </c>
      <c r="P44" s="1">
        <f t="shared" si="3"/>
        <v>13.8</v>
      </c>
      <c r="Q44" s="5">
        <f t="shared" si="21"/>
        <v>19.400000000000006</v>
      </c>
      <c r="R44" s="5">
        <v>40</v>
      </c>
      <c r="S44" s="5">
        <f t="shared" si="24"/>
        <v>40</v>
      </c>
      <c r="T44" s="5"/>
      <c r="U44" s="5">
        <v>50</v>
      </c>
      <c r="V44" s="1"/>
      <c r="W44" s="1">
        <f t="shared" si="22"/>
        <v>14.492753623188404</v>
      </c>
      <c r="X44" s="1">
        <f t="shared" si="4"/>
        <v>11.594202898550725</v>
      </c>
      <c r="Y44" s="1">
        <v>16.399999999999999</v>
      </c>
      <c r="Z44" s="1">
        <v>15.4</v>
      </c>
      <c r="AA44" s="1">
        <v>7</v>
      </c>
      <c r="AB44" s="1">
        <v>15.6</v>
      </c>
      <c r="AC44" s="1">
        <v>27.6</v>
      </c>
      <c r="AD44" s="18" t="s">
        <v>166</v>
      </c>
      <c r="AE44" s="1">
        <f t="shared" si="5"/>
        <v>12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36</v>
      </c>
      <c r="C45" s="1">
        <v>74.524000000000001</v>
      </c>
      <c r="D45" s="1">
        <v>554.77599999999995</v>
      </c>
      <c r="E45" s="1">
        <v>114.711</v>
      </c>
      <c r="F45" s="1">
        <v>462.767</v>
      </c>
      <c r="G45" s="6">
        <v>1</v>
      </c>
      <c r="H45" s="1">
        <v>60</v>
      </c>
      <c r="I45" s="1" t="s">
        <v>42</v>
      </c>
      <c r="J45" s="1">
        <v>124.3</v>
      </c>
      <c r="K45" s="1">
        <f t="shared" si="19"/>
        <v>-9.5889999999999986</v>
      </c>
      <c r="L45" s="1"/>
      <c r="M45" s="1"/>
      <c r="N45" s="1"/>
      <c r="O45" s="1"/>
      <c r="P45" s="1">
        <f t="shared" si="3"/>
        <v>22.9422</v>
      </c>
      <c r="Q45" s="5"/>
      <c r="R45" s="5">
        <f t="shared" si="23"/>
        <v>0</v>
      </c>
      <c r="S45" s="5"/>
      <c r="T45" s="5"/>
      <c r="U45" s="5"/>
      <c r="V45" s="1"/>
      <c r="W45" s="1">
        <f t="shared" si="22"/>
        <v>20.170994935097767</v>
      </c>
      <c r="X45" s="1">
        <f t="shared" si="4"/>
        <v>20.170994935097767</v>
      </c>
      <c r="Y45" s="1">
        <v>34.401400000000002</v>
      </c>
      <c r="Z45" s="1">
        <v>46.334400000000002</v>
      </c>
      <c r="AA45" s="1">
        <v>27.944800000000001</v>
      </c>
      <c r="AB45" s="1">
        <v>28.7728</v>
      </c>
      <c r="AC45" s="1">
        <v>19.067399999999999</v>
      </c>
      <c r="AD45" s="1"/>
      <c r="AE45" s="1">
        <f t="shared" si="5"/>
        <v>0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36</v>
      </c>
      <c r="C46" s="1">
        <v>43</v>
      </c>
      <c r="D46" s="1">
        <v>263.85500000000002</v>
      </c>
      <c r="E46" s="1">
        <v>95.576999999999998</v>
      </c>
      <c r="F46" s="1">
        <v>193.023</v>
      </c>
      <c r="G46" s="6">
        <v>1</v>
      </c>
      <c r="H46" s="1">
        <v>45</v>
      </c>
      <c r="I46" s="1" t="s">
        <v>33</v>
      </c>
      <c r="J46" s="1">
        <v>103</v>
      </c>
      <c r="K46" s="1">
        <f t="shared" si="19"/>
        <v>-7.4230000000000018</v>
      </c>
      <c r="L46" s="1"/>
      <c r="M46" s="1"/>
      <c r="N46" s="1">
        <v>20</v>
      </c>
      <c r="O46" s="1"/>
      <c r="P46" s="1">
        <f t="shared" si="3"/>
        <v>19.115400000000001</v>
      </c>
      <c r="Q46" s="5">
        <f t="shared" si="21"/>
        <v>35.477200000000011</v>
      </c>
      <c r="R46" s="5">
        <v>70</v>
      </c>
      <c r="S46" s="5">
        <f t="shared" ref="S46:S47" si="25">R46-T46</f>
        <v>70</v>
      </c>
      <c r="T46" s="5"/>
      <c r="U46" s="5">
        <v>70</v>
      </c>
      <c r="V46" s="1"/>
      <c r="W46" s="1">
        <f t="shared" si="22"/>
        <v>14.806020276844848</v>
      </c>
      <c r="X46" s="1">
        <f t="shared" si="4"/>
        <v>11.144051393117591</v>
      </c>
      <c r="Y46" s="1">
        <v>20.109400000000001</v>
      </c>
      <c r="Z46" s="1">
        <v>26.043399999999998</v>
      </c>
      <c r="AA46" s="1">
        <v>18.475999999999999</v>
      </c>
      <c r="AB46" s="1">
        <v>21.0108</v>
      </c>
      <c r="AC46" s="1">
        <v>22.975999999999999</v>
      </c>
      <c r="AD46" s="1"/>
      <c r="AE46" s="1">
        <f t="shared" si="5"/>
        <v>70</v>
      </c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84</v>
      </c>
      <c r="B47" s="1" t="s">
        <v>36</v>
      </c>
      <c r="C47" s="1">
        <v>40.811999999999998</v>
      </c>
      <c r="D47" s="1">
        <v>126.93300000000001</v>
      </c>
      <c r="E47" s="1">
        <v>60.360999999999997</v>
      </c>
      <c r="F47" s="1">
        <v>95.28</v>
      </c>
      <c r="G47" s="6">
        <v>1</v>
      </c>
      <c r="H47" s="1">
        <v>45</v>
      </c>
      <c r="I47" s="1" t="s">
        <v>33</v>
      </c>
      <c r="J47" s="1">
        <v>92</v>
      </c>
      <c r="K47" s="1">
        <f t="shared" si="19"/>
        <v>-31.639000000000003</v>
      </c>
      <c r="L47" s="1"/>
      <c r="M47" s="1"/>
      <c r="N47" s="1"/>
      <c r="O47" s="1"/>
      <c r="P47" s="1">
        <f t="shared" si="3"/>
        <v>12.072199999999999</v>
      </c>
      <c r="Q47" s="5">
        <f t="shared" si="21"/>
        <v>61.658599999999979</v>
      </c>
      <c r="R47" s="5">
        <v>85</v>
      </c>
      <c r="S47" s="5">
        <f t="shared" si="25"/>
        <v>85</v>
      </c>
      <c r="T47" s="5"/>
      <c r="U47" s="5">
        <v>85</v>
      </c>
      <c r="V47" s="1"/>
      <c r="W47" s="1">
        <f t="shared" si="22"/>
        <v>14.933483540696809</v>
      </c>
      <c r="X47" s="1">
        <f t="shared" si="4"/>
        <v>7.8925133778433105</v>
      </c>
      <c r="Y47" s="1">
        <v>10.058</v>
      </c>
      <c r="Z47" s="1">
        <v>13.6402</v>
      </c>
      <c r="AA47" s="1">
        <v>9.7056000000000004</v>
      </c>
      <c r="AB47" s="1">
        <v>11.3148</v>
      </c>
      <c r="AC47" s="1">
        <v>13.532400000000001</v>
      </c>
      <c r="AD47" s="1"/>
      <c r="AE47" s="1">
        <f t="shared" si="5"/>
        <v>85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85</v>
      </c>
      <c r="B48" s="1" t="s">
        <v>32</v>
      </c>
      <c r="C48" s="1"/>
      <c r="D48" s="1"/>
      <c r="E48" s="1"/>
      <c r="F48" s="1"/>
      <c r="G48" s="6">
        <v>0.09</v>
      </c>
      <c r="H48" s="1">
        <v>45</v>
      </c>
      <c r="I48" s="1" t="s">
        <v>33</v>
      </c>
      <c r="J48" s="1"/>
      <c r="K48" s="1">
        <f t="shared" si="19"/>
        <v>0</v>
      </c>
      <c r="L48" s="1"/>
      <c r="M48" s="1"/>
      <c r="N48" s="1">
        <v>10</v>
      </c>
      <c r="O48" s="1"/>
      <c r="P48" s="1">
        <f t="shared" si="3"/>
        <v>0</v>
      </c>
      <c r="Q48" s="5"/>
      <c r="R48" s="5">
        <f t="shared" si="23"/>
        <v>0</v>
      </c>
      <c r="S48" s="5"/>
      <c r="T48" s="5"/>
      <c r="U48" s="5"/>
      <c r="V48" s="1"/>
      <c r="W48" s="1" t="e">
        <f t="shared" si="22"/>
        <v>#DIV/0!</v>
      </c>
      <c r="X48" s="1" t="e">
        <f t="shared" si="4"/>
        <v>#DIV/0!</v>
      </c>
      <c r="Y48" s="1">
        <v>0</v>
      </c>
      <c r="Z48" s="1">
        <v>-0.2</v>
      </c>
      <c r="AA48" s="1">
        <v>-0.2</v>
      </c>
      <c r="AB48" s="1">
        <v>-0.2</v>
      </c>
      <c r="AC48" s="1">
        <v>-0.4</v>
      </c>
      <c r="AD48" s="1" t="s">
        <v>86</v>
      </c>
      <c r="AE48" s="1">
        <f t="shared" si="5"/>
        <v>0</v>
      </c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87</v>
      </c>
      <c r="B49" s="1" t="s">
        <v>32</v>
      </c>
      <c r="C49" s="1"/>
      <c r="D49" s="1">
        <v>80</v>
      </c>
      <c r="E49" s="1">
        <v>33</v>
      </c>
      <c r="F49" s="1">
        <v>47</v>
      </c>
      <c r="G49" s="6">
        <v>0.35</v>
      </c>
      <c r="H49" s="1">
        <v>45</v>
      </c>
      <c r="I49" s="1" t="s">
        <v>33</v>
      </c>
      <c r="J49" s="1">
        <v>41</v>
      </c>
      <c r="K49" s="1">
        <f t="shared" si="19"/>
        <v>-8</v>
      </c>
      <c r="L49" s="1"/>
      <c r="M49" s="1"/>
      <c r="N49" s="1"/>
      <c r="O49" s="1"/>
      <c r="P49" s="1">
        <f t="shared" si="3"/>
        <v>6.6</v>
      </c>
      <c r="Q49" s="5">
        <f t="shared" si="21"/>
        <v>38.799999999999997</v>
      </c>
      <c r="R49" s="5">
        <v>50</v>
      </c>
      <c r="S49" s="5">
        <f>R49-T49</f>
        <v>50</v>
      </c>
      <c r="T49" s="5"/>
      <c r="U49" s="5">
        <v>50</v>
      </c>
      <c r="V49" s="1"/>
      <c r="W49" s="1">
        <f t="shared" si="22"/>
        <v>14.696969696969697</v>
      </c>
      <c r="X49" s="1">
        <f t="shared" si="4"/>
        <v>7.121212121212122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 t="s">
        <v>45</v>
      </c>
      <c r="AE49" s="1">
        <f t="shared" si="5"/>
        <v>17.5</v>
      </c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88</v>
      </c>
      <c r="B50" s="10" t="s">
        <v>36</v>
      </c>
      <c r="C50" s="10">
        <v>9.7959999999999994</v>
      </c>
      <c r="D50" s="10">
        <v>5.2270000000000003</v>
      </c>
      <c r="E50" s="20">
        <v>5.0229999999999997</v>
      </c>
      <c r="F50" s="10">
        <v>3.0000000000000001E-3</v>
      </c>
      <c r="G50" s="11">
        <v>0</v>
      </c>
      <c r="H50" s="10">
        <v>45</v>
      </c>
      <c r="I50" s="10" t="s">
        <v>39</v>
      </c>
      <c r="J50" s="10">
        <v>9</v>
      </c>
      <c r="K50" s="10">
        <f t="shared" si="19"/>
        <v>-3.9770000000000003</v>
      </c>
      <c r="L50" s="10"/>
      <c r="M50" s="10"/>
      <c r="N50" s="10"/>
      <c r="O50" s="10"/>
      <c r="P50" s="10">
        <f t="shared" si="3"/>
        <v>1.0045999999999999</v>
      </c>
      <c r="Q50" s="12"/>
      <c r="R50" s="12"/>
      <c r="S50" s="12"/>
      <c r="T50" s="12"/>
      <c r="U50" s="12"/>
      <c r="V50" s="10"/>
      <c r="W50" s="10">
        <f t="shared" si="7"/>
        <v>2.9862631893290865E-3</v>
      </c>
      <c r="X50" s="10">
        <f t="shared" si="4"/>
        <v>2.9862631893290865E-3</v>
      </c>
      <c r="Y50" s="10">
        <v>6.8365999999999998</v>
      </c>
      <c r="Z50" s="10">
        <v>14.4558</v>
      </c>
      <c r="AA50" s="10">
        <v>10.6364</v>
      </c>
      <c r="AB50" s="10">
        <v>11.4392</v>
      </c>
      <c r="AC50" s="10">
        <v>13.667999999999999</v>
      </c>
      <c r="AD50" s="10" t="s">
        <v>89</v>
      </c>
      <c r="AE50" s="10">
        <f t="shared" si="5"/>
        <v>0</v>
      </c>
      <c r="AF50" s="10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90</v>
      </c>
      <c r="B51" s="1" t="s">
        <v>36</v>
      </c>
      <c r="C51" s="1">
        <v>28.89</v>
      </c>
      <c r="D51" s="1">
        <v>135.495</v>
      </c>
      <c r="E51" s="20">
        <f>25.035+E50</f>
        <v>30.058</v>
      </c>
      <c r="F51" s="1">
        <v>135.69200000000001</v>
      </c>
      <c r="G51" s="6">
        <v>1</v>
      </c>
      <c r="H51" s="1">
        <v>45</v>
      </c>
      <c r="I51" s="1" t="s">
        <v>33</v>
      </c>
      <c r="J51" s="1">
        <v>25</v>
      </c>
      <c r="K51" s="1">
        <f t="shared" si="19"/>
        <v>5.0579999999999998</v>
      </c>
      <c r="L51" s="1"/>
      <c r="M51" s="1"/>
      <c r="N51" s="1">
        <v>60</v>
      </c>
      <c r="O51" s="1"/>
      <c r="P51" s="1">
        <f t="shared" si="3"/>
        <v>6.0115999999999996</v>
      </c>
      <c r="Q51" s="5"/>
      <c r="R51" s="5">
        <f>ROUND(Q51,0)</f>
        <v>0</v>
      </c>
      <c r="S51" s="5"/>
      <c r="T51" s="5"/>
      <c r="U51" s="5">
        <v>50</v>
      </c>
      <c r="V51" s="1" t="s">
        <v>169</v>
      </c>
      <c r="W51" s="1">
        <f>(F51+N51+O51+R51)/P51</f>
        <v>32.552398695854684</v>
      </c>
      <c r="X51" s="1">
        <f t="shared" si="4"/>
        <v>32.552398695854684</v>
      </c>
      <c r="Y51" s="1">
        <v>0.2006</v>
      </c>
      <c r="Z51" s="1">
        <v>0</v>
      </c>
      <c r="AA51" s="1">
        <v>0</v>
      </c>
      <c r="AB51" s="1">
        <v>0</v>
      </c>
      <c r="AC51" s="1">
        <v>0</v>
      </c>
      <c r="AD51" s="14" t="s">
        <v>164</v>
      </c>
      <c r="AE51" s="1">
        <f t="shared" si="5"/>
        <v>0</v>
      </c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0" t="s">
        <v>91</v>
      </c>
      <c r="B52" s="10" t="s">
        <v>32</v>
      </c>
      <c r="C52" s="10"/>
      <c r="D52" s="10">
        <v>4</v>
      </c>
      <c r="E52" s="20">
        <v>3</v>
      </c>
      <c r="F52" s="20">
        <v>-1</v>
      </c>
      <c r="G52" s="11">
        <v>0</v>
      </c>
      <c r="H52" s="10" t="e">
        <v>#N/A</v>
      </c>
      <c r="I52" s="10" t="s">
        <v>39</v>
      </c>
      <c r="J52" s="10">
        <v>4</v>
      </c>
      <c r="K52" s="10">
        <f t="shared" si="19"/>
        <v>-1</v>
      </c>
      <c r="L52" s="10"/>
      <c r="M52" s="10"/>
      <c r="N52" s="10"/>
      <c r="O52" s="10"/>
      <c r="P52" s="10">
        <f t="shared" si="3"/>
        <v>0.6</v>
      </c>
      <c r="Q52" s="12"/>
      <c r="R52" s="12"/>
      <c r="S52" s="12"/>
      <c r="T52" s="12"/>
      <c r="U52" s="12"/>
      <c r="V52" s="10"/>
      <c r="W52" s="10">
        <f t="shared" si="7"/>
        <v>-1.6666666666666667</v>
      </c>
      <c r="X52" s="10">
        <f t="shared" si="4"/>
        <v>-1.6666666666666667</v>
      </c>
      <c r="Y52" s="10">
        <v>0.6</v>
      </c>
      <c r="Z52" s="10">
        <v>0.6</v>
      </c>
      <c r="AA52" s="10">
        <v>1</v>
      </c>
      <c r="AB52" s="10">
        <v>0.6</v>
      </c>
      <c r="AC52" s="10">
        <v>1.2</v>
      </c>
      <c r="AD52" s="10" t="s">
        <v>92</v>
      </c>
      <c r="AE52" s="10">
        <f t="shared" si="5"/>
        <v>0</v>
      </c>
      <c r="AF52" s="10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93</v>
      </c>
      <c r="B53" s="1" t="s">
        <v>36</v>
      </c>
      <c r="C53" s="1">
        <v>21.477</v>
      </c>
      <c r="D53" s="1">
        <v>163.57</v>
      </c>
      <c r="E53" s="1">
        <v>41.746000000000002</v>
      </c>
      <c r="F53" s="1">
        <v>135.61799999999999</v>
      </c>
      <c r="G53" s="6">
        <v>1</v>
      </c>
      <c r="H53" s="1">
        <v>45</v>
      </c>
      <c r="I53" s="1" t="s">
        <v>33</v>
      </c>
      <c r="J53" s="1">
        <v>46.5</v>
      </c>
      <c r="K53" s="1">
        <f t="shared" si="19"/>
        <v>-4.7539999999999978</v>
      </c>
      <c r="L53" s="1"/>
      <c r="M53" s="1"/>
      <c r="N53" s="1"/>
      <c r="O53" s="1"/>
      <c r="P53" s="1">
        <f t="shared" si="3"/>
        <v>8.3491999999999997</v>
      </c>
      <c r="Q53" s="5">
        <v>20</v>
      </c>
      <c r="R53" s="5">
        <f t="shared" ref="R53" si="26">ROUND(Q53,0)</f>
        <v>20</v>
      </c>
      <c r="S53" s="5">
        <f t="shared" ref="S53:S60" si="27">R53-T53</f>
        <v>20</v>
      </c>
      <c r="T53" s="5"/>
      <c r="U53" s="5"/>
      <c r="V53" s="1"/>
      <c r="W53" s="1">
        <f t="shared" ref="W53:W60" si="28">(F53+N53+O53+R53)/P53</f>
        <v>18.638671968571838</v>
      </c>
      <c r="X53" s="1">
        <f t="shared" si="4"/>
        <v>16.243232884587744</v>
      </c>
      <c r="Y53" s="1">
        <v>9.2721999999999998</v>
      </c>
      <c r="Z53" s="1">
        <v>15.7614</v>
      </c>
      <c r="AA53" s="1">
        <v>10.534599999999999</v>
      </c>
      <c r="AB53" s="1">
        <v>6.1978</v>
      </c>
      <c r="AC53" s="1">
        <v>4.6760000000000002</v>
      </c>
      <c r="AD53" s="18"/>
      <c r="AE53" s="1">
        <f t="shared" si="5"/>
        <v>20</v>
      </c>
      <c r="AF53" s="1">
        <f t="shared" si="6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94</v>
      </c>
      <c r="B54" s="1" t="s">
        <v>32</v>
      </c>
      <c r="C54" s="1">
        <v>108</v>
      </c>
      <c r="D54" s="1">
        <v>1146</v>
      </c>
      <c r="E54" s="1">
        <v>200</v>
      </c>
      <c r="F54" s="1">
        <v>941</v>
      </c>
      <c r="G54" s="6">
        <v>0.28000000000000003</v>
      </c>
      <c r="H54" s="1">
        <v>45</v>
      </c>
      <c r="I54" s="1" t="s">
        <v>33</v>
      </c>
      <c r="J54" s="1">
        <v>275</v>
      </c>
      <c r="K54" s="1">
        <f t="shared" si="19"/>
        <v>-75</v>
      </c>
      <c r="L54" s="1"/>
      <c r="M54" s="1"/>
      <c r="N54" s="1"/>
      <c r="O54" s="1"/>
      <c r="P54" s="1">
        <f t="shared" si="3"/>
        <v>40</v>
      </c>
      <c r="Q54" s="5"/>
      <c r="R54" s="5">
        <v>150</v>
      </c>
      <c r="S54" s="5">
        <f t="shared" si="27"/>
        <v>50</v>
      </c>
      <c r="T54" s="5">
        <v>100</v>
      </c>
      <c r="U54" s="24">
        <v>200</v>
      </c>
      <c r="V54" s="25" t="s">
        <v>170</v>
      </c>
      <c r="W54" s="1">
        <f t="shared" si="28"/>
        <v>27.274999999999999</v>
      </c>
      <c r="X54" s="1">
        <f t="shared" si="4"/>
        <v>23.524999999999999</v>
      </c>
      <c r="Y54" s="1">
        <v>71.2</v>
      </c>
      <c r="Z54" s="1">
        <v>101.4</v>
      </c>
      <c r="AA54" s="1">
        <v>55.2</v>
      </c>
      <c r="AB54" s="1">
        <v>81.400000000000006</v>
      </c>
      <c r="AC54" s="1">
        <v>71</v>
      </c>
      <c r="AD54" s="1"/>
      <c r="AE54" s="1">
        <f t="shared" si="5"/>
        <v>14.000000000000002</v>
      </c>
      <c r="AF54" s="1">
        <f t="shared" si="6"/>
        <v>28.000000000000004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95</v>
      </c>
      <c r="B55" s="1" t="s">
        <v>32</v>
      </c>
      <c r="C55" s="1">
        <v>313</v>
      </c>
      <c r="D55" s="1">
        <v>856</v>
      </c>
      <c r="E55" s="1">
        <v>461</v>
      </c>
      <c r="F55" s="20">
        <f>522+F38</f>
        <v>516</v>
      </c>
      <c r="G55" s="6">
        <v>0.35</v>
      </c>
      <c r="H55" s="1">
        <v>45</v>
      </c>
      <c r="I55" s="1" t="s">
        <v>33</v>
      </c>
      <c r="J55" s="1">
        <v>466</v>
      </c>
      <c r="K55" s="1">
        <f t="shared" si="19"/>
        <v>-5</v>
      </c>
      <c r="L55" s="1"/>
      <c r="M55" s="1"/>
      <c r="N55" s="1">
        <v>420</v>
      </c>
      <c r="O55" s="1">
        <v>240</v>
      </c>
      <c r="P55" s="1">
        <f t="shared" si="3"/>
        <v>92.2</v>
      </c>
      <c r="Q55" s="5">
        <f t="shared" ref="Q55:Q59" si="29">13*P55-O55-N55-F55</f>
        <v>22.600000000000136</v>
      </c>
      <c r="R55" s="5">
        <v>120</v>
      </c>
      <c r="S55" s="5">
        <f t="shared" si="27"/>
        <v>0</v>
      </c>
      <c r="T55" s="5">
        <v>120</v>
      </c>
      <c r="U55" s="5">
        <v>200</v>
      </c>
      <c r="V55" s="1"/>
      <c r="W55" s="1">
        <f t="shared" si="28"/>
        <v>14.05639913232104</v>
      </c>
      <c r="X55" s="1">
        <f t="shared" si="4"/>
        <v>12.754880694143166</v>
      </c>
      <c r="Y55" s="1">
        <v>109.2</v>
      </c>
      <c r="Z55" s="1">
        <v>100.8</v>
      </c>
      <c r="AA55" s="1">
        <v>79.2</v>
      </c>
      <c r="AB55" s="1">
        <v>104.6</v>
      </c>
      <c r="AC55" s="1">
        <v>69.8</v>
      </c>
      <c r="AD55" s="1" t="s">
        <v>96</v>
      </c>
      <c r="AE55" s="1">
        <f t="shared" si="5"/>
        <v>0</v>
      </c>
      <c r="AF55" s="1">
        <f t="shared" si="6"/>
        <v>42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32</v>
      </c>
      <c r="C56" s="1">
        <v>367</v>
      </c>
      <c r="D56" s="1">
        <v>826</v>
      </c>
      <c r="E56" s="1">
        <v>366</v>
      </c>
      <c r="F56" s="1">
        <v>744</v>
      </c>
      <c r="G56" s="6">
        <v>0.28000000000000003</v>
      </c>
      <c r="H56" s="1">
        <v>45</v>
      </c>
      <c r="I56" s="1" t="s">
        <v>33</v>
      </c>
      <c r="J56" s="1">
        <v>365</v>
      </c>
      <c r="K56" s="1">
        <f t="shared" si="19"/>
        <v>1</v>
      </c>
      <c r="L56" s="1"/>
      <c r="M56" s="1"/>
      <c r="N56" s="1">
        <v>0</v>
      </c>
      <c r="O56" s="1">
        <v>150</v>
      </c>
      <c r="P56" s="1">
        <f t="shared" si="3"/>
        <v>73.2</v>
      </c>
      <c r="Q56" s="5">
        <f t="shared" si="29"/>
        <v>57.600000000000023</v>
      </c>
      <c r="R56" s="5">
        <v>130</v>
      </c>
      <c r="S56" s="5">
        <f t="shared" si="27"/>
        <v>0</v>
      </c>
      <c r="T56" s="5">
        <v>130</v>
      </c>
      <c r="U56" s="5">
        <v>200</v>
      </c>
      <c r="V56" s="1"/>
      <c r="W56" s="1">
        <f t="shared" si="28"/>
        <v>13.989071038251366</v>
      </c>
      <c r="X56" s="1">
        <f t="shared" si="4"/>
        <v>12.21311475409836</v>
      </c>
      <c r="Y56" s="1">
        <v>71.400000000000006</v>
      </c>
      <c r="Z56" s="1">
        <v>82</v>
      </c>
      <c r="AA56" s="1">
        <v>59</v>
      </c>
      <c r="AB56" s="1">
        <v>83.8</v>
      </c>
      <c r="AC56" s="1">
        <v>56</v>
      </c>
      <c r="AD56" s="1" t="s">
        <v>45</v>
      </c>
      <c r="AE56" s="1">
        <f t="shared" si="5"/>
        <v>0</v>
      </c>
      <c r="AF56" s="1">
        <f t="shared" si="6"/>
        <v>36.400000000000006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32</v>
      </c>
      <c r="C57" s="1">
        <v>233</v>
      </c>
      <c r="D57" s="1">
        <v>1072</v>
      </c>
      <c r="E57" s="1">
        <v>363</v>
      </c>
      <c r="F57" s="1">
        <v>790</v>
      </c>
      <c r="G57" s="6">
        <v>0.35</v>
      </c>
      <c r="H57" s="1">
        <v>45</v>
      </c>
      <c r="I57" s="1" t="s">
        <v>50</v>
      </c>
      <c r="J57" s="1">
        <v>374</v>
      </c>
      <c r="K57" s="1">
        <f t="shared" si="19"/>
        <v>-11</v>
      </c>
      <c r="L57" s="1"/>
      <c r="M57" s="1"/>
      <c r="N57" s="1"/>
      <c r="O57" s="1"/>
      <c r="P57" s="1">
        <f t="shared" si="3"/>
        <v>72.599999999999994</v>
      </c>
      <c r="Q57" s="5">
        <f t="shared" ref="Q57:Q58" si="30">14*P57-O57-N57-F57</f>
        <v>226.39999999999986</v>
      </c>
      <c r="R57" s="5">
        <v>310</v>
      </c>
      <c r="S57" s="5">
        <f t="shared" si="27"/>
        <v>210</v>
      </c>
      <c r="T57" s="5">
        <v>100</v>
      </c>
      <c r="U57" s="5">
        <v>310</v>
      </c>
      <c r="V57" s="1"/>
      <c r="W57" s="1">
        <f t="shared" si="28"/>
        <v>15.151515151515152</v>
      </c>
      <c r="X57" s="1">
        <f t="shared" si="4"/>
        <v>10.881542699724518</v>
      </c>
      <c r="Y57" s="1">
        <v>88.2</v>
      </c>
      <c r="Z57" s="1">
        <v>117.8</v>
      </c>
      <c r="AA57" s="1">
        <v>76.2</v>
      </c>
      <c r="AB57" s="1">
        <v>94.6</v>
      </c>
      <c r="AC57" s="1">
        <v>55.2</v>
      </c>
      <c r="AD57" s="1"/>
      <c r="AE57" s="1">
        <f t="shared" si="5"/>
        <v>73.5</v>
      </c>
      <c r="AF57" s="1">
        <f t="shared" si="6"/>
        <v>35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32</v>
      </c>
      <c r="C58" s="1">
        <v>372</v>
      </c>
      <c r="D58" s="1">
        <v>922</v>
      </c>
      <c r="E58" s="1">
        <v>594</v>
      </c>
      <c r="F58" s="1">
        <v>579</v>
      </c>
      <c r="G58" s="6">
        <v>0.35</v>
      </c>
      <c r="H58" s="1">
        <v>45</v>
      </c>
      <c r="I58" s="1" t="s">
        <v>50</v>
      </c>
      <c r="J58" s="1">
        <v>605</v>
      </c>
      <c r="K58" s="1">
        <f t="shared" si="19"/>
        <v>-11</v>
      </c>
      <c r="L58" s="1"/>
      <c r="M58" s="1"/>
      <c r="N58" s="1">
        <v>80</v>
      </c>
      <c r="O58" s="1">
        <v>150</v>
      </c>
      <c r="P58" s="1">
        <f t="shared" si="3"/>
        <v>118.8</v>
      </c>
      <c r="Q58" s="5">
        <f t="shared" si="30"/>
        <v>854.2</v>
      </c>
      <c r="R58" s="5">
        <v>970</v>
      </c>
      <c r="S58" s="5">
        <f t="shared" si="27"/>
        <v>570</v>
      </c>
      <c r="T58" s="5">
        <v>400</v>
      </c>
      <c r="U58" s="5">
        <v>1030</v>
      </c>
      <c r="V58" s="1"/>
      <c r="W58" s="1">
        <f t="shared" si="28"/>
        <v>14.974747474747476</v>
      </c>
      <c r="X58" s="1">
        <f t="shared" si="4"/>
        <v>6.8097643097643097</v>
      </c>
      <c r="Y58" s="1">
        <v>94.6</v>
      </c>
      <c r="Z58" s="1">
        <v>105</v>
      </c>
      <c r="AA58" s="1">
        <v>75.599999999999994</v>
      </c>
      <c r="AB58" s="1">
        <v>110.6</v>
      </c>
      <c r="AC58" s="1">
        <v>73</v>
      </c>
      <c r="AD58" s="1" t="s">
        <v>45</v>
      </c>
      <c r="AE58" s="1">
        <f t="shared" si="5"/>
        <v>199.5</v>
      </c>
      <c r="AF58" s="1">
        <f t="shared" si="6"/>
        <v>140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100</v>
      </c>
      <c r="B59" s="1" t="s">
        <v>32</v>
      </c>
      <c r="C59" s="1">
        <v>180</v>
      </c>
      <c r="D59" s="1">
        <v>154</v>
      </c>
      <c r="E59" s="1">
        <v>131</v>
      </c>
      <c r="F59" s="1">
        <v>176</v>
      </c>
      <c r="G59" s="6">
        <v>0.28000000000000003</v>
      </c>
      <c r="H59" s="1">
        <v>45</v>
      </c>
      <c r="I59" s="1" t="s">
        <v>33</v>
      </c>
      <c r="J59" s="1">
        <v>142</v>
      </c>
      <c r="K59" s="1">
        <f t="shared" si="19"/>
        <v>-11</v>
      </c>
      <c r="L59" s="1"/>
      <c r="M59" s="1"/>
      <c r="N59" s="1">
        <v>70</v>
      </c>
      <c r="O59" s="1"/>
      <c r="P59" s="1">
        <f t="shared" si="3"/>
        <v>26.2</v>
      </c>
      <c r="Q59" s="5">
        <f t="shared" si="29"/>
        <v>94.599999999999966</v>
      </c>
      <c r="R59" s="5">
        <v>120</v>
      </c>
      <c r="S59" s="5">
        <f t="shared" si="27"/>
        <v>72</v>
      </c>
      <c r="T59" s="5">
        <v>48</v>
      </c>
      <c r="U59" s="5">
        <v>150</v>
      </c>
      <c r="V59" s="1"/>
      <c r="W59" s="1">
        <f t="shared" si="28"/>
        <v>13.969465648854962</v>
      </c>
      <c r="X59" s="1">
        <f t="shared" si="4"/>
        <v>9.3893129770992374</v>
      </c>
      <c r="Y59" s="1">
        <v>25.2</v>
      </c>
      <c r="Z59" s="1">
        <v>28.6</v>
      </c>
      <c r="AA59" s="1">
        <v>31.2</v>
      </c>
      <c r="AB59" s="1">
        <v>24.2</v>
      </c>
      <c r="AC59" s="1">
        <v>19.8</v>
      </c>
      <c r="AD59" s="1" t="s">
        <v>45</v>
      </c>
      <c r="AE59" s="1">
        <f t="shared" si="5"/>
        <v>20.160000000000004</v>
      </c>
      <c r="AF59" s="1">
        <f t="shared" si="6"/>
        <v>13.440000000000001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101</v>
      </c>
      <c r="B60" s="1" t="s">
        <v>32</v>
      </c>
      <c r="C60" s="1">
        <v>189</v>
      </c>
      <c r="D60" s="1">
        <v>1250</v>
      </c>
      <c r="E60" s="1">
        <v>414</v>
      </c>
      <c r="F60" s="1">
        <v>866</v>
      </c>
      <c r="G60" s="6">
        <v>0.41</v>
      </c>
      <c r="H60" s="1">
        <v>45</v>
      </c>
      <c r="I60" s="1" t="s">
        <v>33</v>
      </c>
      <c r="J60" s="1">
        <v>525</v>
      </c>
      <c r="K60" s="1">
        <f t="shared" si="19"/>
        <v>-111</v>
      </c>
      <c r="L60" s="1"/>
      <c r="M60" s="1"/>
      <c r="N60" s="1">
        <v>300</v>
      </c>
      <c r="O60" s="1">
        <v>250</v>
      </c>
      <c r="P60" s="1">
        <f t="shared" si="3"/>
        <v>82.8</v>
      </c>
      <c r="Q60" s="5"/>
      <c r="R60" s="5">
        <v>150</v>
      </c>
      <c r="S60" s="5">
        <f t="shared" si="27"/>
        <v>54</v>
      </c>
      <c r="T60" s="5">
        <v>96</v>
      </c>
      <c r="U60" s="24">
        <v>200</v>
      </c>
      <c r="V60" s="25" t="s">
        <v>170</v>
      </c>
      <c r="W60" s="1">
        <f t="shared" si="28"/>
        <v>18.913043478260871</v>
      </c>
      <c r="X60" s="1">
        <f t="shared" si="4"/>
        <v>17.10144927536232</v>
      </c>
      <c r="Y60" s="1">
        <v>124</v>
      </c>
      <c r="Z60" s="1">
        <v>131.19999999999999</v>
      </c>
      <c r="AA60" s="1">
        <v>91</v>
      </c>
      <c r="AB60" s="1">
        <v>125.2</v>
      </c>
      <c r="AC60" s="1">
        <v>114.6</v>
      </c>
      <c r="AD60" s="1"/>
      <c r="AE60" s="1">
        <f t="shared" si="5"/>
        <v>22.139999999999997</v>
      </c>
      <c r="AF60" s="1">
        <f t="shared" si="6"/>
        <v>39.36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0" t="s">
        <v>102</v>
      </c>
      <c r="B61" s="10" t="s">
        <v>32</v>
      </c>
      <c r="C61" s="10">
        <v>656</v>
      </c>
      <c r="D61" s="10">
        <v>8</v>
      </c>
      <c r="E61" s="10">
        <v>136</v>
      </c>
      <c r="F61" s="10">
        <v>516</v>
      </c>
      <c r="G61" s="11">
        <v>0</v>
      </c>
      <c r="H61" s="10" t="e">
        <v>#N/A</v>
      </c>
      <c r="I61" s="10" t="s">
        <v>39</v>
      </c>
      <c r="J61" s="10">
        <v>146</v>
      </c>
      <c r="K61" s="10">
        <f t="shared" si="19"/>
        <v>-10</v>
      </c>
      <c r="L61" s="10"/>
      <c r="M61" s="10"/>
      <c r="N61" s="10"/>
      <c r="O61" s="10"/>
      <c r="P61" s="10">
        <f t="shared" si="3"/>
        <v>27.2</v>
      </c>
      <c r="Q61" s="12"/>
      <c r="R61" s="12"/>
      <c r="S61" s="12"/>
      <c r="T61" s="12"/>
      <c r="U61" s="12"/>
      <c r="V61" s="10"/>
      <c r="W61" s="10">
        <f t="shared" si="7"/>
        <v>18.97058823529412</v>
      </c>
      <c r="X61" s="10">
        <f t="shared" si="4"/>
        <v>18.97058823529412</v>
      </c>
      <c r="Y61" s="10">
        <v>2.4</v>
      </c>
      <c r="Z61" s="10">
        <v>0</v>
      </c>
      <c r="AA61" s="10">
        <v>0</v>
      </c>
      <c r="AB61" s="10">
        <v>0</v>
      </c>
      <c r="AC61" s="10">
        <v>0</v>
      </c>
      <c r="AD61" s="14" t="s">
        <v>160</v>
      </c>
      <c r="AE61" s="10">
        <f t="shared" si="5"/>
        <v>0</v>
      </c>
      <c r="AF61" s="10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32</v>
      </c>
      <c r="C62" s="1">
        <v>217</v>
      </c>
      <c r="D62" s="1">
        <v>1220</v>
      </c>
      <c r="E62" s="20">
        <f>360+E52+E99</f>
        <v>373</v>
      </c>
      <c r="F62" s="20">
        <f>969+F52+F99</f>
        <v>963</v>
      </c>
      <c r="G62" s="6">
        <v>0.41</v>
      </c>
      <c r="H62" s="1">
        <v>45</v>
      </c>
      <c r="I62" s="1" t="s">
        <v>50</v>
      </c>
      <c r="J62" s="1">
        <v>359</v>
      </c>
      <c r="K62" s="1">
        <f t="shared" si="19"/>
        <v>14</v>
      </c>
      <c r="L62" s="1"/>
      <c r="M62" s="1"/>
      <c r="N62" s="1">
        <v>450</v>
      </c>
      <c r="O62" s="1">
        <v>100</v>
      </c>
      <c r="P62" s="1">
        <f t="shared" si="3"/>
        <v>74.599999999999994</v>
      </c>
      <c r="Q62" s="5"/>
      <c r="R62" s="5">
        <f t="shared" ref="R62:R66" si="31">ROUND(Q62,0)</f>
        <v>0</v>
      </c>
      <c r="S62" s="5"/>
      <c r="T62" s="5"/>
      <c r="U62" s="5"/>
      <c r="V62" s="1"/>
      <c r="W62" s="1">
        <f t="shared" ref="W62:W66" si="32">(F62+N62+O62+R62)/P62</f>
        <v>20.281501340482574</v>
      </c>
      <c r="X62" s="1">
        <f t="shared" si="4"/>
        <v>20.281501340482574</v>
      </c>
      <c r="Y62" s="1">
        <v>114.8</v>
      </c>
      <c r="Z62" s="1">
        <v>118</v>
      </c>
      <c r="AA62" s="1">
        <v>79.2</v>
      </c>
      <c r="AB62" s="1">
        <v>120.6</v>
      </c>
      <c r="AC62" s="1">
        <v>77</v>
      </c>
      <c r="AD62" s="1" t="s">
        <v>77</v>
      </c>
      <c r="AE62" s="1">
        <f t="shared" si="5"/>
        <v>0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32</v>
      </c>
      <c r="C63" s="1">
        <v>111</v>
      </c>
      <c r="D63" s="1">
        <v>600</v>
      </c>
      <c r="E63" s="1">
        <v>279</v>
      </c>
      <c r="F63" s="1">
        <v>344</v>
      </c>
      <c r="G63" s="6">
        <v>0.41</v>
      </c>
      <c r="H63" s="1">
        <v>45</v>
      </c>
      <c r="I63" s="1" t="s">
        <v>33</v>
      </c>
      <c r="J63" s="1">
        <v>326</v>
      </c>
      <c r="K63" s="1">
        <f t="shared" si="19"/>
        <v>-47</v>
      </c>
      <c r="L63" s="1"/>
      <c r="M63" s="1"/>
      <c r="N63" s="1">
        <v>420</v>
      </c>
      <c r="O63" s="1">
        <v>300</v>
      </c>
      <c r="P63" s="1">
        <f t="shared" si="3"/>
        <v>55.8</v>
      </c>
      <c r="Q63" s="5"/>
      <c r="R63" s="5">
        <f t="shared" si="31"/>
        <v>0</v>
      </c>
      <c r="S63" s="5"/>
      <c r="T63" s="5"/>
      <c r="U63" s="5"/>
      <c r="V63" s="1"/>
      <c r="W63" s="1">
        <f t="shared" si="32"/>
        <v>19.068100358422939</v>
      </c>
      <c r="X63" s="1">
        <f t="shared" si="4"/>
        <v>19.068100358422939</v>
      </c>
      <c r="Y63" s="1">
        <v>92</v>
      </c>
      <c r="Z63" s="1">
        <v>72.8</v>
      </c>
      <c r="AA63" s="1">
        <v>59.2</v>
      </c>
      <c r="AB63" s="1">
        <v>90.6</v>
      </c>
      <c r="AC63" s="1">
        <v>47.6</v>
      </c>
      <c r="AD63" s="1"/>
      <c r="AE63" s="1">
        <f t="shared" si="5"/>
        <v>0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105</v>
      </c>
      <c r="B64" s="1" t="s">
        <v>32</v>
      </c>
      <c r="C64" s="1"/>
      <c r="D64" s="1">
        <v>56</v>
      </c>
      <c r="E64" s="1">
        <v>29</v>
      </c>
      <c r="F64" s="1">
        <v>25</v>
      </c>
      <c r="G64" s="6">
        <v>0.4</v>
      </c>
      <c r="H64" s="1">
        <v>30</v>
      </c>
      <c r="I64" s="1" t="s">
        <v>33</v>
      </c>
      <c r="J64" s="1">
        <v>34</v>
      </c>
      <c r="K64" s="1">
        <f t="shared" si="19"/>
        <v>-5</v>
      </c>
      <c r="L64" s="1"/>
      <c r="M64" s="1"/>
      <c r="N64" s="1"/>
      <c r="O64" s="1"/>
      <c r="P64" s="1">
        <f t="shared" si="3"/>
        <v>5.8</v>
      </c>
      <c r="Q64" s="5">
        <f t="shared" ref="Q64" si="33">13*P64-O64-N64-F64</f>
        <v>50.399999999999991</v>
      </c>
      <c r="R64" s="5">
        <v>56</v>
      </c>
      <c r="S64" s="5">
        <f t="shared" ref="S64:S65" si="34">R64-T64</f>
        <v>56</v>
      </c>
      <c r="T64" s="5"/>
      <c r="U64" s="5">
        <v>60</v>
      </c>
      <c r="V64" s="1"/>
      <c r="W64" s="1">
        <f t="shared" si="32"/>
        <v>13.965517241379311</v>
      </c>
      <c r="X64" s="1">
        <f t="shared" si="4"/>
        <v>4.3103448275862073</v>
      </c>
      <c r="Y64" s="1">
        <v>0</v>
      </c>
      <c r="Z64" s="1">
        <v>2.2000000000000002</v>
      </c>
      <c r="AA64" s="1">
        <v>1.2</v>
      </c>
      <c r="AB64" s="1">
        <v>1.4</v>
      </c>
      <c r="AC64" s="1">
        <v>1.6</v>
      </c>
      <c r="AD64" s="1" t="s">
        <v>106</v>
      </c>
      <c r="AE64" s="1">
        <f t="shared" si="5"/>
        <v>22.400000000000002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107</v>
      </c>
      <c r="B65" s="1" t="s">
        <v>36</v>
      </c>
      <c r="C65" s="1"/>
      <c r="D65" s="1">
        <v>13.055999999999999</v>
      </c>
      <c r="E65" s="1">
        <v>4.3499999999999996</v>
      </c>
      <c r="F65" s="1">
        <v>8.7059999999999995</v>
      </c>
      <c r="G65" s="6">
        <v>1</v>
      </c>
      <c r="H65" s="1">
        <v>30</v>
      </c>
      <c r="I65" s="1" t="s">
        <v>33</v>
      </c>
      <c r="J65" s="1">
        <v>5</v>
      </c>
      <c r="K65" s="1">
        <f t="shared" ref="K65:K96" si="35">E65-J65</f>
        <v>-0.65000000000000036</v>
      </c>
      <c r="L65" s="1"/>
      <c r="M65" s="1"/>
      <c r="N65" s="1"/>
      <c r="O65" s="1"/>
      <c r="P65" s="1">
        <f t="shared" si="3"/>
        <v>0.86999999999999988</v>
      </c>
      <c r="Q65" s="5">
        <v>4</v>
      </c>
      <c r="R65" s="5">
        <f t="shared" si="31"/>
        <v>4</v>
      </c>
      <c r="S65" s="5">
        <f t="shared" si="34"/>
        <v>4</v>
      </c>
      <c r="T65" s="5"/>
      <c r="U65" s="5"/>
      <c r="V65" s="1"/>
      <c r="W65" s="1">
        <f t="shared" si="32"/>
        <v>14.604597701149427</v>
      </c>
      <c r="X65" s="1">
        <f t="shared" si="4"/>
        <v>10.006896551724139</v>
      </c>
      <c r="Y65" s="1">
        <v>0</v>
      </c>
      <c r="Z65" s="1">
        <v>0</v>
      </c>
      <c r="AA65" s="1">
        <v>-0.2</v>
      </c>
      <c r="AB65" s="1">
        <v>0</v>
      </c>
      <c r="AC65" s="1">
        <v>0</v>
      </c>
      <c r="AD65" s="1" t="s">
        <v>108</v>
      </c>
      <c r="AE65" s="1">
        <f t="shared" si="5"/>
        <v>4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109</v>
      </c>
      <c r="B66" s="1" t="s">
        <v>32</v>
      </c>
      <c r="C66" s="1">
        <v>28</v>
      </c>
      <c r="D66" s="1">
        <v>308</v>
      </c>
      <c r="E66" s="1">
        <v>85</v>
      </c>
      <c r="F66" s="1">
        <v>251</v>
      </c>
      <c r="G66" s="6">
        <v>0.41</v>
      </c>
      <c r="H66" s="1">
        <v>45</v>
      </c>
      <c r="I66" s="1" t="s">
        <v>33</v>
      </c>
      <c r="J66" s="1">
        <v>95</v>
      </c>
      <c r="K66" s="1">
        <f t="shared" si="35"/>
        <v>-10</v>
      </c>
      <c r="L66" s="1"/>
      <c r="M66" s="1"/>
      <c r="N66" s="1"/>
      <c r="O66" s="1"/>
      <c r="P66" s="1">
        <f t="shared" ref="P66:P105" si="36">E66/5</f>
        <v>17</v>
      </c>
      <c r="Q66" s="5"/>
      <c r="R66" s="5">
        <f t="shared" si="31"/>
        <v>0</v>
      </c>
      <c r="S66" s="5"/>
      <c r="T66" s="5"/>
      <c r="U66" s="5"/>
      <c r="V66" s="1"/>
      <c r="W66" s="1">
        <f t="shared" si="32"/>
        <v>14.764705882352942</v>
      </c>
      <c r="X66" s="1">
        <f t="shared" ref="X66:X105" si="37">(F66+N66+O66)/P66</f>
        <v>14.764705882352942</v>
      </c>
      <c r="Y66" s="1">
        <v>7.6</v>
      </c>
      <c r="Z66" s="1">
        <v>24.2</v>
      </c>
      <c r="AA66" s="1">
        <v>1.4</v>
      </c>
      <c r="AB66" s="1">
        <v>15.8</v>
      </c>
      <c r="AC66" s="1">
        <v>12.6</v>
      </c>
      <c r="AD66" s="18" t="s">
        <v>45</v>
      </c>
      <c r="AE66" s="1">
        <f t="shared" si="5"/>
        <v>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5" t="s">
        <v>110</v>
      </c>
      <c r="B67" s="15" t="s">
        <v>36</v>
      </c>
      <c r="C67" s="15"/>
      <c r="D67" s="15"/>
      <c r="E67" s="15"/>
      <c r="F67" s="15"/>
      <c r="G67" s="16">
        <v>0</v>
      </c>
      <c r="H67" s="15">
        <v>45</v>
      </c>
      <c r="I67" s="15" t="s">
        <v>33</v>
      </c>
      <c r="J67" s="15"/>
      <c r="K67" s="15">
        <f t="shared" si="35"/>
        <v>0</v>
      </c>
      <c r="L67" s="15"/>
      <c r="M67" s="15"/>
      <c r="N67" s="15"/>
      <c r="O67" s="15"/>
      <c r="P67" s="15">
        <f t="shared" si="36"/>
        <v>0</v>
      </c>
      <c r="Q67" s="17"/>
      <c r="R67" s="17"/>
      <c r="S67" s="17"/>
      <c r="T67" s="17"/>
      <c r="U67" s="17"/>
      <c r="V67" s="15"/>
      <c r="W67" s="15" t="e">
        <f t="shared" ref="W67:W105" si="38">(F67+N67+O67+Q67)/P67</f>
        <v>#DIV/0!</v>
      </c>
      <c r="X67" s="15" t="e">
        <f t="shared" si="37"/>
        <v>#DIV/0!</v>
      </c>
      <c r="Y67" s="15">
        <v>-0.83460000000000001</v>
      </c>
      <c r="Z67" s="15">
        <v>0</v>
      </c>
      <c r="AA67" s="15">
        <v>0.82219999999999993</v>
      </c>
      <c r="AB67" s="15">
        <v>0.41720000000000002</v>
      </c>
      <c r="AC67" s="15">
        <v>0.41760000000000003</v>
      </c>
      <c r="AD67" s="15" t="s">
        <v>111</v>
      </c>
      <c r="AE67" s="15">
        <f t="shared" si="5"/>
        <v>0</v>
      </c>
      <c r="AF67" s="15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32</v>
      </c>
      <c r="C68" s="1">
        <v>173</v>
      </c>
      <c r="D68" s="1">
        <v>258</v>
      </c>
      <c r="E68" s="1">
        <v>165</v>
      </c>
      <c r="F68" s="1">
        <v>233</v>
      </c>
      <c r="G68" s="6">
        <v>0.36</v>
      </c>
      <c r="H68" s="1">
        <v>45</v>
      </c>
      <c r="I68" s="1" t="s">
        <v>33</v>
      </c>
      <c r="J68" s="1">
        <v>174</v>
      </c>
      <c r="K68" s="1">
        <f t="shared" si="35"/>
        <v>-9</v>
      </c>
      <c r="L68" s="1"/>
      <c r="M68" s="1"/>
      <c r="N68" s="1">
        <v>102</v>
      </c>
      <c r="O68" s="1">
        <v>48</v>
      </c>
      <c r="P68" s="1">
        <f t="shared" si="36"/>
        <v>33</v>
      </c>
      <c r="Q68" s="5">
        <f t="shared" ref="Q68:Q73" si="39">13*P68-O68-N68-F68</f>
        <v>46</v>
      </c>
      <c r="R68" s="5">
        <v>90</v>
      </c>
      <c r="S68" s="5">
        <f t="shared" ref="S68:S71" si="40">R68-T68</f>
        <v>30</v>
      </c>
      <c r="T68" s="5">
        <v>60</v>
      </c>
      <c r="U68" s="5">
        <v>110</v>
      </c>
      <c r="V68" s="1"/>
      <c r="W68" s="1">
        <f t="shared" ref="W68:W76" si="41">(F68+N68+O68+R68)/P68</f>
        <v>14.333333333333334</v>
      </c>
      <c r="X68" s="1">
        <f t="shared" si="37"/>
        <v>11.606060606060606</v>
      </c>
      <c r="Y68" s="1">
        <v>38.4</v>
      </c>
      <c r="Z68" s="1">
        <v>38</v>
      </c>
      <c r="AA68" s="1">
        <v>10.6</v>
      </c>
      <c r="AB68" s="1">
        <v>49.8</v>
      </c>
      <c r="AC68" s="1">
        <v>17.8</v>
      </c>
      <c r="AD68" s="1" t="s">
        <v>45</v>
      </c>
      <c r="AE68" s="1">
        <f t="shared" si="5"/>
        <v>10.799999999999999</v>
      </c>
      <c r="AF68" s="1">
        <f t="shared" si="6"/>
        <v>21.599999999999998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36</v>
      </c>
      <c r="C69" s="1">
        <v>4.391</v>
      </c>
      <c r="D69" s="1">
        <v>22.268999999999998</v>
      </c>
      <c r="E69" s="1">
        <v>14.371</v>
      </c>
      <c r="F69" s="1">
        <v>8.99</v>
      </c>
      <c r="G69" s="6">
        <v>1</v>
      </c>
      <c r="H69" s="1">
        <v>45</v>
      </c>
      <c r="I69" s="1" t="s">
        <v>33</v>
      </c>
      <c r="J69" s="1">
        <v>14</v>
      </c>
      <c r="K69" s="1">
        <f t="shared" si="35"/>
        <v>0.37100000000000044</v>
      </c>
      <c r="L69" s="1"/>
      <c r="M69" s="1"/>
      <c r="N69" s="1">
        <v>20</v>
      </c>
      <c r="O69" s="1"/>
      <c r="P69" s="1">
        <f t="shared" si="36"/>
        <v>2.8742000000000001</v>
      </c>
      <c r="Q69" s="5">
        <f t="shared" si="39"/>
        <v>8.3746000000000027</v>
      </c>
      <c r="R69" s="5">
        <v>10</v>
      </c>
      <c r="S69" s="5">
        <f t="shared" si="40"/>
        <v>10</v>
      </c>
      <c r="T69" s="5"/>
      <c r="U69" s="5">
        <v>10</v>
      </c>
      <c r="V69" s="1"/>
      <c r="W69" s="1">
        <f t="shared" si="41"/>
        <v>13.565513882123721</v>
      </c>
      <c r="X69" s="1">
        <f t="shared" si="37"/>
        <v>10.086284879270753</v>
      </c>
      <c r="Y69" s="1">
        <v>3.044</v>
      </c>
      <c r="Z69" s="1">
        <v>1.0868</v>
      </c>
      <c r="AA69" s="1">
        <v>1.0853999999999999</v>
      </c>
      <c r="AB69" s="1">
        <v>1.958</v>
      </c>
      <c r="AC69" s="1">
        <v>1.5138</v>
      </c>
      <c r="AD69" s="1" t="s">
        <v>45</v>
      </c>
      <c r="AE69" s="1">
        <f t="shared" si="5"/>
        <v>10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32</v>
      </c>
      <c r="C70" s="1">
        <v>22</v>
      </c>
      <c r="D70" s="1">
        <v>30</v>
      </c>
      <c r="E70" s="1">
        <v>39</v>
      </c>
      <c r="F70" s="1">
        <v>1</v>
      </c>
      <c r="G70" s="6">
        <v>0.41</v>
      </c>
      <c r="H70" s="1">
        <v>45</v>
      </c>
      <c r="I70" s="1" t="s">
        <v>33</v>
      </c>
      <c r="J70" s="1">
        <v>45</v>
      </c>
      <c r="K70" s="1">
        <f t="shared" si="35"/>
        <v>-6</v>
      </c>
      <c r="L70" s="1"/>
      <c r="M70" s="1"/>
      <c r="N70" s="1">
        <v>60</v>
      </c>
      <c r="O70" s="1">
        <v>60</v>
      </c>
      <c r="P70" s="1">
        <f t="shared" si="36"/>
        <v>7.8</v>
      </c>
      <c r="Q70" s="5">
        <v>6</v>
      </c>
      <c r="R70" s="5">
        <f t="shared" ref="R70:R76" si="42">ROUND(Q70,0)</f>
        <v>6</v>
      </c>
      <c r="S70" s="5">
        <f t="shared" si="40"/>
        <v>0</v>
      </c>
      <c r="T70" s="5">
        <v>6</v>
      </c>
      <c r="U70" s="5"/>
      <c r="V70" s="1"/>
      <c r="W70" s="1">
        <f t="shared" si="41"/>
        <v>16.282051282051281</v>
      </c>
      <c r="X70" s="1">
        <f t="shared" si="37"/>
        <v>15.512820512820513</v>
      </c>
      <c r="Y70" s="1">
        <v>10.8</v>
      </c>
      <c r="Z70" s="1">
        <v>7.4</v>
      </c>
      <c r="AA70" s="1">
        <v>-3.6</v>
      </c>
      <c r="AB70" s="1">
        <v>11.6</v>
      </c>
      <c r="AC70" s="1">
        <v>1</v>
      </c>
      <c r="AD70" s="1"/>
      <c r="AE70" s="1">
        <f t="shared" si="5"/>
        <v>0</v>
      </c>
      <c r="AF70" s="1">
        <f t="shared" si="6"/>
        <v>2.46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32</v>
      </c>
      <c r="C71" s="1">
        <v>17</v>
      </c>
      <c r="D71" s="1">
        <v>30</v>
      </c>
      <c r="E71" s="1">
        <v>44</v>
      </c>
      <c r="F71" s="1"/>
      <c r="G71" s="6">
        <v>0.41</v>
      </c>
      <c r="H71" s="1">
        <v>45</v>
      </c>
      <c r="I71" s="1" t="s">
        <v>33</v>
      </c>
      <c r="J71" s="1">
        <v>46</v>
      </c>
      <c r="K71" s="1">
        <f t="shared" si="35"/>
        <v>-2</v>
      </c>
      <c r="L71" s="1"/>
      <c r="M71" s="1"/>
      <c r="N71" s="1">
        <v>40</v>
      </c>
      <c r="O71" s="1"/>
      <c r="P71" s="1">
        <f t="shared" si="36"/>
        <v>8.8000000000000007</v>
      </c>
      <c r="Q71" s="5">
        <f t="shared" si="39"/>
        <v>74.400000000000006</v>
      </c>
      <c r="R71" s="5">
        <v>84</v>
      </c>
      <c r="S71" s="5">
        <f t="shared" si="40"/>
        <v>60</v>
      </c>
      <c r="T71" s="5">
        <v>24</v>
      </c>
      <c r="U71" s="5">
        <v>120</v>
      </c>
      <c r="V71" s="25" t="s">
        <v>170</v>
      </c>
      <c r="W71" s="1">
        <f t="shared" si="41"/>
        <v>14.09090909090909</v>
      </c>
      <c r="X71" s="1">
        <f t="shared" si="37"/>
        <v>4.545454545454545</v>
      </c>
      <c r="Y71" s="1">
        <v>5.8</v>
      </c>
      <c r="Z71" s="1">
        <v>4.4000000000000004</v>
      </c>
      <c r="AA71" s="1">
        <v>-1</v>
      </c>
      <c r="AB71" s="1">
        <v>7.2</v>
      </c>
      <c r="AC71" s="1">
        <v>1.2</v>
      </c>
      <c r="AD71" s="1" t="s">
        <v>45</v>
      </c>
      <c r="AE71" s="1">
        <f t="shared" ref="AE71:AE105" si="43">S71*G71</f>
        <v>24.599999999999998</v>
      </c>
      <c r="AF71" s="1">
        <f t="shared" ref="AF71:AF105" si="44">T71*G71</f>
        <v>9.84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32</v>
      </c>
      <c r="C72" s="1">
        <v>76</v>
      </c>
      <c r="D72" s="1">
        <v>88</v>
      </c>
      <c r="E72" s="1">
        <v>105</v>
      </c>
      <c r="F72" s="1">
        <v>28</v>
      </c>
      <c r="G72" s="6">
        <v>0.28000000000000003</v>
      </c>
      <c r="H72" s="1">
        <v>45</v>
      </c>
      <c r="I72" s="1" t="s">
        <v>33</v>
      </c>
      <c r="J72" s="1">
        <v>107</v>
      </c>
      <c r="K72" s="1">
        <f t="shared" si="35"/>
        <v>-2</v>
      </c>
      <c r="L72" s="1"/>
      <c r="M72" s="1"/>
      <c r="N72" s="1">
        <v>230</v>
      </c>
      <c r="O72" s="1">
        <v>160</v>
      </c>
      <c r="P72" s="1">
        <f t="shared" si="36"/>
        <v>21</v>
      </c>
      <c r="Q72" s="5"/>
      <c r="R72" s="5">
        <f t="shared" si="42"/>
        <v>0</v>
      </c>
      <c r="S72" s="5"/>
      <c r="T72" s="5"/>
      <c r="U72" s="5"/>
      <c r="V72" s="1"/>
      <c r="W72" s="1">
        <f t="shared" si="41"/>
        <v>19.904761904761905</v>
      </c>
      <c r="X72" s="1">
        <f t="shared" si="37"/>
        <v>19.904761904761905</v>
      </c>
      <c r="Y72" s="1">
        <v>35.4</v>
      </c>
      <c r="Z72" s="1">
        <v>21.8</v>
      </c>
      <c r="AA72" s="1">
        <v>20.399999999999999</v>
      </c>
      <c r="AB72" s="1">
        <v>31.6</v>
      </c>
      <c r="AC72" s="1">
        <v>17.600000000000001</v>
      </c>
      <c r="AD72" s="1"/>
      <c r="AE72" s="1">
        <f t="shared" si="43"/>
        <v>0</v>
      </c>
      <c r="AF72" s="1">
        <f t="shared" si="44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117</v>
      </c>
      <c r="B73" s="1" t="s">
        <v>32</v>
      </c>
      <c r="C73" s="1">
        <v>359</v>
      </c>
      <c r="D73" s="1">
        <v>480</v>
      </c>
      <c r="E73" s="1">
        <v>504</v>
      </c>
      <c r="F73" s="1">
        <v>217</v>
      </c>
      <c r="G73" s="6">
        <v>0.4</v>
      </c>
      <c r="H73" s="1">
        <v>45</v>
      </c>
      <c r="I73" s="1" t="s">
        <v>33</v>
      </c>
      <c r="J73" s="1">
        <v>511</v>
      </c>
      <c r="K73" s="1">
        <f t="shared" si="35"/>
        <v>-7</v>
      </c>
      <c r="L73" s="1"/>
      <c r="M73" s="1"/>
      <c r="N73" s="1">
        <v>420</v>
      </c>
      <c r="O73" s="1">
        <v>300</v>
      </c>
      <c r="P73" s="1">
        <f t="shared" si="36"/>
        <v>100.8</v>
      </c>
      <c r="Q73" s="5">
        <f t="shared" si="39"/>
        <v>373.39999999999986</v>
      </c>
      <c r="R73" s="5">
        <v>480</v>
      </c>
      <c r="S73" s="5">
        <f>R73-T73</f>
        <v>280</v>
      </c>
      <c r="T73" s="5">
        <v>200</v>
      </c>
      <c r="U73" s="5">
        <v>550</v>
      </c>
      <c r="V73" s="1"/>
      <c r="W73" s="1">
        <f t="shared" si="41"/>
        <v>14.057539682539684</v>
      </c>
      <c r="X73" s="1">
        <f t="shared" si="37"/>
        <v>9.2956349206349209</v>
      </c>
      <c r="Y73" s="1">
        <v>112.6</v>
      </c>
      <c r="Z73" s="1">
        <v>94.2</v>
      </c>
      <c r="AA73" s="1">
        <v>103.2</v>
      </c>
      <c r="AB73" s="1">
        <v>107.4</v>
      </c>
      <c r="AC73" s="1">
        <v>80.8</v>
      </c>
      <c r="AD73" s="1" t="s">
        <v>45</v>
      </c>
      <c r="AE73" s="1">
        <f t="shared" si="43"/>
        <v>112</v>
      </c>
      <c r="AF73" s="1">
        <f t="shared" si="44"/>
        <v>80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118</v>
      </c>
      <c r="B74" s="1" t="s">
        <v>32</v>
      </c>
      <c r="C74" s="1">
        <v>10</v>
      </c>
      <c r="D74" s="1">
        <v>40</v>
      </c>
      <c r="E74" s="1">
        <v>30</v>
      </c>
      <c r="F74" s="1">
        <v>10</v>
      </c>
      <c r="G74" s="6">
        <v>0.33</v>
      </c>
      <c r="H74" s="1" t="e">
        <v>#N/A</v>
      </c>
      <c r="I74" s="1" t="s">
        <v>33</v>
      </c>
      <c r="J74" s="1">
        <v>44</v>
      </c>
      <c r="K74" s="1">
        <f t="shared" si="35"/>
        <v>-14</v>
      </c>
      <c r="L74" s="1"/>
      <c r="M74" s="1"/>
      <c r="N74" s="1">
        <v>62</v>
      </c>
      <c r="O74" s="1">
        <v>48</v>
      </c>
      <c r="P74" s="1">
        <f t="shared" si="36"/>
        <v>6</v>
      </c>
      <c r="Q74" s="5"/>
      <c r="R74" s="5">
        <f t="shared" si="42"/>
        <v>0</v>
      </c>
      <c r="S74" s="5"/>
      <c r="T74" s="5"/>
      <c r="U74" s="5"/>
      <c r="V74" s="1"/>
      <c r="W74" s="1">
        <f t="shared" si="41"/>
        <v>20</v>
      </c>
      <c r="X74" s="1">
        <f t="shared" si="37"/>
        <v>20</v>
      </c>
      <c r="Y74" s="1">
        <v>10.4</v>
      </c>
      <c r="Z74" s="1">
        <v>7.8</v>
      </c>
      <c r="AA74" s="1">
        <v>1.2</v>
      </c>
      <c r="AB74" s="1">
        <v>8</v>
      </c>
      <c r="AC74" s="1">
        <v>4.8</v>
      </c>
      <c r="AD74" s="1" t="s">
        <v>119</v>
      </c>
      <c r="AE74" s="1">
        <f t="shared" si="43"/>
        <v>0</v>
      </c>
      <c r="AF74" s="1">
        <f t="shared" si="44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36</v>
      </c>
      <c r="C75" s="1">
        <v>5.7140000000000004</v>
      </c>
      <c r="D75" s="1">
        <v>5.2720000000000002</v>
      </c>
      <c r="E75" s="1">
        <v>3.964</v>
      </c>
      <c r="F75" s="1">
        <v>7.0220000000000002</v>
      </c>
      <c r="G75" s="6">
        <v>1</v>
      </c>
      <c r="H75" s="1">
        <v>45</v>
      </c>
      <c r="I75" s="1" t="s">
        <v>33</v>
      </c>
      <c r="J75" s="1">
        <v>3.8</v>
      </c>
      <c r="K75" s="1">
        <f t="shared" si="35"/>
        <v>0.16400000000000015</v>
      </c>
      <c r="L75" s="1"/>
      <c r="M75" s="1"/>
      <c r="N75" s="1"/>
      <c r="O75" s="1"/>
      <c r="P75" s="1">
        <f t="shared" si="36"/>
        <v>0.79279999999999995</v>
      </c>
      <c r="Q75" s="5">
        <v>4</v>
      </c>
      <c r="R75" s="5">
        <f t="shared" si="42"/>
        <v>4</v>
      </c>
      <c r="S75" s="5">
        <f>R75-T75</f>
        <v>4</v>
      </c>
      <c r="T75" s="5"/>
      <c r="U75" s="5"/>
      <c r="V75" s="1"/>
      <c r="W75" s="1">
        <f t="shared" si="41"/>
        <v>13.902623612512615</v>
      </c>
      <c r="X75" s="1">
        <f t="shared" si="37"/>
        <v>8.8572149344096882</v>
      </c>
      <c r="Y75" s="1">
        <v>0.52639999999999998</v>
      </c>
      <c r="Z75" s="1">
        <v>0.79659999999999997</v>
      </c>
      <c r="AA75" s="1">
        <v>0.52880000000000005</v>
      </c>
      <c r="AB75" s="1">
        <v>0.66059999999999997</v>
      </c>
      <c r="AC75" s="1">
        <v>0.65639999999999998</v>
      </c>
      <c r="AD75" s="18" t="s">
        <v>165</v>
      </c>
      <c r="AE75" s="1">
        <f t="shared" si="43"/>
        <v>4</v>
      </c>
      <c r="AF75" s="1">
        <f t="shared" si="4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121</v>
      </c>
      <c r="B76" s="1" t="s">
        <v>32</v>
      </c>
      <c r="C76" s="1"/>
      <c r="D76" s="1"/>
      <c r="E76" s="1"/>
      <c r="F76" s="1"/>
      <c r="G76" s="6">
        <v>0.33</v>
      </c>
      <c r="H76" s="1">
        <v>45</v>
      </c>
      <c r="I76" s="1" t="s">
        <v>33</v>
      </c>
      <c r="J76" s="1">
        <v>39</v>
      </c>
      <c r="K76" s="1">
        <f t="shared" si="35"/>
        <v>-39</v>
      </c>
      <c r="L76" s="1"/>
      <c r="M76" s="1"/>
      <c r="N76" s="1">
        <v>80</v>
      </c>
      <c r="O76" s="1"/>
      <c r="P76" s="1">
        <f t="shared" si="36"/>
        <v>0</v>
      </c>
      <c r="Q76" s="5"/>
      <c r="R76" s="5">
        <f t="shared" si="42"/>
        <v>0</v>
      </c>
      <c r="S76" s="5"/>
      <c r="T76" s="5"/>
      <c r="U76" s="5"/>
      <c r="V76" s="1"/>
      <c r="W76" s="1" t="e">
        <f t="shared" si="41"/>
        <v>#DIV/0!</v>
      </c>
      <c r="X76" s="1" t="e">
        <f t="shared" si="37"/>
        <v>#DIV/0!</v>
      </c>
      <c r="Y76" s="1">
        <v>6.4</v>
      </c>
      <c r="Z76" s="1">
        <v>1.8</v>
      </c>
      <c r="AA76" s="1">
        <v>-1.4</v>
      </c>
      <c r="AB76" s="1">
        <v>4</v>
      </c>
      <c r="AC76" s="1">
        <v>0.6</v>
      </c>
      <c r="AD76" s="1"/>
      <c r="AE76" s="1">
        <f t="shared" si="43"/>
        <v>0</v>
      </c>
      <c r="AF76" s="1">
        <f t="shared" si="44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5" t="s">
        <v>122</v>
      </c>
      <c r="B77" s="15" t="s">
        <v>36</v>
      </c>
      <c r="C77" s="15"/>
      <c r="D77" s="15"/>
      <c r="E77" s="15"/>
      <c r="F77" s="15"/>
      <c r="G77" s="16">
        <v>0</v>
      </c>
      <c r="H77" s="15">
        <v>45</v>
      </c>
      <c r="I77" s="15" t="s">
        <v>33</v>
      </c>
      <c r="J77" s="15"/>
      <c r="K77" s="15">
        <f t="shared" si="35"/>
        <v>0</v>
      </c>
      <c r="L77" s="15"/>
      <c r="M77" s="15"/>
      <c r="N77" s="15"/>
      <c r="O77" s="15"/>
      <c r="P77" s="15">
        <f t="shared" si="36"/>
        <v>0</v>
      </c>
      <c r="Q77" s="17"/>
      <c r="R77" s="17"/>
      <c r="S77" s="17"/>
      <c r="T77" s="17"/>
      <c r="U77" s="17"/>
      <c r="V77" s="15"/>
      <c r="W77" s="15" t="e">
        <f t="shared" si="38"/>
        <v>#DIV/0!</v>
      </c>
      <c r="X77" s="15" t="e">
        <f t="shared" si="37"/>
        <v>#DIV/0!</v>
      </c>
      <c r="Y77" s="15">
        <v>0</v>
      </c>
      <c r="Z77" s="15">
        <v>0</v>
      </c>
      <c r="AA77" s="15">
        <v>0</v>
      </c>
      <c r="AB77" s="15">
        <v>0</v>
      </c>
      <c r="AC77" s="15">
        <v>0.1338</v>
      </c>
      <c r="AD77" s="15" t="s">
        <v>123</v>
      </c>
      <c r="AE77" s="15">
        <f t="shared" si="43"/>
        <v>0</v>
      </c>
      <c r="AF77" s="15">
        <f t="shared" si="4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32</v>
      </c>
      <c r="C78" s="1">
        <v>29</v>
      </c>
      <c r="D78" s="1">
        <v>280</v>
      </c>
      <c r="E78" s="1">
        <v>129</v>
      </c>
      <c r="F78" s="1">
        <v>159</v>
      </c>
      <c r="G78" s="6">
        <v>0.33</v>
      </c>
      <c r="H78" s="1">
        <v>45</v>
      </c>
      <c r="I78" s="1" t="s">
        <v>33</v>
      </c>
      <c r="J78" s="1">
        <v>149</v>
      </c>
      <c r="K78" s="1">
        <f t="shared" si="35"/>
        <v>-20</v>
      </c>
      <c r="L78" s="1"/>
      <c r="M78" s="1"/>
      <c r="N78" s="1">
        <v>0</v>
      </c>
      <c r="O78" s="1">
        <v>40</v>
      </c>
      <c r="P78" s="1">
        <f t="shared" si="36"/>
        <v>25.8</v>
      </c>
      <c r="Q78" s="5">
        <f t="shared" ref="Q78:Q80" si="45">13*P78-O78-N78-F78</f>
        <v>136.40000000000003</v>
      </c>
      <c r="R78" s="5">
        <v>160</v>
      </c>
      <c r="S78" s="5">
        <f t="shared" ref="S78:S80" si="46">R78-T78</f>
        <v>104</v>
      </c>
      <c r="T78" s="5">
        <v>56</v>
      </c>
      <c r="U78" s="5">
        <v>190</v>
      </c>
      <c r="V78" s="1"/>
      <c r="W78" s="1">
        <f t="shared" ref="W78:W80" si="47">(F78+N78+O78+R78)/P78</f>
        <v>13.914728682170542</v>
      </c>
      <c r="X78" s="1">
        <f t="shared" si="37"/>
        <v>7.7131782945736429</v>
      </c>
      <c r="Y78" s="1">
        <v>25</v>
      </c>
      <c r="Z78" s="1">
        <v>31</v>
      </c>
      <c r="AA78" s="1">
        <v>14.4</v>
      </c>
      <c r="AB78" s="1">
        <v>20</v>
      </c>
      <c r="AC78" s="1">
        <v>31.2</v>
      </c>
      <c r="AD78" s="1"/>
      <c r="AE78" s="1">
        <f t="shared" si="43"/>
        <v>34.32</v>
      </c>
      <c r="AF78" s="1">
        <f t="shared" si="44"/>
        <v>18.48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36</v>
      </c>
      <c r="C79" s="1">
        <v>20.988</v>
      </c>
      <c r="D79" s="1"/>
      <c r="E79" s="1">
        <v>7.968</v>
      </c>
      <c r="F79" s="1">
        <v>12.366</v>
      </c>
      <c r="G79" s="6">
        <v>1</v>
      </c>
      <c r="H79" s="1">
        <v>45</v>
      </c>
      <c r="I79" s="1" t="s">
        <v>33</v>
      </c>
      <c r="J79" s="1">
        <v>8.6</v>
      </c>
      <c r="K79" s="1">
        <f t="shared" si="35"/>
        <v>-0.63199999999999967</v>
      </c>
      <c r="L79" s="1"/>
      <c r="M79" s="1"/>
      <c r="N79" s="1"/>
      <c r="O79" s="1"/>
      <c r="P79" s="1">
        <f t="shared" si="36"/>
        <v>1.5935999999999999</v>
      </c>
      <c r="Q79" s="5">
        <f t="shared" si="45"/>
        <v>8.3507999999999996</v>
      </c>
      <c r="R79" s="5">
        <v>12</v>
      </c>
      <c r="S79" s="5">
        <f t="shared" si="46"/>
        <v>12</v>
      </c>
      <c r="T79" s="5"/>
      <c r="U79" s="5">
        <v>12</v>
      </c>
      <c r="V79" s="1"/>
      <c r="W79" s="1">
        <f t="shared" si="47"/>
        <v>15.289909638554217</v>
      </c>
      <c r="X79" s="1">
        <f t="shared" si="37"/>
        <v>7.759789156626506</v>
      </c>
      <c r="Y79" s="1">
        <v>0.91759999999999997</v>
      </c>
      <c r="Z79" s="1">
        <v>-2.5999999999999999E-3</v>
      </c>
      <c r="AA79" s="1">
        <v>2.1332</v>
      </c>
      <c r="AB79" s="1">
        <v>1.4583999999999999</v>
      </c>
      <c r="AC79" s="1">
        <v>0.1318</v>
      </c>
      <c r="AD79" s="19" t="s">
        <v>37</v>
      </c>
      <c r="AE79" s="1">
        <f t="shared" si="43"/>
        <v>12</v>
      </c>
      <c r="AF79" s="1">
        <f t="shared" si="4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32</v>
      </c>
      <c r="C80" s="1"/>
      <c r="D80" s="1">
        <v>72</v>
      </c>
      <c r="E80" s="1">
        <v>66</v>
      </c>
      <c r="F80" s="1">
        <v>1</v>
      </c>
      <c r="G80" s="6">
        <v>0.33</v>
      </c>
      <c r="H80" s="1">
        <v>45</v>
      </c>
      <c r="I80" s="1" t="s">
        <v>33</v>
      </c>
      <c r="J80" s="1">
        <v>88</v>
      </c>
      <c r="K80" s="1">
        <f t="shared" si="35"/>
        <v>-22</v>
      </c>
      <c r="L80" s="1"/>
      <c r="M80" s="1"/>
      <c r="N80" s="1"/>
      <c r="O80" s="1"/>
      <c r="P80" s="1">
        <f t="shared" si="36"/>
        <v>13.2</v>
      </c>
      <c r="Q80" s="5">
        <f t="shared" si="45"/>
        <v>170.6</v>
      </c>
      <c r="R80" s="5">
        <f t="shared" ref="R80" si="48">ROUND(Q80,0)</f>
        <v>171</v>
      </c>
      <c r="S80" s="5">
        <f t="shared" si="46"/>
        <v>99</v>
      </c>
      <c r="T80" s="5">
        <v>72</v>
      </c>
      <c r="U80" s="5">
        <v>200</v>
      </c>
      <c r="V80" s="1"/>
      <c r="W80" s="1">
        <f t="shared" si="47"/>
        <v>13.030303030303031</v>
      </c>
      <c r="X80" s="1">
        <f t="shared" si="37"/>
        <v>7.575757575757576E-2</v>
      </c>
      <c r="Y80" s="1">
        <v>3.6</v>
      </c>
      <c r="Z80" s="1">
        <v>4.8</v>
      </c>
      <c r="AA80" s="1">
        <v>0</v>
      </c>
      <c r="AB80" s="1">
        <v>3</v>
      </c>
      <c r="AC80" s="1">
        <v>0.8</v>
      </c>
      <c r="AD80" s="1" t="s">
        <v>45</v>
      </c>
      <c r="AE80" s="1">
        <f t="shared" si="43"/>
        <v>32.67</v>
      </c>
      <c r="AF80" s="1">
        <f t="shared" si="44"/>
        <v>23.76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5" t="s">
        <v>127</v>
      </c>
      <c r="B81" s="15" t="s">
        <v>36</v>
      </c>
      <c r="C81" s="15"/>
      <c r="D81" s="15"/>
      <c r="E81" s="15"/>
      <c r="F81" s="15"/>
      <c r="G81" s="16">
        <v>0</v>
      </c>
      <c r="H81" s="15">
        <v>45</v>
      </c>
      <c r="I81" s="15" t="s">
        <v>33</v>
      </c>
      <c r="J81" s="15"/>
      <c r="K81" s="15">
        <f t="shared" si="35"/>
        <v>0</v>
      </c>
      <c r="L81" s="15"/>
      <c r="M81" s="15"/>
      <c r="N81" s="15"/>
      <c r="O81" s="15"/>
      <c r="P81" s="15">
        <f t="shared" si="36"/>
        <v>0</v>
      </c>
      <c r="Q81" s="17"/>
      <c r="R81" s="17"/>
      <c r="S81" s="17"/>
      <c r="T81" s="17"/>
      <c r="U81" s="17"/>
      <c r="V81" s="15"/>
      <c r="W81" s="15" t="e">
        <f t="shared" si="38"/>
        <v>#DIV/0!</v>
      </c>
      <c r="X81" s="15" t="e">
        <f t="shared" si="37"/>
        <v>#DIV/0!</v>
      </c>
      <c r="Y81" s="15">
        <v>0</v>
      </c>
      <c r="Z81" s="15">
        <v>0</v>
      </c>
      <c r="AA81" s="15">
        <v>0</v>
      </c>
      <c r="AB81" s="15">
        <v>-0.13220000000000001</v>
      </c>
      <c r="AC81" s="15">
        <v>0</v>
      </c>
      <c r="AD81" s="15" t="s">
        <v>128</v>
      </c>
      <c r="AE81" s="15">
        <f t="shared" si="43"/>
        <v>0</v>
      </c>
      <c r="AF81" s="15">
        <f t="shared" si="44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32</v>
      </c>
      <c r="C82" s="1"/>
      <c r="D82" s="1">
        <v>192</v>
      </c>
      <c r="E82" s="1">
        <v>76</v>
      </c>
      <c r="F82" s="1">
        <v>116</v>
      </c>
      <c r="G82" s="6">
        <v>0.4</v>
      </c>
      <c r="H82" s="1">
        <v>60</v>
      </c>
      <c r="I82" s="1" t="s">
        <v>33</v>
      </c>
      <c r="J82" s="1">
        <v>85</v>
      </c>
      <c r="K82" s="1">
        <f t="shared" si="35"/>
        <v>-9</v>
      </c>
      <c r="L82" s="1"/>
      <c r="M82" s="1"/>
      <c r="N82" s="1"/>
      <c r="O82" s="1"/>
      <c r="P82" s="1">
        <f t="shared" si="36"/>
        <v>15.2</v>
      </c>
      <c r="Q82" s="5">
        <f t="shared" ref="Q82:Q88" si="49">13*P82-O82-N82-F82</f>
        <v>81.599999999999994</v>
      </c>
      <c r="R82" s="5">
        <v>110</v>
      </c>
      <c r="S82" s="5">
        <f t="shared" ref="S82:S84" si="50">R82-T82</f>
        <v>70</v>
      </c>
      <c r="T82" s="5">
        <v>40</v>
      </c>
      <c r="U82" s="5">
        <v>130</v>
      </c>
      <c r="V82" s="1"/>
      <c r="W82" s="1">
        <f t="shared" ref="W82:W92" si="51">(F82+N82+O82+R82)/P82</f>
        <v>14.868421052631579</v>
      </c>
      <c r="X82" s="1">
        <f t="shared" si="37"/>
        <v>7.6315789473684212</v>
      </c>
      <c r="Y82" s="1">
        <v>7.6</v>
      </c>
      <c r="Z82" s="1">
        <v>13.8</v>
      </c>
      <c r="AA82" s="1">
        <v>6</v>
      </c>
      <c r="AB82" s="1">
        <v>10.4</v>
      </c>
      <c r="AC82" s="1">
        <v>14.2</v>
      </c>
      <c r="AD82" s="1" t="s">
        <v>45</v>
      </c>
      <c r="AE82" s="1">
        <f t="shared" si="43"/>
        <v>28</v>
      </c>
      <c r="AF82" s="1">
        <f t="shared" si="44"/>
        <v>16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36</v>
      </c>
      <c r="C83" s="1">
        <v>43.07</v>
      </c>
      <c r="D83" s="1">
        <v>22.553000000000001</v>
      </c>
      <c r="E83" s="1">
        <v>41.89</v>
      </c>
      <c r="F83" s="1">
        <v>19.667999999999999</v>
      </c>
      <c r="G83" s="6">
        <v>1</v>
      </c>
      <c r="H83" s="1">
        <v>60</v>
      </c>
      <c r="I83" s="1" t="s">
        <v>33</v>
      </c>
      <c r="J83" s="1">
        <v>39.799999999999997</v>
      </c>
      <c r="K83" s="1">
        <f t="shared" si="35"/>
        <v>2.0900000000000034</v>
      </c>
      <c r="L83" s="1"/>
      <c r="M83" s="1"/>
      <c r="N83" s="1">
        <v>65</v>
      </c>
      <c r="O83" s="1"/>
      <c r="P83" s="1">
        <f t="shared" si="36"/>
        <v>8.3780000000000001</v>
      </c>
      <c r="Q83" s="5">
        <f t="shared" si="49"/>
        <v>24.246000000000002</v>
      </c>
      <c r="R83" s="5">
        <v>32</v>
      </c>
      <c r="S83" s="5">
        <f t="shared" si="50"/>
        <v>32</v>
      </c>
      <c r="T83" s="5"/>
      <c r="U83" s="5">
        <v>40</v>
      </c>
      <c r="V83" s="1"/>
      <c r="W83" s="1">
        <f t="shared" si="51"/>
        <v>13.925519216996896</v>
      </c>
      <c r="X83" s="1">
        <f t="shared" si="37"/>
        <v>10.105991883504418</v>
      </c>
      <c r="Y83" s="1">
        <v>8.3225999999999996</v>
      </c>
      <c r="Z83" s="1">
        <v>3.2288000000000001</v>
      </c>
      <c r="AA83" s="1">
        <v>7.0329999999999986</v>
      </c>
      <c r="AB83" s="1">
        <v>8.8872</v>
      </c>
      <c r="AC83" s="1">
        <v>5.3849999999999998</v>
      </c>
      <c r="AD83" s="1" t="s">
        <v>45</v>
      </c>
      <c r="AE83" s="1">
        <f t="shared" si="43"/>
        <v>32</v>
      </c>
      <c r="AF83" s="1">
        <f t="shared" si="4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131</v>
      </c>
      <c r="B84" s="1" t="s">
        <v>32</v>
      </c>
      <c r="C84" s="1">
        <v>8</v>
      </c>
      <c r="D84" s="1"/>
      <c r="E84" s="1">
        <v>5</v>
      </c>
      <c r="F84" s="1">
        <v>3</v>
      </c>
      <c r="G84" s="6">
        <v>0.66</v>
      </c>
      <c r="H84" s="1">
        <v>45</v>
      </c>
      <c r="I84" s="1" t="s">
        <v>33</v>
      </c>
      <c r="J84" s="1">
        <v>5</v>
      </c>
      <c r="K84" s="1">
        <f t="shared" si="35"/>
        <v>0</v>
      </c>
      <c r="L84" s="1"/>
      <c r="M84" s="1"/>
      <c r="N84" s="1">
        <v>0</v>
      </c>
      <c r="O84" s="1">
        <v>8</v>
      </c>
      <c r="P84" s="1">
        <f t="shared" si="36"/>
        <v>1</v>
      </c>
      <c r="Q84" s="5">
        <v>8</v>
      </c>
      <c r="R84" s="5">
        <f t="shared" ref="R84:R92" si="52">ROUND(Q84,0)</f>
        <v>8</v>
      </c>
      <c r="S84" s="5">
        <f t="shared" si="50"/>
        <v>8</v>
      </c>
      <c r="T84" s="5"/>
      <c r="U84" s="5"/>
      <c r="V84" s="1"/>
      <c r="W84" s="1">
        <f t="shared" si="51"/>
        <v>19</v>
      </c>
      <c r="X84" s="1">
        <f t="shared" si="37"/>
        <v>11</v>
      </c>
      <c r="Y84" s="1">
        <v>0.6</v>
      </c>
      <c r="Z84" s="1">
        <v>0.2</v>
      </c>
      <c r="AA84" s="1">
        <v>1.8</v>
      </c>
      <c r="AB84" s="1">
        <v>1</v>
      </c>
      <c r="AC84" s="1">
        <v>0</v>
      </c>
      <c r="AD84" s="1"/>
      <c r="AE84" s="1">
        <f t="shared" si="43"/>
        <v>5.28</v>
      </c>
      <c r="AF84" s="1">
        <f t="shared" si="44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132</v>
      </c>
      <c r="B85" s="1" t="s">
        <v>32</v>
      </c>
      <c r="C85" s="1"/>
      <c r="D85" s="1">
        <v>31</v>
      </c>
      <c r="E85" s="1"/>
      <c r="F85" s="1">
        <v>31</v>
      </c>
      <c r="G85" s="6">
        <v>0.66</v>
      </c>
      <c r="H85" s="1">
        <v>45</v>
      </c>
      <c r="I85" s="1" t="s">
        <v>33</v>
      </c>
      <c r="J85" s="1">
        <v>20</v>
      </c>
      <c r="K85" s="1">
        <f t="shared" si="35"/>
        <v>-20</v>
      </c>
      <c r="L85" s="1"/>
      <c r="M85" s="1"/>
      <c r="N85" s="1">
        <v>0</v>
      </c>
      <c r="O85" s="1">
        <v>8</v>
      </c>
      <c r="P85" s="1">
        <f t="shared" si="36"/>
        <v>0</v>
      </c>
      <c r="Q85" s="5"/>
      <c r="R85" s="5">
        <f t="shared" si="52"/>
        <v>0</v>
      </c>
      <c r="S85" s="5"/>
      <c r="T85" s="5"/>
      <c r="U85" s="5"/>
      <c r="V85" s="1"/>
      <c r="W85" s="1" t="e">
        <f t="shared" si="51"/>
        <v>#DIV/0!</v>
      </c>
      <c r="X85" s="1" t="e">
        <f t="shared" si="37"/>
        <v>#DIV/0!</v>
      </c>
      <c r="Y85" s="1">
        <v>1.8</v>
      </c>
      <c r="Z85" s="1">
        <v>2</v>
      </c>
      <c r="AA85" s="1">
        <v>0.8</v>
      </c>
      <c r="AB85" s="1">
        <v>1.2</v>
      </c>
      <c r="AC85" s="1">
        <v>0.2</v>
      </c>
      <c r="AD85" s="1"/>
      <c r="AE85" s="1">
        <f t="shared" si="43"/>
        <v>0</v>
      </c>
      <c r="AF85" s="1">
        <f t="shared" si="4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32</v>
      </c>
      <c r="C86" s="1">
        <v>7</v>
      </c>
      <c r="D86" s="1">
        <v>56</v>
      </c>
      <c r="E86" s="1">
        <v>44</v>
      </c>
      <c r="F86" s="1">
        <v>13</v>
      </c>
      <c r="G86" s="6">
        <v>0.33</v>
      </c>
      <c r="H86" s="1">
        <v>45</v>
      </c>
      <c r="I86" s="1" t="s">
        <v>33</v>
      </c>
      <c r="J86" s="1">
        <v>62</v>
      </c>
      <c r="K86" s="1">
        <f t="shared" si="35"/>
        <v>-18</v>
      </c>
      <c r="L86" s="1"/>
      <c r="M86" s="1"/>
      <c r="N86" s="1">
        <v>24</v>
      </c>
      <c r="O86" s="1"/>
      <c r="P86" s="1">
        <f t="shared" si="36"/>
        <v>8.8000000000000007</v>
      </c>
      <c r="Q86" s="5">
        <f t="shared" si="49"/>
        <v>77.400000000000006</v>
      </c>
      <c r="R86" s="5">
        <v>90</v>
      </c>
      <c r="S86" s="5">
        <f>R86-T86</f>
        <v>58</v>
      </c>
      <c r="T86" s="5">
        <v>32</v>
      </c>
      <c r="U86" s="5">
        <v>110</v>
      </c>
      <c r="V86" s="1"/>
      <c r="W86" s="1">
        <f t="shared" si="51"/>
        <v>14.43181818181818</v>
      </c>
      <c r="X86" s="1">
        <f t="shared" si="37"/>
        <v>4.2045454545454541</v>
      </c>
      <c r="Y86" s="1">
        <v>6</v>
      </c>
      <c r="Z86" s="1">
        <v>4</v>
      </c>
      <c r="AA86" s="1">
        <v>-1.4</v>
      </c>
      <c r="AB86" s="1">
        <v>4</v>
      </c>
      <c r="AC86" s="1">
        <v>1.2</v>
      </c>
      <c r="AD86" s="1" t="s">
        <v>45</v>
      </c>
      <c r="AE86" s="1">
        <f t="shared" si="43"/>
        <v>19.14</v>
      </c>
      <c r="AF86" s="1">
        <f t="shared" si="44"/>
        <v>10.56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32</v>
      </c>
      <c r="C87" s="1"/>
      <c r="D87" s="1">
        <v>368</v>
      </c>
      <c r="E87" s="1">
        <v>70</v>
      </c>
      <c r="F87" s="1">
        <v>298</v>
      </c>
      <c r="G87" s="6">
        <v>0.36</v>
      </c>
      <c r="H87" s="1">
        <v>45</v>
      </c>
      <c r="I87" s="1" t="s">
        <v>33</v>
      </c>
      <c r="J87" s="1">
        <v>72</v>
      </c>
      <c r="K87" s="1">
        <f t="shared" si="35"/>
        <v>-2</v>
      </c>
      <c r="L87" s="1"/>
      <c r="M87" s="1"/>
      <c r="N87" s="1"/>
      <c r="O87" s="1"/>
      <c r="P87" s="1">
        <f t="shared" si="36"/>
        <v>14</v>
      </c>
      <c r="Q87" s="5"/>
      <c r="R87" s="5">
        <f t="shared" si="52"/>
        <v>0</v>
      </c>
      <c r="S87" s="5"/>
      <c r="T87" s="5"/>
      <c r="U87" s="5"/>
      <c r="V87" s="1"/>
      <c r="W87" s="1">
        <f t="shared" si="51"/>
        <v>21.285714285714285</v>
      </c>
      <c r="X87" s="1">
        <f t="shared" si="37"/>
        <v>21.285714285714285</v>
      </c>
      <c r="Y87" s="1">
        <v>12</v>
      </c>
      <c r="Z87" s="1">
        <v>35.4</v>
      </c>
      <c r="AA87" s="1">
        <v>10.6</v>
      </c>
      <c r="AB87" s="1">
        <v>20.399999999999999</v>
      </c>
      <c r="AC87" s="1">
        <v>18</v>
      </c>
      <c r="AD87" s="1"/>
      <c r="AE87" s="1">
        <f t="shared" si="43"/>
        <v>0</v>
      </c>
      <c r="AF87" s="1">
        <f t="shared" si="44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135</v>
      </c>
      <c r="B88" s="1" t="s">
        <v>32</v>
      </c>
      <c r="C88" s="1">
        <v>104</v>
      </c>
      <c r="D88" s="1">
        <v>468</v>
      </c>
      <c r="E88" s="1">
        <v>179</v>
      </c>
      <c r="F88" s="1">
        <v>358</v>
      </c>
      <c r="G88" s="6">
        <v>0.15</v>
      </c>
      <c r="H88" s="1">
        <v>60</v>
      </c>
      <c r="I88" s="1" t="s">
        <v>33</v>
      </c>
      <c r="J88" s="1">
        <v>179</v>
      </c>
      <c r="K88" s="1">
        <f t="shared" si="35"/>
        <v>0</v>
      </c>
      <c r="L88" s="1"/>
      <c r="M88" s="1"/>
      <c r="N88" s="1"/>
      <c r="O88" s="1"/>
      <c r="P88" s="1">
        <f t="shared" si="36"/>
        <v>35.799999999999997</v>
      </c>
      <c r="Q88" s="5">
        <f t="shared" si="49"/>
        <v>107.39999999999998</v>
      </c>
      <c r="R88" s="5">
        <f t="shared" si="52"/>
        <v>107</v>
      </c>
      <c r="S88" s="5">
        <f>R88-T88</f>
        <v>107</v>
      </c>
      <c r="T88" s="5"/>
      <c r="U88" s="5"/>
      <c r="V88" s="1"/>
      <c r="W88" s="1">
        <f t="shared" si="51"/>
        <v>12.98882681564246</v>
      </c>
      <c r="X88" s="1">
        <f t="shared" si="37"/>
        <v>10</v>
      </c>
      <c r="Y88" s="1">
        <v>34.6</v>
      </c>
      <c r="Z88" s="1">
        <v>50</v>
      </c>
      <c r="AA88" s="1">
        <v>33.4</v>
      </c>
      <c r="AB88" s="1">
        <v>50.4</v>
      </c>
      <c r="AC88" s="1">
        <v>3.8</v>
      </c>
      <c r="AD88" s="1" t="s">
        <v>136</v>
      </c>
      <c r="AE88" s="1">
        <f t="shared" si="43"/>
        <v>16.05</v>
      </c>
      <c r="AF88" s="1">
        <f t="shared" si="44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32</v>
      </c>
      <c r="C89" s="1"/>
      <c r="D89" s="1">
        <v>636</v>
      </c>
      <c r="E89" s="1">
        <v>154</v>
      </c>
      <c r="F89" s="1">
        <v>482</v>
      </c>
      <c r="G89" s="6">
        <v>0.15</v>
      </c>
      <c r="H89" s="1">
        <v>60</v>
      </c>
      <c r="I89" s="1" t="s">
        <v>33</v>
      </c>
      <c r="J89" s="1">
        <v>161</v>
      </c>
      <c r="K89" s="1">
        <f t="shared" si="35"/>
        <v>-7</v>
      </c>
      <c r="L89" s="1"/>
      <c r="M89" s="1"/>
      <c r="N89" s="1"/>
      <c r="O89" s="1"/>
      <c r="P89" s="1">
        <f t="shared" si="36"/>
        <v>30.8</v>
      </c>
      <c r="Q89" s="5"/>
      <c r="R89" s="5">
        <f t="shared" si="52"/>
        <v>0</v>
      </c>
      <c r="S89" s="5"/>
      <c r="T89" s="5"/>
      <c r="U89" s="5"/>
      <c r="V89" s="1"/>
      <c r="W89" s="1">
        <f t="shared" si="51"/>
        <v>15.64935064935065</v>
      </c>
      <c r="X89" s="1">
        <f t="shared" si="37"/>
        <v>15.64935064935065</v>
      </c>
      <c r="Y89" s="1">
        <v>37.4</v>
      </c>
      <c r="Z89" s="1">
        <v>56.8</v>
      </c>
      <c r="AA89" s="1">
        <v>37</v>
      </c>
      <c r="AB89" s="1">
        <v>48.2</v>
      </c>
      <c r="AC89" s="1">
        <v>22.8</v>
      </c>
      <c r="AD89" s="1"/>
      <c r="AE89" s="1">
        <f t="shared" si="43"/>
        <v>0</v>
      </c>
      <c r="AF89" s="1">
        <f t="shared" si="44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32</v>
      </c>
      <c r="C90" s="1">
        <v>209</v>
      </c>
      <c r="D90" s="1">
        <v>720</v>
      </c>
      <c r="E90" s="1">
        <v>246</v>
      </c>
      <c r="F90" s="1">
        <v>642</v>
      </c>
      <c r="G90" s="6">
        <v>0.15</v>
      </c>
      <c r="H90" s="1">
        <v>60</v>
      </c>
      <c r="I90" s="1" t="s">
        <v>33</v>
      </c>
      <c r="J90" s="1">
        <v>241</v>
      </c>
      <c r="K90" s="1">
        <f t="shared" si="35"/>
        <v>5</v>
      </c>
      <c r="L90" s="1"/>
      <c r="M90" s="1"/>
      <c r="N90" s="1"/>
      <c r="O90" s="1"/>
      <c r="P90" s="1">
        <f t="shared" si="36"/>
        <v>49.2</v>
      </c>
      <c r="Q90" s="5">
        <v>48</v>
      </c>
      <c r="R90" s="5">
        <f t="shared" si="52"/>
        <v>48</v>
      </c>
      <c r="S90" s="5">
        <f>R90-T90</f>
        <v>0</v>
      </c>
      <c r="T90" s="5">
        <v>48</v>
      </c>
      <c r="U90" s="5"/>
      <c r="V90" s="1"/>
      <c r="W90" s="1">
        <f t="shared" si="51"/>
        <v>14.024390243902438</v>
      </c>
      <c r="X90" s="1">
        <f t="shared" si="37"/>
        <v>13.048780487804878</v>
      </c>
      <c r="Y90" s="1">
        <v>58.6</v>
      </c>
      <c r="Z90" s="1">
        <v>77.599999999999994</v>
      </c>
      <c r="AA90" s="1">
        <v>47.8</v>
      </c>
      <c r="AB90" s="1">
        <v>85</v>
      </c>
      <c r="AC90" s="1">
        <v>43.8</v>
      </c>
      <c r="AD90" s="1"/>
      <c r="AE90" s="1">
        <f t="shared" si="43"/>
        <v>0</v>
      </c>
      <c r="AF90" s="1">
        <f t="shared" si="44"/>
        <v>7.1999999999999993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139</v>
      </c>
      <c r="B91" s="1" t="s">
        <v>36</v>
      </c>
      <c r="C91" s="1">
        <v>163</v>
      </c>
      <c r="D91" s="1">
        <v>329.37900000000002</v>
      </c>
      <c r="E91" s="1">
        <v>203.566</v>
      </c>
      <c r="F91" s="1">
        <v>198.679</v>
      </c>
      <c r="G91" s="6">
        <v>1</v>
      </c>
      <c r="H91" s="1">
        <v>45</v>
      </c>
      <c r="I91" s="1" t="s">
        <v>50</v>
      </c>
      <c r="J91" s="1">
        <v>198</v>
      </c>
      <c r="K91" s="1">
        <f t="shared" si="35"/>
        <v>5.5660000000000025</v>
      </c>
      <c r="L91" s="1"/>
      <c r="M91" s="1"/>
      <c r="N91" s="1">
        <v>360</v>
      </c>
      <c r="O91" s="1">
        <v>100</v>
      </c>
      <c r="P91" s="1">
        <f t="shared" si="36"/>
        <v>40.713200000000001</v>
      </c>
      <c r="Q91" s="5"/>
      <c r="R91" s="5">
        <f t="shared" si="52"/>
        <v>0</v>
      </c>
      <c r="S91" s="5"/>
      <c r="T91" s="5"/>
      <c r="U91" s="5"/>
      <c r="V91" s="1"/>
      <c r="W91" s="1">
        <f t="shared" si="51"/>
        <v>16.178512128744487</v>
      </c>
      <c r="X91" s="1">
        <f t="shared" si="37"/>
        <v>16.178512128744487</v>
      </c>
      <c r="Y91" s="1">
        <v>54.632199999999997</v>
      </c>
      <c r="Z91" s="1">
        <v>45.465000000000003</v>
      </c>
      <c r="AA91" s="1">
        <v>27.2224</v>
      </c>
      <c r="AB91" s="1">
        <v>47.752000000000002</v>
      </c>
      <c r="AC91" s="1">
        <v>54.394799999999996</v>
      </c>
      <c r="AD91" s="1"/>
      <c r="AE91" s="1">
        <f t="shared" si="43"/>
        <v>0</v>
      </c>
      <c r="AF91" s="1">
        <f t="shared" si="44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140</v>
      </c>
      <c r="B92" s="1" t="s">
        <v>32</v>
      </c>
      <c r="C92" s="1">
        <v>7</v>
      </c>
      <c r="D92" s="1">
        <v>50</v>
      </c>
      <c r="E92" s="1">
        <v>24</v>
      </c>
      <c r="F92" s="1">
        <v>28</v>
      </c>
      <c r="G92" s="6">
        <v>0.1</v>
      </c>
      <c r="H92" s="1">
        <v>60</v>
      </c>
      <c r="I92" s="1" t="s">
        <v>33</v>
      </c>
      <c r="J92" s="1">
        <v>29</v>
      </c>
      <c r="K92" s="1">
        <f t="shared" si="35"/>
        <v>-5</v>
      </c>
      <c r="L92" s="1"/>
      <c r="M92" s="1"/>
      <c r="N92" s="1">
        <v>50</v>
      </c>
      <c r="O92" s="1"/>
      <c r="P92" s="1">
        <f t="shared" si="36"/>
        <v>4.8</v>
      </c>
      <c r="Q92" s="5"/>
      <c r="R92" s="5">
        <f t="shared" si="52"/>
        <v>0</v>
      </c>
      <c r="S92" s="5"/>
      <c r="T92" s="5"/>
      <c r="U92" s="5"/>
      <c r="V92" s="1"/>
      <c r="W92" s="1">
        <f t="shared" si="51"/>
        <v>16.25</v>
      </c>
      <c r="X92" s="1">
        <f t="shared" si="37"/>
        <v>16.25</v>
      </c>
      <c r="Y92" s="1">
        <v>7.2</v>
      </c>
      <c r="Z92" s="1">
        <v>6</v>
      </c>
      <c r="AA92" s="1">
        <v>5</v>
      </c>
      <c r="AB92" s="1">
        <v>1.2</v>
      </c>
      <c r="AC92" s="1">
        <v>7.6</v>
      </c>
      <c r="AD92" s="1"/>
      <c r="AE92" s="1">
        <f t="shared" si="43"/>
        <v>0</v>
      </c>
      <c r="AF92" s="1">
        <f t="shared" si="4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0" t="s">
        <v>141</v>
      </c>
      <c r="B93" s="10" t="s">
        <v>36</v>
      </c>
      <c r="C93" s="10"/>
      <c r="D93" s="10">
        <v>6.1779999999999999</v>
      </c>
      <c r="E93" s="20">
        <v>3.1269999999999998</v>
      </c>
      <c r="F93" s="10"/>
      <c r="G93" s="11">
        <v>0</v>
      </c>
      <c r="H93" s="10">
        <v>45</v>
      </c>
      <c r="I93" s="10" t="s">
        <v>39</v>
      </c>
      <c r="J93" s="10">
        <v>4</v>
      </c>
      <c r="K93" s="10">
        <f t="shared" si="35"/>
        <v>-0.87300000000000022</v>
      </c>
      <c r="L93" s="10"/>
      <c r="M93" s="10"/>
      <c r="N93" s="10"/>
      <c r="O93" s="10"/>
      <c r="P93" s="10">
        <f t="shared" si="36"/>
        <v>0.62539999999999996</v>
      </c>
      <c r="Q93" s="12"/>
      <c r="R93" s="12"/>
      <c r="S93" s="12"/>
      <c r="T93" s="12"/>
      <c r="U93" s="12"/>
      <c r="V93" s="10"/>
      <c r="W93" s="10">
        <f t="shared" si="38"/>
        <v>0</v>
      </c>
      <c r="X93" s="10">
        <f t="shared" si="37"/>
        <v>0</v>
      </c>
      <c r="Y93" s="10">
        <v>5.2304000000000004</v>
      </c>
      <c r="Z93" s="10">
        <v>16.482800000000001</v>
      </c>
      <c r="AA93" s="10">
        <v>9.7542000000000009</v>
      </c>
      <c r="AB93" s="10">
        <v>10.833399999999999</v>
      </c>
      <c r="AC93" s="10">
        <v>2.3271999999999999</v>
      </c>
      <c r="AD93" s="10" t="s">
        <v>142</v>
      </c>
      <c r="AE93" s="10">
        <f t="shared" si="43"/>
        <v>0</v>
      </c>
      <c r="AF93" s="10">
        <f t="shared" si="44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143</v>
      </c>
      <c r="B94" s="1" t="s">
        <v>32</v>
      </c>
      <c r="C94" s="1">
        <v>28</v>
      </c>
      <c r="D94" s="1">
        <v>120</v>
      </c>
      <c r="E94" s="1">
        <v>60</v>
      </c>
      <c r="F94" s="1">
        <v>77</v>
      </c>
      <c r="G94" s="6">
        <v>0.6</v>
      </c>
      <c r="H94" s="1" t="e">
        <v>#N/A</v>
      </c>
      <c r="I94" s="1" t="s">
        <v>33</v>
      </c>
      <c r="J94" s="1">
        <v>75</v>
      </c>
      <c r="K94" s="1">
        <f t="shared" si="35"/>
        <v>-15</v>
      </c>
      <c r="L94" s="1"/>
      <c r="M94" s="1"/>
      <c r="N94" s="1">
        <v>40</v>
      </c>
      <c r="O94" s="1"/>
      <c r="P94" s="1">
        <f t="shared" si="36"/>
        <v>12</v>
      </c>
      <c r="Q94" s="5">
        <f t="shared" ref="Q94" si="53">13*P94-O94-N94-F94</f>
        <v>39</v>
      </c>
      <c r="R94" s="5">
        <v>70</v>
      </c>
      <c r="S94" s="5">
        <f>R94-T94</f>
        <v>40</v>
      </c>
      <c r="T94" s="5">
        <v>30</v>
      </c>
      <c r="U94" s="5">
        <v>100</v>
      </c>
      <c r="V94" s="1" t="s">
        <v>167</v>
      </c>
      <c r="W94" s="1">
        <f t="shared" ref="W94:W96" si="54">(F94+N94+O94+R94)/P94</f>
        <v>15.583333333333334</v>
      </c>
      <c r="X94" s="1">
        <f t="shared" si="37"/>
        <v>9.75</v>
      </c>
      <c r="Y94" s="1">
        <v>12</v>
      </c>
      <c r="Z94" s="1">
        <v>13.4</v>
      </c>
      <c r="AA94" s="1">
        <v>10.8</v>
      </c>
      <c r="AB94" s="1">
        <v>9</v>
      </c>
      <c r="AC94" s="1">
        <v>8.4</v>
      </c>
      <c r="AD94" s="1"/>
      <c r="AE94" s="1">
        <f t="shared" si="43"/>
        <v>24</v>
      </c>
      <c r="AF94" s="1">
        <f t="shared" si="44"/>
        <v>18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144</v>
      </c>
      <c r="B95" s="1" t="s">
        <v>36</v>
      </c>
      <c r="C95" s="1">
        <v>-7.2999999999999995E-2</v>
      </c>
      <c r="D95" s="1">
        <v>257.36500000000001</v>
      </c>
      <c r="E95" s="1">
        <v>21.786999999999999</v>
      </c>
      <c r="F95" s="1">
        <v>235.505</v>
      </c>
      <c r="G95" s="6">
        <v>1</v>
      </c>
      <c r="H95" s="1">
        <v>60</v>
      </c>
      <c r="I95" s="1" t="s">
        <v>50</v>
      </c>
      <c r="J95" s="1">
        <v>28</v>
      </c>
      <c r="K95" s="1">
        <f t="shared" si="35"/>
        <v>-6.213000000000001</v>
      </c>
      <c r="L95" s="1"/>
      <c r="M95" s="1"/>
      <c r="N95" s="1"/>
      <c r="O95" s="1"/>
      <c r="P95" s="1">
        <f t="shared" si="36"/>
        <v>4.3574000000000002</v>
      </c>
      <c r="Q95" s="5"/>
      <c r="R95" s="5">
        <f t="shared" ref="R95:R96" si="55">ROUND(Q95,0)</f>
        <v>0</v>
      </c>
      <c r="S95" s="5"/>
      <c r="T95" s="5"/>
      <c r="U95" s="5"/>
      <c r="V95" s="1"/>
      <c r="W95" s="1">
        <f t="shared" si="54"/>
        <v>54.0471382016799</v>
      </c>
      <c r="X95" s="1">
        <f t="shared" si="37"/>
        <v>54.0471382016799</v>
      </c>
      <c r="Y95" s="1">
        <v>3.5131999999999999</v>
      </c>
      <c r="Z95" s="1">
        <v>19.384799999999998</v>
      </c>
      <c r="AA95" s="1">
        <v>6.7912000000000008</v>
      </c>
      <c r="AB95" s="1">
        <v>10.6228</v>
      </c>
      <c r="AC95" s="1">
        <v>9.7298000000000009</v>
      </c>
      <c r="AD95" s="1"/>
      <c r="AE95" s="1">
        <f t="shared" si="43"/>
        <v>0</v>
      </c>
      <c r="AF95" s="1">
        <f t="shared" si="44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145</v>
      </c>
      <c r="B96" s="1" t="s">
        <v>36</v>
      </c>
      <c r="C96" s="1">
        <v>0.39400000000000002</v>
      </c>
      <c r="D96" s="1">
        <v>140.886</v>
      </c>
      <c r="E96" s="1">
        <v>27.263000000000002</v>
      </c>
      <c r="F96" s="1">
        <v>113.623</v>
      </c>
      <c r="G96" s="6">
        <v>1</v>
      </c>
      <c r="H96" s="1">
        <v>60</v>
      </c>
      <c r="I96" s="1" t="s">
        <v>50</v>
      </c>
      <c r="J96" s="1">
        <v>38</v>
      </c>
      <c r="K96" s="1">
        <f t="shared" si="35"/>
        <v>-10.736999999999998</v>
      </c>
      <c r="L96" s="1"/>
      <c r="M96" s="1"/>
      <c r="N96" s="1"/>
      <c r="O96" s="1"/>
      <c r="P96" s="1">
        <f t="shared" si="36"/>
        <v>5.4526000000000003</v>
      </c>
      <c r="Q96" s="5"/>
      <c r="R96" s="5">
        <f t="shared" si="55"/>
        <v>0</v>
      </c>
      <c r="S96" s="5"/>
      <c r="T96" s="5"/>
      <c r="U96" s="5"/>
      <c r="V96" s="1"/>
      <c r="W96" s="1">
        <f t="shared" si="54"/>
        <v>20.838315665920845</v>
      </c>
      <c r="X96" s="1">
        <f t="shared" si="37"/>
        <v>20.838315665920845</v>
      </c>
      <c r="Y96" s="1">
        <v>3.1362000000000001</v>
      </c>
      <c r="Z96" s="1">
        <v>12.6808</v>
      </c>
      <c r="AA96" s="1">
        <v>5.0335999999999999</v>
      </c>
      <c r="AB96" s="1">
        <v>7.3752000000000004</v>
      </c>
      <c r="AC96" s="1">
        <v>8.5776000000000003</v>
      </c>
      <c r="AD96" s="1"/>
      <c r="AE96" s="1">
        <f t="shared" si="43"/>
        <v>0</v>
      </c>
      <c r="AF96" s="1">
        <f t="shared" si="44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0" t="s">
        <v>146</v>
      </c>
      <c r="B97" s="10" t="s">
        <v>36</v>
      </c>
      <c r="C97" s="10">
        <v>-52.484000000000002</v>
      </c>
      <c r="D97" s="10">
        <v>56.973999999999997</v>
      </c>
      <c r="E97" s="20">
        <v>33.741</v>
      </c>
      <c r="F97" s="20">
        <v>-34.765999999999998</v>
      </c>
      <c r="G97" s="11">
        <v>0</v>
      </c>
      <c r="H97" s="10">
        <v>60</v>
      </c>
      <c r="I97" s="10" t="s">
        <v>39</v>
      </c>
      <c r="J97" s="10">
        <v>36</v>
      </c>
      <c r="K97" s="10">
        <f t="shared" ref="K97:K105" si="56">E97-J97</f>
        <v>-2.2590000000000003</v>
      </c>
      <c r="L97" s="10"/>
      <c r="M97" s="10"/>
      <c r="N97" s="10"/>
      <c r="O97" s="10"/>
      <c r="P97" s="10">
        <f t="shared" si="36"/>
        <v>6.7481999999999998</v>
      </c>
      <c r="Q97" s="12"/>
      <c r="R97" s="12"/>
      <c r="S97" s="12"/>
      <c r="T97" s="12"/>
      <c r="U97" s="12"/>
      <c r="V97" s="10"/>
      <c r="W97" s="10">
        <f t="shared" si="38"/>
        <v>-5.1518923564802463</v>
      </c>
      <c r="X97" s="10">
        <f t="shared" si="37"/>
        <v>-5.1518923564802463</v>
      </c>
      <c r="Y97" s="10">
        <v>8.9952000000000005</v>
      </c>
      <c r="Z97" s="10">
        <v>8.7896000000000001</v>
      </c>
      <c r="AA97" s="10">
        <v>9.8680000000000003</v>
      </c>
      <c r="AB97" s="10">
        <v>8.142199999999999</v>
      </c>
      <c r="AC97" s="10">
        <v>12.3386</v>
      </c>
      <c r="AD97" s="10" t="s">
        <v>147</v>
      </c>
      <c r="AE97" s="10">
        <f t="shared" si="43"/>
        <v>0</v>
      </c>
      <c r="AF97" s="10">
        <f t="shared" si="44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148</v>
      </c>
      <c r="B98" s="1" t="s">
        <v>36</v>
      </c>
      <c r="C98" s="1">
        <v>126.521</v>
      </c>
      <c r="D98" s="1">
        <v>42.274999999999999</v>
      </c>
      <c r="E98" s="20">
        <f>17.645+E97</f>
        <v>51.385999999999996</v>
      </c>
      <c r="F98" s="20">
        <f>90.63+F97</f>
        <v>55.863999999999997</v>
      </c>
      <c r="G98" s="6">
        <v>1</v>
      </c>
      <c r="H98" s="1">
        <v>60</v>
      </c>
      <c r="I98" s="1" t="s">
        <v>42</v>
      </c>
      <c r="J98" s="1">
        <v>17</v>
      </c>
      <c r="K98" s="1">
        <f t="shared" si="56"/>
        <v>34.385999999999996</v>
      </c>
      <c r="L98" s="1"/>
      <c r="M98" s="1"/>
      <c r="N98" s="1">
        <v>35</v>
      </c>
      <c r="O98" s="1">
        <v>30</v>
      </c>
      <c r="P98" s="1">
        <f t="shared" si="36"/>
        <v>10.277199999999999</v>
      </c>
      <c r="Q98" s="5">
        <f>14*P98-O98-N98-F98</f>
        <v>23.016799999999996</v>
      </c>
      <c r="R98" s="5">
        <v>30</v>
      </c>
      <c r="S98" s="5">
        <f>R98-T98</f>
        <v>0</v>
      </c>
      <c r="T98" s="5">
        <v>30</v>
      </c>
      <c r="U98" s="5">
        <v>30</v>
      </c>
      <c r="V98" s="1"/>
      <c r="W98" s="1">
        <f>(F98+N98+O98+R98)/P98</f>
        <v>14.67948468454443</v>
      </c>
      <c r="X98" s="1">
        <f t="shared" si="37"/>
        <v>11.760401665823379</v>
      </c>
      <c r="Y98" s="1">
        <v>11.700799999999999</v>
      </c>
      <c r="Z98" s="1">
        <v>2.9722</v>
      </c>
      <c r="AA98" s="1">
        <v>3.5830000000000002</v>
      </c>
      <c r="AB98" s="1">
        <v>1.5032000000000001</v>
      </c>
      <c r="AC98" s="1">
        <v>0</v>
      </c>
      <c r="AD98" s="1" t="s">
        <v>149</v>
      </c>
      <c r="AE98" s="1">
        <f t="shared" si="43"/>
        <v>0</v>
      </c>
      <c r="AF98" s="1">
        <f t="shared" si="44"/>
        <v>30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150</v>
      </c>
      <c r="B99" s="10" t="s">
        <v>32</v>
      </c>
      <c r="C99" s="10"/>
      <c r="D99" s="10">
        <v>5</v>
      </c>
      <c r="E99" s="20">
        <v>10</v>
      </c>
      <c r="F99" s="20">
        <v>-5</v>
      </c>
      <c r="G99" s="11">
        <v>0</v>
      </c>
      <c r="H99" s="10" t="e">
        <v>#N/A</v>
      </c>
      <c r="I99" s="10" t="s">
        <v>39</v>
      </c>
      <c r="J99" s="10">
        <v>10</v>
      </c>
      <c r="K99" s="10">
        <f t="shared" si="56"/>
        <v>0</v>
      </c>
      <c r="L99" s="10"/>
      <c r="M99" s="10"/>
      <c r="N99" s="10"/>
      <c r="O99" s="10"/>
      <c r="P99" s="10">
        <f t="shared" si="36"/>
        <v>2</v>
      </c>
      <c r="Q99" s="12"/>
      <c r="R99" s="12"/>
      <c r="S99" s="12"/>
      <c r="T99" s="12"/>
      <c r="U99" s="12"/>
      <c r="V99" s="10"/>
      <c r="W99" s="10">
        <f t="shared" si="38"/>
        <v>-2.5</v>
      </c>
      <c r="X99" s="10">
        <f t="shared" si="37"/>
        <v>-2.5</v>
      </c>
      <c r="Y99" s="10">
        <v>0.2</v>
      </c>
      <c r="Z99" s="10">
        <v>0.4</v>
      </c>
      <c r="AA99" s="10">
        <v>0</v>
      </c>
      <c r="AB99" s="10">
        <v>1</v>
      </c>
      <c r="AC99" s="10">
        <v>0.2</v>
      </c>
      <c r="AD99" s="10" t="s">
        <v>92</v>
      </c>
      <c r="AE99" s="10">
        <f t="shared" si="43"/>
        <v>0</v>
      </c>
      <c r="AF99" s="10">
        <f t="shared" si="44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151</v>
      </c>
      <c r="B100" s="1" t="s">
        <v>32</v>
      </c>
      <c r="C100" s="1">
        <v>25</v>
      </c>
      <c r="D100" s="1">
        <v>136</v>
      </c>
      <c r="E100" s="1">
        <v>9</v>
      </c>
      <c r="F100" s="1">
        <v>127</v>
      </c>
      <c r="G100" s="6">
        <v>0.33</v>
      </c>
      <c r="H100" s="1">
        <v>30</v>
      </c>
      <c r="I100" s="1" t="s">
        <v>33</v>
      </c>
      <c r="J100" s="1">
        <v>24</v>
      </c>
      <c r="K100" s="1">
        <f t="shared" si="56"/>
        <v>-15</v>
      </c>
      <c r="L100" s="1"/>
      <c r="M100" s="1"/>
      <c r="N100" s="1"/>
      <c r="O100" s="1"/>
      <c r="P100" s="1">
        <f t="shared" si="36"/>
        <v>1.8</v>
      </c>
      <c r="Q100" s="5"/>
      <c r="R100" s="5">
        <f t="shared" ref="R100:R104" si="57">ROUND(Q100,0)</f>
        <v>0</v>
      </c>
      <c r="S100" s="5"/>
      <c r="T100" s="5"/>
      <c r="U100" s="5"/>
      <c r="V100" s="1"/>
      <c r="W100" s="1">
        <f t="shared" ref="W100:W104" si="58">(F100+N100+O100+R100)/P100</f>
        <v>70.555555555555557</v>
      </c>
      <c r="X100" s="1">
        <f t="shared" si="37"/>
        <v>70.555555555555557</v>
      </c>
      <c r="Y100" s="1">
        <v>3.8</v>
      </c>
      <c r="Z100" s="1">
        <v>16.600000000000001</v>
      </c>
      <c r="AA100" s="1">
        <v>9.8000000000000007</v>
      </c>
      <c r="AB100" s="1">
        <v>13.6</v>
      </c>
      <c r="AC100" s="1">
        <v>12.6</v>
      </c>
      <c r="AD100" s="19" t="s">
        <v>152</v>
      </c>
      <c r="AE100" s="1">
        <f t="shared" si="43"/>
        <v>0</v>
      </c>
      <c r="AF100" s="1">
        <f t="shared" si="44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153</v>
      </c>
      <c r="B101" s="1" t="s">
        <v>32</v>
      </c>
      <c r="C101" s="1">
        <v>21</v>
      </c>
      <c r="D101" s="1">
        <v>30</v>
      </c>
      <c r="E101" s="1">
        <v>29</v>
      </c>
      <c r="F101" s="1"/>
      <c r="G101" s="6">
        <v>0.18</v>
      </c>
      <c r="H101" s="1">
        <v>45</v>
      </c>
      <c r="I101" s="1" t="s">
        <v>33</v>
      </c>
      <c r="J101" s="1">
        <v>120</v>
      </c>
      <c r="K101" s="1">
        <f t="shared" si="56"/>
        <v>-91</v>
      </c>
      <c r="L101" s="1"/>
      <c r="M101" s="1"/>
      <c r="N101" s="1">
        <v>250</v>
      </c>
      <c r="O101" s="1">
        <v>150</v>
      </c>
      <c r="P101" s="1">
        <f t="shared" si="36"/>
        <v>5.8</v>
      </c>
      <c r="Q101" s="5"/>
      <c r="R101" s="5">
        <f t="shared" si="57"/>
        <v>0</v>
      </c>
      <c r="S101" s="5"/>
      <c r="T101" s="5"/>
      <c r="U101" s="5"/>
      <c r="V101" s="1"/>
      <c r="W101" s="1">
        <f t="shared" si="58"/>
        <v>68.965517241379317</v>
      </c>
      <c r="X101" s="1">
        <f t="shared" si="37"/>
        <v>68.965517241379317</v>
      </c>
      <c r="Y101" s="1">
        <v>39.6</v>
      </c>
      <c r="Z101" s="1">
        <v>12</v>
      </c>
      <c r="AA101" s="1">
        <v>17.399999999999999</v>
      </c>
      <c r="AB101" s="1">
        <v>25.4</v>
      </c>
      <c r="AC101" s="1">
        <v>21</v>
      </c>
      <c r="AD101" s="1" t="s">
        <v>45</v>
      </c>
      <c r="AE101" s="1">
        <f t="shared" si="43"/>
        <v>0</v>
      </c>
      <c r="AF101" s="1">
        <f t="shared" si="44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154</v>
      </c>
      <c r="B102" s="1" t="s">
        <v>36</v>
      </c>
      <c r="C102" s="1">
        <v>97</v>
      </c>
      <c r="D102" s="1">
        <v>142.66</v>
      </c>
      <c r="E102" s="20">
        <f>41.81+E93</f>
        <v>44.937000000000005</v>
      </c>
      <c r="F102" s="1">
        <v>185.886</v>
      </c>
      <c r="G102" s="6">
        <v>1</v>
      </c>
      <c r="H102" s="1">
        <v>45</v>
      </c>
      <c r="I102" s="1" t="s">
        <v>33</v>
      </c>
      <c r="J102" s="1">
        <v>38.5</v>
      </c>
      <c r="K102" s="1">
        <f t="shared" si="56"/>
        <v>6.4370000000000047</v>
      </c>
      <c r="L102" s="1"/>
      <c r="M102" s="1"/>
      <c r="N102" s="1"/>
      <c r="O102" s="1"/>
      <c r="P102" s="1">
        <f t="shared" si="36"/>
        <v>8.9874000000000009</v>
      </c>
      <c r="Q102" s="5"/>
      <c r="R102" s="5">
        <f t="shared" si="57"/>
        <v>0</v>
      </c>
      <c r="S102" s="5"/>
      <c r="T102" s="5"/>
      <c r="U102" s="5"/>
      <c r="V102" s="1"/>
      <c r="W102" s="1">
        <f t="shared" si="58"/>
        <v>20.682956138594029</v>
      </c>
      <c r="X102" s="1">
        <f t="shared" si="37"/>
        <v>20.682956138594029</v>
      </c>
      <c r="Y102" s="1">
        <v>4.9484000000000004</v>
      </c>
      <c r="Z102" s="1">
        <v>0</v>
      </c>
      <c r="AA102" s="1">
        <v>0</v>
      </c>
      <c r="AB102" s="1">
        <v>0</v>
      </c>
      <c r="AC102" s="1">
        <v>0</v>
      </c>
      <c r="AD102" s="1" t="s">
        <v>155</v>
      </c>
      <c r="AE102" s="1">
        <f t="shared" si="43"/>
        <v>0</v>
      </c>
      <c r="AF102" s="1">
        <f t="shared" si="44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156</v>
      </c>
      <c r="B103" s="1" t="s">
        <v>36</v>
      </c>
      <c r="C103" s="1"/>
      <c r="D103" s="1">
        <v>302.05399999999997</v>
      </c>
      <c r="E103" s="1">
        <v>15.44</v>
      </c>
      <c r="F103" s="1">
        <v>286.61399999999998</v>
      </c>
      <c r="G103" s="6">
        <v>1</v>
      </c>
      <c r="H103" s="1">
        <v>45</v>
      </c>
      <c r="I103" s="1" t="s">
        <v>33</v>
      </c>
      <c r="J103" s="1">
        <v>16</v>
      </c>
      <c r="K103" s="1">
        <f t="shared" si="56"/>
        <v>-0.5600000000000005</v>
      </c>
      <c r="L103" s="1"/>
      <c r="M103" s="1"/>
      <c r="N103" s="1"/>
      <c r="O103" s="1"/>
      <c r="P103" s="1">
        <f t="shared" si="36"/>
        <v>3.0880000000000001</v>
      </c>
      <c r="Q103" s="5"/>
      <c r="R103" s="5">
        <f t="shared" si="57"/>
        <v>0</v>
      </c>
      <c r="S103" s="5"/>
      <c r="T103" s="5"/>
      <c r="U103" s="5"/>
      <c r="V103" s="1"/>
      <c r="W103" s="1">
        <f t="shared" si="58"/>
        <v>92.815414507772005</v>
      </c>
      <c r="X103" s="1">
        <f t="shared" si="37"/>
        <v>92.815414507772005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157</v>
      </c>
      <c r="AE103" s="1">
        <f t="shared" si="43"/>
        <v>0</v>
      </c>
      <c r="AF103" s="1">
        <f t="shared" si="44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8" t="s">
        <v>158</v>
      </c>
      <c r="B104" s="1" t="s">
        <v>36</v>
      </c>
      <c r="C104" s="1"/>
      <c r="D104" s="1"/>
      <c r="E104" s="1"/>
      <c r="F104" s="1"/>
      <c r="G104" s="6">
        <v>1</v>
      </c>
      <c r="H104" s="1">
        <v>45</v>
      </c>
      <c r="I104" s="1" t="s">
        <v>50</v>
      </c>
      <c r="J104" s="1"/>
      <c r="K104" s="1">
        <f t="shared" si="56"/>
        <v>0</v>
      </c>
      <c r="L104" s="1"/>
      <c r="M104" s="1"/>
      <c r="N104" s="1"/>
      <c r="O104" s="1"/>
      <c r="P104" s="1">
        <f t="shared" si="36"/>
        <v>0</v>
      </c>
      <c r="Q104" s="22">
        <v>320</v>
      </c>
      <c r="R104" s="5">
        <f t="shared" si="57"/>
        <v>320</v>
      </c>
      <c r="S104" s="5">
        <f>R104-T104</f>
        <v>110</v>
      </c>
      <c r="T104" s="5">
        <v>210</v>
      </c>
      <c r="U104" s="5"/>
      <c r="V104" s="1"/>
      <c r="W104" s="1" t="e">
        <f t="shared" si="58"/>
        <v>#DIV/0!</v>
      </c>
      <c r="X104" s="1" t="e">
        <f t="shared" si="37"/>
        <v>#DIV/0!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21" t="s">
        <v>161</v>
      </c>
      <c r="AE104" s="1">
        <f t="shared" si="43"/>
        <v>110</v>
      </c>
      <c r="AF104" s="1">
        <f t="shared" si="44"/>
        <v>210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0" t="s">
        <v>159</v>
      </c>
      <c r="B105" s="10" t="s">
        <v>36</v>
      </c>
      <c r="C105" s="10">
        <v>-1.43</v>
      </c>
      <c r="D105" s="10"/>
      <c r="E105" s="10"/>
      <c r="F105" s="10">
        <v>-1.43</v>
      </c>
      <c r="G105" s="11">
        <v>0</v>
      </c>
      <c r="H105" s="10" t="e">
        <v>#N/A</v>
      </c>
      <c r="I105" s="10" t="s">
        <v>39</v>
      </c>
      <c r="J105" s="10"/>
      <c r="K105" s="10">
        <f t="shared" si="56"/>
        <v>0</v>
      </c>
      <c r="L105" s="10"/>
      <c r="M105" s="10"/>
      <c r="N105" s="10"/>
      <c r="O105" s="10"/>
      <c r="P105" s="10">
        <f t="shared" si="36"/>
        <v>0</v>
      </c>
      <c r="Q105" s="12"/>
      <c r="R105" s="12"/>
      <c r="S105" s="12"/>
      <c r="T105" s="12"/>
      <c r="U105" s="12"/>
      <c r="V105" s="10"/>
      <c r="W105" s="10" t="e">
        <f t="shared" si="38"/>
        <v>#DIV/0!</v>
      </c>
      <c r="X105" s="10" t="e">
        <f t="shared" si="37"/>
        <v>#DIV/0!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 t="s">
        <v>39</v>
      </c>
      <c r="AE105" s="10">
        <f t="shared" si="43"/>
        <v>0</v>
      </c>
      <c r="AF105" s="10">
        <f t="shared" si="44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E105" xr:uid="{361963D6-B3AB-4FAB-B66D-B9A7DDE2F0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2024-12-03T06:54:09Z</dcterms:created>
  <dcterms:modified xsi:type="dcterms:W3CDTF">2024-12-04T08:53:11Z</dcterms:modified>
</cp:coreProperties>
</file>