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3,12,24 Ост КИ филиалы\"/>
    </mc:Choice>
  </mc:AlternateContent>
  <xr:revisionPtr revIDLastSave="0" documentId="13_ncr:1_{B6C3CD51-735C-49B0-B04A-61C0EA51F65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Sheet!$A$3:$AB$100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94" i="1" l="1"/>
  <c r="E94" i="1"/>
  <c r="E49" i="1"/>
  <c r="P58" i="1"/>
  <c r="P36" i="1"/>
  <c r="P30" i="1"/>
  <c r="P29" i="1"/>
  <c r="F28" i="1"/>
  <c r="AB8" i="1" l="1"/>
  <c r="AB28" i="1"/>
  <c r="AB48" i="1"/>
  <c r="AB89" i="1"/>
  <c r="AB93" i="1"/>
  <c r="AB100" i="1"/>
  <c r="P7" i="1"/>
  <c r="P8" i="1"/>
  <c r="T8" i="1" s="1"/>
  <c r="P9" i="1"/>
  <c r="Q9" i="1" s="1"/>
  <c r="P10" i="1"/>
  <c r="P11" i="1"/>
  <c r="P12" i="1"/>
  <c r="P13" i="1"/>
  <c r="Q13" i="1" s="1"/>
  <c r="P14" i="1"/>
  <c r="Q14" i="1" s="1"/>
  <c r="P15" i="1"/>
  <c r="Q15" i="1" s="1"/>
  <c r="P16" i="1"/>
  <c r="P17" i="1"/>
  <c r="P18" i="1"/>
  <c r="P19" i="1"/>
  <c r="Q19" i="1" s="1"/>
  <c r="P20" i="1"/>
  <c r="P21" i="1"/>
  <c r="P22" i="1"/>
  <c r="P23" i="1"/>
  <c r="P24" i="1"/>
  <c r="P25" i="1"/>
  <c r="Q25" i="1" s="1"/>
  <c r="P26" i="1"/>
  <c r="P27" i="1"/>
  <c r="P28" i="1"/>
  <c r="T28" i="1" s="1"/>
  <c r="P31" i="1"/>
  <c r="Q31" i="1" s="1"/>
  <c r="P32" i="1"/>
  <c r="P33" i="1"/>
  <c r="Q33" i="1" s="1"/>
  <c r="P34" i="1"/>
  <c r="P35" i="1"/>
  <c r="P37" i="1"/>
  <c r="P38" i="1"/>
  <c r="P39" i="1"/>
  <c r="P40" i="1"/>
  <c r="P41" i="1"/>
  <c r="P42" i="1"/>
  <c r="P43" i="1"/>
  <c r="Q43" i="1" s="1"/>
  <c r="P44" i="1"/>
  <c r="P45" i="1"/>
  <c r="P46" i="1"/>
  <c r="P47" i="1"/>
  <c r="P48" i="1"/>
  <c r="T48" i="1" s="1"/>
  <c r="P49" i="1"/>
  <c r="P50" i="1"/>
  <c r="P51" i="1"/>
  <c r="P52" i="1"/>
  <c r="P53" i="1"/>
  <c r="P54" i="1"/>
  <c r="Q54" i="1" s="1"/>
  <c r="P55" i="1"/>
  <c r="P56" i="1"/>
  <c r="P57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Q87" i="1" s="1"/>
  <c r="P88" i="1"/>
  <c r="P89" i="1"/>
  <c r="T89" i="1" s="1"/>
  <c r="P90" i="1"/>
  <c r="P91" i="1"/>
  <c r="P92" i="1"/>
  <c r="P93" i="1"/>
  <c r="U93" i="1" s="1"/>
  <c r="P94" i="1"/>
  <c r="P95" i="1"/>
  <c r="P96" i="1"/>
  <c r="P97" i="1"/>
  <c r="P98" i="1"/>
  <c r="P99" i="1"/>
  <c r="P100" i="1"/>
  <c r="U100" i="1" s="1"/>
  <c r="P6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O5" i="1"/>
  <c r="N5" i="1"/>
  <c r="M5" i="1"/>
  <c r="L5" i="1"/>
  <c r="J5" i="1"/>
  <c r="F5" i="1"/>
  <c r="E5" i="1"/>
  <c r="Q6" i="1" l="1"/>
  <c r="U99" i="1"/>
  <c r="AB99" i="1"/>
  <c r="U97" i="1"/>
  <c r="AB97" i="1"/>
  <c r="U95" i="1"/>
  <c r="AB95" i="1"/>
  <c r="AB91" i="1"/>
  <c r="AB87" i="1"/>
  <c r="Q85" i="1"/>
  <c r="AB85" i="1" s="1"/>
  <c r="Q83" i="1"/>
  <c r="AB83" i="1" s="1"/>
  <c r="AB81" i="1"/>
  <c r="Q79" i="1"/>
  <c r="AB79" i="1" s="1"/>
  <c r="AB77" i="1"/>
  <c r="Q75" i="1"/>
  <c r="AB75" i="1" s="1"/>
  <c r="AB73" i="1"/>
  <c r="AB71" i="1"/>
  <c r="Q69" i="1"/>
  <c r="AB69" i="1" s="1"/>
  <c r="Q67" i="1"/>
  <c r="AB67" i="1" s="1"/>
  <c r="Q65" i="1"/>
  <c r="AB65" i="1" s="1"/>
  <c r="AB63" i="1"/>
  <c r="AB61" i="1"/>
  <c r="AB59" i="1"/>
  <c r="Q57" i="1"/>
  <c r="AB57" i="1" s="1"/>
  <c r="AB55" i="1"/>
  <c r="Q53" i="1"/>
  <c r="AB53" i="1" s="1"/>
  <c r="Q51" i="1"/>
  <c r="AB51" i="1" s="1"/>
  <c r="AB49" i="1"/>
  <c r="AB47" i="1"/>
  <c r="AB45" i="1"/>
  <c r="AB43" i="1"/>
  <c r="Q41" i="1"/>
  <c r="AB41" i="1" s="1"/>
  <c r="Q39" i="1"/>
  <c r="AB39" i="1" s="1"/>
  <c r="Q37" i="1"/>
  <c r="AB37" i="1" s="1"/>
  <c r="AB35" i="1"/>
  <c r="AB33" i="1"/>
  <c r="AB31" i="1"/>
  <c r="AB29" i="1"/>
  <c r="Q27" i="1"/>
  <c r="AB27" i="1" s="1"/>
  <c r="AB25" i="1"/>
  <c r="AB23" i="1"/>
  <c r="AB21" i="1"/>
  <c r="AB19" i="1"/>
  <c r="AB17" i="1"/>
  <c r="AB15" i="1"/>
  <c r="AB13" i="1"/>
  <c r="Q11" i="1"/>
  <c r="AB11" i="1" s="1"/>
  <c r="AB9" i="1"/>
  <c r="AB7" i="1"/>
  <c r="U98" i="1"/>
  <c r="Q98" i="1"/>
  <c r="AB98" i="1" s="1"/>
  <c r="U96" i="1"/>
  <c r="AB96" i="1"/>
  <c r="U94" i="1"/>
  <c r="AB94" i="1"/>
  <c r="U92" i="1"/>
  <c r="AB92" i="1"/>
  <c r="Q90" i="1"/>
  <c r="AB90" i="1" s="1"/>
  <c r="AB88" i="1"/>
  <c r="AB86" i="1"/>
  <c r="Q84" i="1"/>
  <c r="AB84" i="1" s="1"/>
  <c r="Q82" i="1"/>
  <c r="AB82" i="1" s="1"/>
  <c r="AB80" i="1"/>
  <c r="AB78" i="1"/>
  <c r="AB76" i="1"/>
  <c r="AB74" i="1"/>
  <c r="AB72" i="1"/>
  <c r="AB70" i="1"/>
  <c r="AB68" i="1"/>
  <c r="Q66" i="1"/>
  <c r="AB66" i="1" s="1"/>
  <c r="Q64" i="1"/>
  <c r="AB64" i="1" s="1"/>
  <c r="Q62" i="1"/>
  <c r="AB62" i="1" s="1"/>
  <c r="Q60" i="1"/>
  <c r="AB60" i="1" s="1"/>
  <c r="AB58" i="1"/>
  <c r="Q56" i="1"/>
  <c r="AB56" i="1" s="1"/>
  <c r="AB54" i="1"/>
  <c r="Q52" i="1"/>
  <c r="AB52" i="1" s="1"/>
  <c r="Q50" i="1"/>
  <c r="AB50" i="1" s="1"/>
  <c r="Q46" i="1"/>
  <c r="AB46" i="1" s="1"/>
  <c r="AB44" i="1"/>
  <c r="Q42" i="1"/>
  <c r="AB42" i="1" s="1"/>
  <c r="AB40" i="1"/>
  <c r="AB38" i="1"/>
  <c r="AB36" i="1"/>
  <c r="Q34" i="1"/>
  <c r="AB34" i="1" s="1"/>
  <c r="Q32" i="1"/>
  <c r="AB32" i="1" s="1"/>
  <c r="AB30" i="1"/>
  <c r="Q26" i="1"/>
  <c r="AB26" i="1" s="1"/>
  <c r="Q24" i="1"/>
  <c r="AB24" i="1" s="1"/>
  <c r="AB22" i="1"/>
  <c r="AB20" i="1"/>
  <c r="AB18" i="1"/>
  <c r="Q16" i="1"/>
  <c r="AB16" i="1" s="1"/>
  <c r="AB14" i="1"/>
  <c r="AB12" i="1"/>
  <c r="AB10" i="1"/>
  <c r="T95" i="1"/>
  <c r="U6" i="1"/>
  <c r="T97" i="1"/>
  <c r="T93" i="1"/>
  <c r="T100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K5" i="1"/>
  <c r="P5" i="1"/>
  <c r="T92" i="1" l="1"/>
  <c r="T96" i="1"/>
  <c r="AB6" i="1"/>
  <c r="AB5" i="1" s="1"/>
  <c r="Q5" i="1"/>
  <c r="T94" i="1"/>
  <c r="T98" i="1"/>
  <c r="T99" i="1"/>
  <c r="T10" i="1"/>
  <c r="T12" i="1"/>
  <c r="T14" i="1"/>
  <c r="T16" i="1"/>
  <c r="T18" i="1"/>
  <c r="T20" i="1"/>
  <c r="T22" i="1"/>
  <c r="T24" i="1"/>
  <c r="T26" i="1"/>
  <c r="T30" i="1"/>
  <c r="T32" i="1"/>
  <c r="T34" i="1"/>
  <c r="T36" i="1"/>
  <c r="T38" i="1"/>
  <c r="T40" i="1"/>
  <c r="T42" i="1"/>
  <c r="T44" i="1"/>
  <c r="T46" i="1"/>
  <c r="T50" i="1"/>
  <c r="T52" i="1"/>
  <c r="T54" i="1"/>
  <c r="T56" i="1"/>
  <c r="T58" i="1"/>
  <c r="T60" i="1"/>
  <c r="T62" i="1"/>
  <c r="T64" i="1"/>
  <c r="T66" i="1"/>
  <c r="T68" i="1"/>
  <c r="T70" i="1"/>
  <c r="T72" i="1"/>
  <c r="T74" i="1"/>
  <c r="T76" i="1"/>
  <c r="T78" i="1"/>
  <c r="T80" i="1"/>
  <c r="T82" i="1"/>
  <c r="T84" i="1"/>
  <c r="T86" i="1"/>
  <c r="T88" i="1"/>
  <c r="T90" i="1"/>
  <c r="T7" i="1"/>
  <c r="T9" i="1"/>
  <c r="T11" i="1"/>
  <c r="T13" i="1"/>
  <c r="T15" i="1"/>
  <c r="T17" i="1"/>
  <c r="T19" i="1"/>
  <c r="T21" i="1"/>
  <c r="T23" i="1"/>
  <c r="T25" i="1"/>
  <c r="T27" i="1"/>
  <c r="T29" i="1"/>
  <c r="T31" i="1"/>
  <c r="T33" i="1"/>
  <c r="T35" i="1"/>
  <c r="T37" i="1"/>
  <c r="T39" i="1"/>
  <c r="T41" i="1"/>
  <c r="T43" i="1"/>
  <c r="T45" i="1"/>
  <c r="T47" i="1"/>
  <c r="T49" i="1"/>
  <c r="T51" i="1"/>
  <c r="T53" i="1"/>
  <c r="T55" i="1"/>
  <c r="T57" i="1"/>
  <c r="T59" i="1"/>
  <c r="T61" i="1"/>
  <c r="T63" i="1"/>
  <c r="T65" i="1"/>
  <c r="T67" i="1"/>
  <c r="T69" i="1"/>
  <c r="T71" i="1"/>
  <c r="T73" i="1"/>
  <c r="T75" i="1"/>
  <c r="T77" i="1"/>
  <c r="T79" i="1"/>
  <c r="T81" i="1"/>
  <c r="T83" i="1"/>
  <c r="T85" i="1"/>
  <c r="T87" i="1"/>
  <c r="T91" i="1"/>
  <c r="T6" i="1"/>
</calcChain>
</file>

<file path=xl/sharedStrings.xml><?xml version="1.0" encoding="utf-8"?>
<sst xmlns="http://schemas.openxmlformats.org/spreadsheetml/2006/main" count="374" uniqueCount="168">
  <si>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</si>
  <si>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</si>
  <si>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</si>
  <si>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</si>
  <si>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</si>
  <si>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</si>
  <si>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</si>
  <si>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</si>
  <si>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</si>
  <si>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</si>
  <si>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</si>
  <si>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</si>
  <si>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</si>
  <si>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</si>
  <si>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</si>
  <si>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</si>
  <si>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</si>
  <si>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</si>
  <si>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</si>
  <si>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</si>
  <si>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</si>
  <si>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</si>
  <si>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</si>
  <si>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30,11,</t>
  </si>
  <si>
    <t>02,12,</t>
  </si>
  <si>
    <t>03,12,</t>
  </si>
  <si>
    <t>26,11,</t>
  </si>
  <si>
    <t>19,11,</t>
  </si>
  <si>
    <t>12,11,</t>
  </si>
  <si>
    <t>05,11,</t>
  </si>
  <si>
    <t>29,10,</t>
  </si>
  <si>
    <t>3215 ВЕТЧ.МЯСНАЯ Папа может п/о 0.4кг 8шт.    ОСТАНКИНО</t>
  </si>
  <si>
    <t>шт</t>
  </si>
  <si>
    <t>в матрице</t>
  </si>
  <si>
    <t>необходимо увеличить продажи / ТС Обжора</t>
  </si>
  <si>
    <t>3287 САЛЯМИ ИТАЛЬЯНСКАЯ с/к в/у ОСТАНКИНО</t>
  </si>
  <si>
    <t>кг</t>
  </si>
  <si>
    <t>3812 СОЧНЫЕ сос п/о мгс 2*2  Останкино</t>
  </si>
  <si>
    <t>не в матрице</t>
  </si>
  <si>
    <t>ротация на 6955 / 11,10,24 в уценку 23кг</t>
  </si>
  <si>
    <t>4063 МЯСНАЯ Папа может вар п/о_Л   ОСТАНКИНО</t>
  </si>
  <si>
    <t>в матрице (6 дн.)</t>
  </si>
  <si>
    <t>4117 ЭКСТРА Папа может с/к в/у_Л   ОСТАНКИНО</t>
  </si>
  <si>
    <t>4558 ДОКТОРСКАЯ ГОСТ вар п/о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</si>
  <si>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</si>
  <si>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</si>
  <si>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</si>
  <si>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ТС Обжора</t>
  </si>
  <si>
    <t>5341 СЕРВЕЛАТ ОХОТНИЧИЙ в/к в/у  ОСТАНКИНО</t>
  </si>
  <si>
    <t>в матрице (5 дн.)</t>
  </si>
  <si>
    <t>5452 ВЕТЧ.МЯСНАЯ Папа может п/о    ОСТАНКИНО</t>
  </si>
  <si>
    <t>5483 ЭКСТРА Папа может с/к в/у 1/250 8шт.   ОСТАНКИНО</t>
  </si>
  <si>
    <t>09,11,24 завод отгрузит 32шт вместо 47шт / 02,11,24 завод не отгрузил / ТС Обжора</t>
  </si>
  <si>
    <t>5495 ВЕТЧ.С ИНДЕЙКОЙ Папа может п/о 400*6  Останкино</t>
  </si>
  <si>
    <t>5544 Сервелат Финский в/к в/у_45с НОВАЯ ОСТАНКИНО</t>
  </si>
  <si>
    <t>5682 САЛЯМИ МЕЛКОЗЕРНЕНАЯ с/к в/у 1/120_60с   ОСТАНКИНО</t>
  </si>
  <si>
    <t>5698 СЫТНЫЕ Папа может сар б/о мгс 1*3_Маяк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</si>
  <si>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</si>
  <si>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</si>
  <si>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</si>
  <si>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Остановка активности Обжора</t>
  </si>
  <si>
    <t>5851 ЭКСТРА Папа может вар п/о   ОСТАНКИНО</t>
  </si>
  <si>
    <t>5931 ОХОТНИЧЬЯ Папа может с/к в/у 1/220 8шт.   ОСТАНКИНО</t>
  </si>
  <si>
    <t>6069 ФИЛЕЙНЫЕ Папа может сос ц/о мгс 0,33кг  Останкино</t>
  </si>
  <si>
    <t>11,10,24 в уценку 8шт / ТС Обжора</t>
  </si>
  <si>
    <t>6113 СОЧНЫЕ сос п/о мгс 1*6_Ашан  ОСТАНКИНО</t>
  </si>
  <si>
    <t>ротация на 6955</t>
  </si>
  <si>
    <t>6206 СВИНИНА ПО-ДОМАШНЕМУ к/в мл/к в/у 0,3кг  Останкино</t>
  </si>
  <si>
    <t>6228 МЯСНОЕ АССОРТИ к/з с/н мгс 1/90 10шт  Останкино</t>
  </si>
  <si>
    <t>6303 Мясные Папа может сос п/о мгс 1,5*3  Останкино</t>
  </si>
  <si>
    <t>6324 ДОКТОРСКАЯ ГОСТ вар п/о 0,4кг 8шт  Останкино</t>
  </si>
  <si>
    <t>необходимо увеличить продажи!!!</t>
  </si>
  <si>
    <t>6333 МЯСНАЯ Папа может вар п/о 0.4кг 8шт.  ОСТАНКИНО</t>
  </si>
  <si>
    <t>6340 ДОМАШНИЙ РЕЦЕПТ Коровино 0,5кг 8шт.  Останкино</t>
  </si>
  <si>
    <t>необходимо увеличить продажи</t>
  </si>
  <si>
    <t>6341 ДОМАШНИЙ РЕЦЕПТ СО ШПИКОМ Коровино 0,5кг  Останкино</t>
  </si>
  <si>
    <t>6353 ЭКСТРА Папа может вар п/о 0.4кг 8шт.  ОСТАНКИНО</t>
  </si>
  <si>
    <t>Остановка акции Обжора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</si>
  <si>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</si>
  <si>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</si>
  <si>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</si>
  <si>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</si>
  <si>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</si>
  <si>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6495 ВЕТЧ.МРАМОРНАЯ в/у срез 0,3кг 6шт_45с  Останкино</t>
  </si>
  <si>
    <t>02,11,24 завод отгрузил 129 шт из 532 шт / новинка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</si>
  <si>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</si>
  <si>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</si>
  <si>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</si>
  <si>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</si>
  <si>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11,10,24 в уценку 49шт / 18,10,24 списание недостачи 5шт.</t>
  </si>
  <si>
    <t>6602 БАВАРСКИЕ ПМ сос ц/о мгс 0,35кг 8шт  Останкино</t>
  </si>
  <si>
    <t>6607 С ГОВЯДИНОЙ ПМ сар б/о мгс 1*3_45с</t>
  </si>
  <si>
    <t>ротация на 6608</t>
  </si>
  <si>
    <t>6608 С ГОВЯДИНОЙ ОРИГИН. сар б/о мгс 1*3_45с  ОСТАНКИНО</t>
  </si>
  <si>
    <t>необходимо увеличить продажи / вместо 6607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</si>
  <si>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</si>
  <si>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</si>
  <si>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</si>
  <si>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стоп Обжора</t>
  </si>
  <si>
    <t>6684 СЕРВЕЛАТ КАРЕЛЬСКИЙ ПМ в/к в/у 0,28кг  ОСТАНКИНО</t>
  </si>
  <si>
    <t>11,10,24 в уценку 35шт</t>
  </si>
  <si>
    <t>6689 СЕРВЕЛАТ ОХОТНИЧИЙ ПМ в/к в/у 0,35кг 8шт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</si>
  <si>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</si>
  <si>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</si>
  <si>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</si>
  <si>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6722 СОЧНЫЕ ПМ сос п/о мгс 0,41кг 10шт  ОСТАНКИНО</t>
  </si>
  <si>
    <t>6726 СЛИВОЧНЫЕ ПМ сос п/о мгс 0,41кг 10шт  Останкино</t>
  </si>
  <si>
    <t>11,10,24 в уценку 97шт. / ТС Обжора</t>
  </si>
  <si>
    <t>6759 МОЛОЧНЫЕ ГОСТ сос ц/о мгс 0,4кг 7 шт  Останкино</t>
  </si>
  <si>
    <t>6761 МОЛОЧНЫЕ ГОСТ сос ц/о мгс 1*4  Останкино</t>
  </si>
  <si>
    <t>16,11,24 в уценку 20кг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</si>
  <si>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</si>
  <si>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</si>
  <si>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</si>
  <si>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11,10,24 в уценку 386шт / ТС Обжора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</si>
  <si>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</si>
  <si>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</si>
  <si>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</si>
  <si>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6773 САЛЯМИ Папа может п/к в/у 0,28кг 8шт  Останкино</t>
  </si>
  <si>
    <t>6777 МЯСНЫЕ С ГОВЯДИНОЙ ПМ сос п/о мгс 0,4кг  Останкино</t>
  </si>
  <si>
    <t>6787 СЕРВЕЛАТ КРЕМЛЕВСКИЙ в/к в/у 0,33кг 8шт  Останкино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</si>
  <si>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</si>
  <si>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</si>
  <si>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  Останкино</t>
  </si>
  <si>
    <t>6793 БАЛЫКОВАЯ в/к в/у 0,33кг 8шт  Останкино</t>
  </si>
  <si>
    <t>ТС Обжора / 20,11,24 Зверев обнулил</t>
  </si>
  <si>
    <t>6794 БАЛЫКОВАЯ в/к в/у  Останкино</t>
  </si>
  <si>
    <t>6795 ОСТАНКИНСКАЯ в/к в/у 0,33кг 8шт  Останкино</t>
  </si>
  <si>
    <t>ТС Обжора / 13,11,24 Зверев обнулил</t>
  </si>
  <si>
    <t>6796 ОСТАНКИНСКАЯ в/к в/у  Останкино</t>
  </si>
  <si>
    <t>11,10,24 в уценку 5кг / 08,10,24 списание 9,6кг (недостача)</t>
  </si>
  <si>
    <t>6801 ОСТАНКИНСКАЯ вар п/о 0,4кг 8 шт  Останкино</t>
  </si>
  <si>
    <t>6802 ОСТАНКИНСКАЯ вар п/о  Останкино</t>
  </si>
  <si>
    <t>6803 ВЕНСКАЯ САЛЯМИ п/к в/у 0,66кг 8шт  Останкино</t>
  </si>
  <si>
    <t>6804 СЕРВЕЛАТ КРЕМЛЕВСКИЙ в/к в/у 0,66кг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</si>
  <si>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</si>
  <si>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</si>
  <si>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</si>
  <si>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</si>
  <si>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</si>
  <si>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</si>
  <si>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6834 ПОСОЛЬСКАЯ с/к с/н в/у 1/100 10шт  Останкино</t>
  </si>
  <si>
    <t>6853 МОЛОЧНЫЕ ПРЕМИУМ ПМ сос п/о мгс 1*6  Останкино</t>
  </si>
  <si>
    <t>ротация на 6948</t>
  </si>
  <si>
    <t>6854 МОЛОЧНЫЕ ПРЕМИУМ ПМ сос п/о мгс 0,6кг  Останкино</t>
  </si>
  <si>
    <t>6861 ДОМАШНИЙ РЕЦЕПТ Коровино вар п/о  Останкино</t>
  </si>
  <si>
    <t>6862 ДОМАШНИЙ РЕЦЕПТ СО ШПИК. Коровино вар п/о  Останкино</t>
  </si>
  <si>
    <t>6865 ВЕТЧ.НЕЖНАЯ Коровино п/о  Останкино</t>
  </si>
  <si>
    <t>ротация на 6866</t>
  </si>
  <si>
    <t>6866 ВЕТЧ.НЕЖНАЯ Коровино п/о_Маяк  Останкино</t>
  </si>
  <si>
    <t>6909 ДЛЯ ДЕТЕЙ сос п/о мгс 0,33кг 8шт  Останкино</t>
  </si>
  <si>
    <t>6919 БЕКОН Останкино с/к с/н в/у 1/180 10шт  Останкино</t>
  </si>
  <si>
    <t>6948 МОЛОЧНЫЕ ПРЕМИУМ ПМ сос п/о мгс 1,5*4_О  Останкино</t>
  </si>
  <si>
    <t>6951 СЛИВОЧНЫЕ Папа может сос п/о мгс 1,5*4  Останкино</t>
  </si>
  <si>
    <t>6955 СОЧНЫЕ Папа может сос п/о мгс 1,5*4 А  Останкино</t>
  </si>
  <si>
    <t>БОНУС_6088 СОЧНЫЕ сос п/о мгс 1*6 ОСТАНКИНО</t>
  </si>
  <si>
    <t>бонус</t>
  </si>
  <si>
    <t>ТС Обжора / 11,10,24 в уценку 441шт</t>
  </si>
  <si>
    <t>23-25,11,24 завод не отгрузил 450кг / вместо 3812 и 6113</t>
  </si>
  <si>
    <t>необходимо увеличить продажи / ТС Обжора / 13,11,24 Зверев обнулил / 11,10,24 в уценку 56шт</t>
  </si>
  <si>
    <t>необходимо увеличить продажи / Окончание акции Обжора / 11,10,24 в уценку 88шт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</si>
  <si>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вместо 6865</t>
    </r>
  </si>
  <si>
    <t>вместо 6853</t>
  </si>
  <si>
    <t>вместо 5820</t>
  </si>
  <si>
    <t>30,11,24 завод отгрузил 32кг из 60кг</t>
  </si>
  <si>
    <t>30,11,24 завод отгрузил 432кг из 900кг</t>
  </si>
  <si>
    <t>30,11,24 завод отгрузил 119кг из 292кг</t>
  </si>
  <si>
    <t>02,12,24 завод отгрузил 86шт из 102кг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</si>
</sst>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4" borderId="1" xfId="1" applyNumberFormat="1" applyFill="1"/>
    <xf numFmtId="2" fontId="1" fillId="4" borderId="1" xfId="1" applyNumberFormat="1" applyFill="1"/>
    <xf numFmtId="164" fontId="1" fillId="4" borderId="2" xfId="1" applyNumberFormat="1" applyFill="1" applyBorder="1"/>
    <xf numFmtId="164" fontId="4" fillId="0" borderId="1" xfId="1" applyNumberFormat="1" applyFont="1"/>
    <xf numFmtId="164" fontId="4" fillId="5" borderId="1" xfId="1" applyNumberFormat="1" applyFont="1" applyFill="1"/>
    <xf numFmtId="164" fontId="1" fillId="0" borderId="1" xfId="1" applyNumberFormat="1" applyFill="1"/>
    <xf numFmtId="164" fontId="1" fillId="6" borderId="1" xfId="1" applyNumberFormat="1" applyFill="1"/>
    <xf numFmtId="164" fontId="5" fillId="6" borderId="1" xfId="1" applyNumberFormat="1" applyFont="1" applyFill="1"/>
    <xf numFmtId="164" fontId="4" fillId="6" borderId="1" xfId="1" applyNumberFormat="1" applyFont="1" applyFill="1"/>
    <xf numFmtId="164" fontId="6" fillId="6" borderId="1" xfId="1" applyNumberFormat="1" applyFont="1" applyFill="1"/>
    <xf numFmtId="164" fontId="4" fillId="0" borderId="1" xfId="1" applyNumberFormat="1" applyFont="1" applyFill="1"/>
    <xf numFmtId="164" fontId="1" fillId="5" borderId="1" xfId="1" applyNumberForma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V498"/>
  <sheetViews>
    <sheetView tabSelected="1" zoomScale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S15" sqref="S15"/>
    </sheetView>
  </sheetViews>
  <sheetFormatPr defaultRowHeight="15" x14ac:dyDescent="0.25"/>
  <cols>
    <col min="1" max="1" width="60" customWidth="1"/>
    <col min="2" max="2" width="3.28515625" customWidth="1"/>
    <col min="3" max="6" width="6.5703125" customWidth="1"/>
    <col min="7" max="7" width="5.28515625" style="8" customWidth="1"/>
    <col min="8" max="8" width="5.28515625" customWidth="1"/>
    <col min="9" max="9" width="16.28515625" bestFit="1" customWidth="1"/>
    <col min="10" max="11" width="6.85546875" customWidth="1"/>
    <col min="12" max="13" width="0.42578125" customWidth="1"/>
    <col min="14" max="14" width="6.7109375" customWidth="1"/>
    <col min="15" max="16" width="6.28515625" customWidth="1"/>
    <col min="17" max="18" width="6.85546875" customWidth="1"/>
    <col min="19" max="19" width="21.28515625" customWidth="1"/>
    <col min="20" max="21" width="5.42578125" customWidth="1"/>
    <col min="22" max="26" width="6" customWidth="1"/>
    <col min="27" max="27" width="40.42578125" customWidth="1"/>
    <col min="28" max="48" width="8" customWidth="1"/>
  </cols>
  <sheetData>
    <row r="1" spans="1:48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</row>
    <row r="2" spans="1:48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</row>
    <row r="3" spans="1:48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2" t="s">
        <v>16</v>
      </c>
      <c r="S3" s="2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</row>
    <row r="4" spans="1:48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</row>
    <row r="5" spans="1:48" x14ac:dyDescent="0.25">
      <c r="A5" s="1"/>
      <c r="B5" s="1"/>
      <c r="C5" s="1"/>
      <c r="D5" s="1"/>
      <c r="E5" s="4">
        <f>SUM(E6:E498)</f>
        <v>12077.791999999998</v>
      </c>
      <c r="F5" s="4">
        <f>SUM(F6:F498)</f>
        <v>15233.501</v>
      </c>
      <c r="G5" s="6"/>
      <c r="H5" s="1"/>
      <c r="I5" s="1"/>
      <c r="J5" s="4">
        <f t="shared" ref="J5:R5" si="0">SUM(J6:J498)</f>
        <v>14135.259999999997</v>
      </c>
      <c r="K5" s="4">
        <f t="shared" si="0"/>
        <v>-2057.4679999999998</v>
      </c>
      <c r="L5" s="4">
        <f t="shared" si="0"/>
        <v>0</v>
      </c>
      <c r="M5" s="4">
        <f t="shared" si="0"/>
        <v>0</v>
      </c>
      <c r="N5" s="4">
        <f t="shared" si="0"/>
        <v>10402</v>
      </c>
      <c r="O5" s="4">
        <f t="shared" si="0"/>
        <v>5256</v>
      </c>
      <c r="P5" s="4">
        <f t="shared" si="0"/>
        <v>2415.558399999999</v>
      </c>
      <c r="Q5" s="4">
        <f t="shared" si="0"/>
        <v>7613.2877999999982</v>
      </c>
      <c r="R5" s="4">
        <f t="shared" si="0"/>
        <v>0</v>
      </c>
      <c r="S5" s="1"/>
      <c r="T5" s="1"/>
      <c r="U5" s="1"/>
      <c r="V5" s="4">
        <f>SUM(V6:V498)</f>
        <v>2843.3355999999981</v>
      </c>
      <c r="W5" s="4">
        <f>SUM(W6:W498)</f>
        <v>3107.5557999999978</v>
      </c>
      <c r="X5" s="4">
        <f>SUM(X6:X498)</f>
        <v>2634.5058000000008</v>
      </c>
      <c r="Y5" s="4">
        <f>SUM(Y6:Y498)</f>
        <v>2791.627</v>
      </c>
      <c r="Z5" s="4">
        <f>SUM(Z6:Z498)</f>
        <v>3347.8910000000001</v>
      </c>
      <c r="AA5" s="1"/>
      <c r="AB5" s="4">
        <f>SUM(AB6:AB498)</f>
        <v>5315.1098000000002</v>
      </c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</row>
    <row r="6" spans="1:48" x14ac:dyDescent="0.25">
      <c r="A6" s="1" t="s">
        <v>31</v>
      </c>
      <c r="B6" s="1" t="s">
        <v>32</v>
      </c>
      <c r="C6" s="1">
        <v>187</v>
      </c>
      <c r="D6" s="1">
        <v>80</v>
      </c>
      <c r="E6" s="1">
        <v>91</v>
      </c>
      <c r="F6" s="1">
        <v>169</v>
      </c>
      <c r="G6" s="6">
        <v>0.4</v>
      </c>
      <c r="H6" s="1">
        <v>60</v>
      </c>
      <c r="I6" s="1" t="s">
        <v>33</v>
      </c>
      <c r="J6" s="1">
        <v>91</v>
      </c>
      <c r="K6" s="1">
        <f t="shared" ref="K6:K36" si="1">E6-J6</f>
        <v>0</v>
      </c>
      <c r="L6" s="1"/>
      <c r="M6" s="1"/>
      <c r="N6" s="1"/>
      <c r="O6" s="1"/>
      <c r="P6" s="1">
        <f t="shared" ref="P6:P37" si="2">E6/5</f>
        <v>18.2</v>
      </c>
      <c r="Q6" s="5">
        <f>13*P6-O6-N6-F6</f>
        <v>67.599999999999994</v>
      </c>
      <c r="R6" s="5"/>
      <c r="S6" s="1"/>
      <c r="T6" s="1">
        <f>(F6+N6+O6+Q6)/P6</f>
        <v>13</v>
      </c>
      <c r="U6" s="1">
        <f>(F6+N6+O6)/P6</f>
        <v>9.2857142857142865</v>
      </c>
      <c r="V6" s="1">
        <v>9.4</v>
      </c>
      <c r="W6" s="1">
        <v>21</v>
      </c>
      <c r="X6" s="1">
        <v>15.2</v>
      </c>
      <c r="Y6" s="1">
        <v>4.8</v>
      </c>
      <c r="Z6" s="1">
        <v>20.32</v>
      </c>
      <c r="AA6" s="1" t="s">
        <v>47</v>
      </c>
      <c r="AB6" s="1">
        <f t="shared" ref="AB6:AB37" si="3">Q6*G6</f>
        <v>27.04</v>
      </c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</row>
    <row r="7" spans="1:48" x14ac:dyDescent="0.25">
      <c r="A7" s="1" t="s">
        <v>35</v>
      </c>
      <c r="B7" s="1" t="s">
        <v>36</v>
      </c>
      <c r="C7" s="1">
        <v>3.3940000000000001</v>
      </c>
      <c r="D7" s="1"/>
      <c r="E7" s="1"/>
      <c r="F7" s="1"/>
      <c r="G7" s="6">
        <v>1</v>
      </c>
      <c r="H7" s="1">
        <v>120</v>
      </c>
      <c r="I7" s="1" t="s">
        <v>33</v>
      </c>
      <c r="J7" s="1">
        <v>9.6999999999999993</v>
      </c>
      <c r="K7" s="1">
        <f t="shared" si="1"/>
        <v>-9.6999999999999993</v>
      </c>
      <c r="L7" s="1"/>
      <c r="M7" s="1"/>
      <c r="N7" s="1">
        <v>30</v>
      </c>
      <c r="O7" s="1"/>
      <c r="P7" s="1">
        <f t="shared" si="2"/>
        <v>0</v>
      </c>
      <c r="Q7" s="5"/>
      <c r="R7" s="5"/>
      <c r="S7" s="1"/>
      <c r="T7" s="1" t="e">
        <f t="shared" ref="T7:T70" si="4">(F7+N7+O7+Q7)/P7</f>
        <v>#DIV/0!</v>
      </c>
      <c r="U7" s="1" t="e">
        <f t="shared" ref="U7:U70" si="5">(F7+N7+O7)/P7</f>
        <v>#DIV/0!</v>
      </c>
      <c r="V7" s="1">
        <v>1.9676</v>
      </c>
      <c r="W7" s="1">
        <v>1.3028</v>
      </c>
      <c r="X7" s="1">
        <v>1.2744</v>
      </c>
      <c r="Y7" s="1">
        <v>1.4685999999999999</v>
      </c>
      <c r="Z7" s="1">
        <v>3.0144000000000002</v>
      </c>
      <c r="AA7" s="1"/>
      <c r="AB7" s="1">
        <f t="shared" si="3"/>
        <v>0</v>
      </c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</row>
    <row r="8" spans="1:48" x14ac:dyDescent="0.25">
      <c r="A8" s="9" t="s">
        <v>37</v>
      </c>
      <c r="B8" s="9" t="s">
        <v>36</v>
      </c>
      <c r="C8" s="9">
        <v>256.065</v>
      </c>
      <c r="D8" s="9">
        <v>8.1630000000000003</v>
      </c>
      <c r="E8" s="9">
        <v>200.95699999999999</v>
      </c>
      <c r="F8" s="9">
        <v>28.527999999999999</v>
      </c>
      <c r="G8" s="10">
        <v>0</v>
      </c>
      <c r="H8" s="9">
        <v>45</v>
      </c>
      <c r="I8" s="9" t="s">
        <v>38</v>
      </c>
      <c r="J8" s="9">
        <v>194</v>
      </c>
      <c r="K8" s="9">
        <f t="shared" si="1"/>
        <v>6.9569999999999936</v>
      </c>
      <c r="L8" s="9"/>
      <c r="M8" s="9"/>
      <c r="N8" s="9"/>
      <c r="O8" s="9"/>
      <c r="P8" s="9">
        <f t="shared" si="2"/>
        <v>40.191400000000002</v>
      </c>
      <c r="Q8" s="11"/>
      <c r="R8" s="11"/>
      <c r="S8" s="9"/>
      <c r="T8" s="9">
        <f t="shared" si="4"/>
        <v>0.70980358982269831</v>
      </c>
      <c r="U8" s="9">
        <f t="shared" si="5"/>
        <v>0.70980358982269831</v>
      </c>
      <c r="V8" s="9">
        <v>34.732399999999998</v>
      </c>
      <c r="W8" s="9">
        <v>46.506599999999999</v>
      </c>
      <c r="X8" s="9">
        <v>41.139400000000002</v>
      </c>
      <c r="Y8" s="9">
        <v>41.909399999999998</v>
      </c>
      <c r="Z8" s="9">
        <v>41.134599999999999</v>
      </c>
      <c r="AA8" s="9" t="s">
        <v>39</v>
      </c>
      <c r="AB8" s="9">
        <f t="shared" si="3"/>
        <v>0</v>
      </c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</row>
    <row r="9" spans="1:48" x14ac:dyDescent="0.25">
      <c r="A9" s="1" t="s">
        <v>40</v>
      </c>
      <c r="B9" s="1" t="s">
        <v>36</v>
      </c>
      <c r="C9" s="1">
        <v>1676.557</v>
      </c>
      <c r="D9" s="1">
        <v>1851.223</v>
      </c>
      <c r="E9" s="1">
        <v>1429.367</v>
      </c>
      <c r="F9" s="1">
        <v>1666.5250000000001</v>
      </c>
      <c r="G9" s="6">
        <v>1</v>
      </c>
      <c r="H9" s="1">
        <v>60</v>
      </c>
      <c r="I9" s="1" t="s">
        <v>41</v>
      </c>
      <c r="J9" s="1">
        <v>1392.8</v>
      </c>
      <c r="K9" s="1">
        <f t="shared" si="1"/>
        <v>36.567000000000007</v>
      </c>
      <c r="L9" s="1"/>
      <c r="M9" s="1"/>
      <c r="N9" s="20">
        <v>432</v>
      </c>
      <c r="O9" s="1">
        <v>700</v>
      </c>
      <c r="P9" s="1">
        <f t="shared" si="2"/>
        <v>285.8734</v>
      </c>
      <c r="Q9" s="5">
        <f>14*P9-O9-N9-F9</f>
        <v>1203.7026000000001</v>
      </c>
      <c r="R9" s="5"/>
      <c r="S9" s="1"/>
      <c r="T9" s="1">
        <f t="shared" si="4"/>
        <v>14</v>
      </c>
      <c r="U9" s="1">
        <f t="shared" si="5"/>
        <v>9.7893857910529629</v>
      </c>
      <c r="V9" s="1">
        <v>309.85059999999999</v>
      </c>
      <c r="W9" s="1">
        <v>293.15620000000001</v>
      </c>
      <c r="X9" s="1">
        <v>298.69279999999998</v>
      </c>
      <c r="Y9" s="1">
        <v>302.81240000000003</v>
      </c>
      <c r="Z9" s="1">
        <v>265.88319999999999</v>
      </c>
      <c r="AA9" s="20" t="s">
        <v>165</v>
      </c>
      <c r="AB9" s="1">
        <f t="shared" si="3"/>
        <v>1203.7026000000001</v>
      </c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:48" x14ac:dyDescent="0.25">
      <c r="A10" s="1" t="s">
        <v>42</v>
      </c>
      <c r="B10" s="1" t="s">
        <v>36</v>
      </c>
      <c r="C10" s="1">
        <v>63.517000000000003</v>
      </c>
      <c r="D10" s="1"/>
      <c r="E10" s="1">
        <v>16.986999999999998</v>
      </c>
      <c r="F10" s="1">
        <v>41.000999999999998</v>
      </c>
      <c r="G10" s="6">
        <v>1</v>
      </c>
      <c r="H10" s="1">
        <v>120</v>
      </c>
      <c r="I10" s="1" t="s">
        <v>33</v>
      </c>
      <c r="J10" s="1">
        <v>16.5</v>
      </c>
      <c r="K10" s="1">
        <f t="shared" si="1"/>
        <v>0.48699999999999832</v>
      </c>
      <c r="L10" s="1"/>
      <c r="M10" s="1"/>
      <c r="N10" s="1">
        <v>0</v>
      </c>
      <c r="O10" s="1">
        <v>20</v>
      </c>
      <c r="P10" s="1">
        <f t="shared" si="2"/>
        <v>3.3973999999999998</v>
      </c>
      <c r="Q10" s="5"/>
      <c r="R10" s="5"/>
      <c r="S10" s="1"/>
      <c r="T10" s="1">
        <f t="shared" si="4"/>
        <v>17.955201036086418</v>
      </c>
      <c r="U10" s="1">
        <f t="shared" si="5"/>
        <v>17.955201036086418</v>
      </c>
      <c r="V10" s="1">
        <v>3.7864</v>
      </c>
      <c r="W10" s="1">
        <v>3.2564000000000002</v>
      </c>
      <c r="X10" s="1">
        <v>1.7110000000000001</v>
      </c>
      <c r="Y10" s="1">
        <v>2.9072</v>
      </c>
      <c r="Z10" s="1">
        <v>6.8208000000000002</v>
      </c>
      <c r="AA10" s="1"/>
      <c r="AB10" s="1">
        <f t="shared" si="3"/>
        <v>0</v>
      </c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:48" x14ac:dyDescent="0.25">
      <c r="A11" s="1" t="s">
        <v>43</v>
      </c>
      <c r="B11" s="1" t="s">
        <v>36</v>
      </c>
      <c r="C11" s="1">
        <v>88.492000000000004</v>
      </c>
      <c r="D11" s="1">
        <v>44.122</v>
      </c>
      <c r="E11" s="1">
        <v>98.350999999999999</v>
      </c>
      <c r="F11" s="1">
        <v>9.3520000000000003</v>
      </c>
      <c r="G11" s="6">
        <v>1</v>
      </c>
      <c r="H11" s="1" t="e">
        <v>#N/A</v>
      </c>
      <c r="I11" s="1" t="s">
        <v>33</v>
      </c>
      <c r="J11" s="1">
        <v>96</v>
      </c>
      <c r="K11" s="1">
        <f t="shared" si="1"/>
        <v>2.3509999999999991</v>
      </c>
      <c r="L11" s="1"/>
      <c r="M11" s="1"/>
      <c r="N11" s="1">
        <v>70</v>
      </c>
      <c r="O11" s="1">
        <v>20</v>
      </c>
      <c r="P11" s="1">
        <f t="shared" si="2"/>
        <v>19.670200000000001</v>
      </c>
      <c r="Q11" s="5">
        <f t="shared" ref="Q11:Q27" si="6">13*P11-O11-N11-F11</f>
        <v>156.36060000000001</v>
      </c>
      <c r="R11" s="5"/>
      <c r="S11" s="1"/>
      <c r="T11" s="1">
        <f t="shared" si="4"/>
        <v>13</v>
      </c>
      <c r="U11" s="1">
        <f t="shared" si="5"/>
        <v>5.0508891622860972</v>
      </c>
      <c r="V11" s="1">
        <v>13.742800000000001</v>
      </c>
      <c r="W11" s="1">
        <v>12.926399999999999</v>
      </c>
      <c r="X11" s="1">
        <v>14.3072</v>
      </c>
      <c r="Y11" s="1">
        <v>10.7668</v>
      </c>
      <c r="Z11" s="1">
        <v>17.2148</v>
      </c>
      <c r="AA11" s="1"/>
      <c r="AB11" s="1">
        <f t="shared" si="3"/>
        <v>156.36060000000001</v>
      </c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:48" x14ac:dyDescent="0.25">
      <c r="A12" s="1" t="s">
        <v>44</v>
      </c>
      <c r="B12" s="1" t="s">
        <v>36</v>
      </c>
      <c r="C12" s="1">
        <v>87.59</v>
      </c>
      <c r="D12" s="1">
        <v>178.126</v>
      </c>
      <c r="E12" s="1">
        <v>148.047</v>
      </c>
      <c r="F12" s="1">
        <v>46.357999999999997</v>
      </c>
      <c r="G12" s="6">
        <v>1</v>
      </c>
      <c r="H12" s="1">
        <v>60</v>
      </c>
      <c r="I12" s="1" t="s">
        <v>41</v>
      </c>
      <c r="J12" s="1">
        <v>269.5</v>
      </c>
      <c r="K12" s="1">
        <f t="shared" si="1"/>
        <v>-121.453</v>
      </c>
      <c r="L12" s="1"/>
      <c r="M12" s="1"/>
      <c r="N12" s="1">
        <v>400</v>
      </c>
      <c r="O12" s="1">
        <v>200</v>
      </c>
      <c r="P12" s="1">
        <f t="shared" si="2"/>
        <v>29.609400000000001</v>
      </c>
      <c r="Q12" s="5"/>
      <c r="R12" s="5"/>
      <c r="S12" s="1"/>
      <c r="T12" s="1">
        <f t="shared" si="4"/>
        <v>21.829486581963835</v>
      </c>
      <c r="U12" s="1">
        <f t="shared" si="5"/>
        <v>21.829486581963835</v>
      </c>
      <c r="V12" s="1">
        <v>50.508600000000001</v>
      </c>
      <c r="W12" s="1">
        <v>29.942599999999999</v>
      </c>
      <c r="X12" s="1">
        <v>29.023</v>
      </c>
      <c r="Y12" s="1">
        <v>38.250599999999999</v>
      </c>
      <c r="Z12" s="1">
        <v>31.9358</v>
      </c>
      <c r="AA12" s="1"/>
      <c r="AB12" s="1">
        <f t="shared" si="3"/>
        <v>0</v>
      </c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:48" x14ac:dyDescent="0.25">
      <c r="A13" s="1" t="s">
        <v>45</v>
      </c>
      <c r="B13" s="1" t="s">
        <v>36</v>
      </c>
      <c r="C13" s="1">
        <v>546.15499999999997</v>
      </c>
      <c r="D13" s="1">
        <v>706.62</v>
      </c>
      <c r="E13" s="1">
        <v>495.73200000000003</v>
      </c>
      <c r="F13" s="1">
        <v>573.95100000000002</v>
      </c>
      <c r="G13" s="6">
        <v>1</v>
      </c>
      <c r="H13" s="1">
        <v>60</v>
      </c>
      <c r="I13" s="1" t="s">
        <v>41</v>
      </c>
      <c r="J13" s="1">
        <v>486.1</v>
      </c>
      <c r="K13" s="1">
        <f t="shared" si="1"/>
        <v>9.632000000000005</v>
      </c>
      <c r="L13" s="1"/>
      <c r="M13" s="1"/>
      <c r="N13" s="20">
        <v>119</v>
      </c>
      <c r="O13" s="1">
        <v>250</v>
      </c>
      <c r="P13" s="1">
        <f t="shared" si="2"/>
        <v>99.1464</v>
      </c>
      <c r="Q13" s="5">
        <f t="shared" ref="Q13" si="7">14*P13-O13-N13-F13</f>
        <v>445.09860000000003</v>
      </c>
      <c r="R13" s="5"/>
      <c r="S13" s="1"/>
      <c r="T13" s="1">
        <f t="shared" si="4"/>
        <v>14</v>
      </c>
      <c r="U13" s="1">
        <f t="shared" si="5"/>
        <v>9.5106932778194668</v>
      </c>
      <c r="V13" s="1">
        <v>100.3458</v>
      </c>
      <c r="W13" s="1">
        <v>99.239599999999996</v>
      </c>
      <c r="X13" s="1">
        <v>92.977800000000002</v>
      </c>
      <c r="Y13" s="1">
        <v>93.595399999999998</v>
      </c>
      <c r="Z13" s="1">
        <v>98.986999999999995</v>
      </c>
      <c r="AA13" s="20" t="s">
        <v>166</v>
      </c>
      <c r="AB13" s="1">
        <f t="shared" si="3"/>
        <v>445.09860000000003</v>
      </c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:48" x14ac:dyDescent="0.25">
      <c r="A14" s="1" t="s">
        <v>46</v>
      </c>
      <c r="B14" s="1" t="s">
        <v>32</v>
      </c>
      <c r="C14" s="1">
        <v>147</v>
      </c>
      <c r="D14" s="1">
        <v>40</v>
      </c>
      <c r="E14" s="1">
        <v>68</v>
      </c>
      <c r="F14" s="1">
        <v>114</v>
      </c>
      <c r="G14" s="6">
        <v>0.25</v>
      </c>
      <c r="H14" s="1">
        <v>120</v>
      </c>
      <c r="I14" s="1" t="s">
        <v>33</v>
      </c>
      <c r="J14" s="1">
        <v>68</v>
      </c>
      <c r="K14" s="1">
        <f t="shared" si="1"/>
        <v>0</v>
      </c>
      <c r="L14" s="1"/>
      <c r="M14" s="1"/>
      <c r="N14" s="1">
        <v>40</v>
      </c>
      <c r="O14" s="1">
        <v>40</v>
      </c>
      <c r="P14" s="1">
        <f t="shared" si="2"/>
        <v>13.6</v>
      </c>
      <c r="Q14" s="5">
        <f>17*P14-O14-N14-F14</f>
        <v>37.199999999999989</v>
      </c>
      <c r="R14" s="5"/>
      <c r="S14" s="1"/>
      <c r="T14" s="1">
        <f t="shared" si="4"/>
        <v>17</v>
      </c>
      <c r="U14" s="1">
        <f t="shared" si="5"/>
        <v>14.264705882352942</v>
      </c>
      <c r="V14" s="1">
        <v>14.6</v>
      </c>
      <c r="W14" s="1">
        <v>14</v>
      </c>
      <c r="X14" s="1">
        <v>19.2</v>
      </c>
      <c r="Y14" s="1">
        <v>18.8</v>
      </c>
      <c r="Z14" s="1">
        <v>23</v>
      </c>
      <c r="AA14" s="1" t="s">
        <v>47</v>
      </c>
      <c r="AB14" s="1">
        <f t="shared" si="3"/>
        <v>9.2999999999999972</v>
      </c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:48" x14ac:dyDescent="0.25">
      <c r="A15" s="1" t="s">
        <v>48</v>
      </c>
      <c r="B15" s="1" t="s">
        <v>36</v>
      </c>
      <c r="C15" s="1">
        <v>168.393</v>
      </c>
      <c r="D15" s="1">
        <v>258.06799999999998</v>
      </c>
      <c r="E15" s="1">
        <v>169.73699999999999</v>
      </c>
      <c r="F15" s="1">
        <v>210.44800000000001</v>
      </c>
      <c r="G15" s="6">
        <v>1</v>
      </c>
      <c r="H15" s="1">
        <v>45</v>
      </c>
      <c r="I15" s="1" t="s">
        <v>49</v>
      </c>
      <c r="J15" s="1">
        <v>156.6</v>
      </c>
      <c r="K15" s="1">
        <f t="shared" si="1"/>
        <v>13.137</v>
      </c>
      <c r="L15" s="1"/>
      <c r="M15" s="1"/>
      <c r="N15" s="1">
        <v>100</v>
      </c>
      <c r="O15" s="1">
        <v>70</v>
      </c>
      <c r="P15" s="1">
        <f t="shared" si="2"/>
        <v>33.947400000000002</v>
      </c>
      <c r="Q15" s="5">
        <f>14*P15-O15-N15-F15</f>
        <v>94.815599999999989</v>
      </c>
      <c r="R15" s="5"/>
      <c r="S15" s="1"/>
      <c r="T15" s="1">
        <f t="shared" si="4"/>
        <v>14</v>
      </c>
      <c r="U15" s="1">
        <f t="shared" si="5"/>
        <v>11.206984923734954</v>
      </c>
      <c r="V15" s="1">
        <v>34.729399999999998</v>
      </c>
      <c r="W15" s="1">
        <v>33.631399999999999</v>
      </c>
      <c r="X15" s="1">
        <v>28.566800000000001</v>
      </c>
      <c r="Y15" s="1">
        <v>26.944600000000001</v>
      </c>
      <c r="Z15" s="1">
        <v>33.836399999999998</v>
      </c>
      <c r="AA15" s="1"/>
      <c r="AB15" s="1">
        <f t="shared" si="3"/>
        <v>94.815599999999989</v>
      </c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:48" x14ac:dyDescent="0.25">
      <c r="A16" s="1" t="s">
        <v>50</v>
      </c>
      <c r="B16" s="1" t="s">
        <v>36</v>
      </c>
      <c r="C16" s="1"/>
      <c r="D16" s="1">
        <v>140.864</v>
      </c>
      <c r="E16" s="1">
        <v>50.524999999999999</v>
      </c>
      <c r="F16" s="1">
        <v>90.338999999999999</v>
      </c>
      <c r="G16" s="6">
        <v>1</v>
      </c>
      <c r="H16" s="1">
        <v>60</v>
      </c>
      <c r="I16" s="1" t="s">
        <v>33</v>
      </c>
      <c r="J16" s="1">
        <v>40.799999999999997</v>
      </c>
      <c r="K16" s="1">
        <f t="shared" si="1"/>
        <v>9.7250000000000014</v>
      </c>
      <c r="L16" s="1"/>
      <c r="M16" s="1"/>
      <c r="N16" s="1"/>
      <c r="O16" s="1"/>
      <c r="P16" s="1">
        <f t="shared" si="2"/>
        <v>10.105</v>
      </c>
      <c r="Q16" s="5">
        <f t="shared" si="6"/>
        <v>41.02600000000001</v>
      </c>
      <c r="R16" s="5"/>
      <c r="S16" s="1"/>
      <c r="T16" s="1">
        <f t="shared" si="4"/>
        <v>13</v>
      </c>
      <c r="U16" s="1">
        <f t="shared" si="5"/>
        <v>8.9400296882731318</v>
      </c>
      <c r="V16" s="1">
        <v>4.8803999999999998</v>
      </c>
      <c r="W16" s="1">
        <v>12.2424</v>
      </c>
      <c r="X16" s="1">
        <v>6.5579999999999998</v>
      </c>
      <c r="Y16" s="1">
        <v>4.4787999999999997</v>
      </c>
      <c r="Z16" s="1">
        <v>9.3309999999999995</v>
      </c>
      <c r="AA16" s="1"/>
      <c r="AB16" s="1">
        <f t="shared" si="3"/>
        <v>41.02600000000001</v>
      </c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1:48" x14ac:dyDescent="0.25">
      <c r="A17" s="1" t="s">
        <v>51</v>
      </c>
      <c r="B17" s="1" t="s">
        <v>32</v>
      </c>
      <c r="C17" s="1">
        <v>105.49</v>
      </c>
      <c r="D17" s="1">
        <v>181.51</v>
      </c>
      <c r="E17" s="1">
        <v>73</v>
      </c>
      <c r="F17" s="1">
        <v>198</v>
      </c>
      <c r="G17" s="6">
        <v>0.25</v>
      </c>
      <c r="H17" s="1">
        <v>120</v>
      </c>
      <c r="I17" s="1" t="s">
        <v>33</v>
      </c>
      <c r="J17" s="1">
        <v>73</v>
      </c>
      <c r="K17" s="1">
        <f t="shared" si="1"/>
        <v>0</v>
      </c>
      <c r="L17" s="1"/>
      <c r="M17" s="1"/>
      <c r="N17" s="1">
        <v>0</v>
      </c>
      <c r="O17" s="1">
        <v>70</v>
      </c>
      <c r="P17" s="1">
        <f t="shared" si="2"/>
        <v>14.6</v>
      </c>
      <c r="Q17" s="5"/>
      <c r="R17" s="5"/>
      <c r="S17" s="1"/>
      <c r="T17" s="1">
        <f t="shared" si="4"/>
        <v>18.356164383561644</v>
      </c>
      <c r="U17" s="1">
        <f t="shared" si="5"/>
        <v>18.356164383561644</v>
      </c>
      <c r="V17" s="1">
        <v>17.102</v>
      </c>
      <c r="W17" s="1">
        <v>18</v>
      </c>
      <c r="X17" s="1">
        <v>18.399999999999999</v>
      </c>
      <c r="Y17" s="1">
        <v>19.600000000000001</v>
      </c>
      <c r="Z17" s="1">
        <v>22.4</v>
      </c>
      <c r="AA17" s="1" t="s">
        <v>52</v>
      </c>
      <c r="AB17" s="1">
        <f t="shared" si="3"/>
        <v>0</v>
      </c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</row>
    <row r="18" spans="1:48" x14ac:dyDescent="0.25">
      <c r="A18" s="1" t="s">
        <v>53</v>
      </c>
      <c r="B18" s="1" t="s">
        <v>32</v>
      </c>
      <c r="C18" s="1">
        <v>36</v>
      </c>
      <c r="D18" s="1">
        <v>72</v>
      </c>
      <c r="E18" s="1">
        <v>78</v>
      </c>
      <c r="F18" s="1"/>
      <c r="G18" s="6">
        <v>0.4</v>
      </c>
      <c r="H18" s="1">
        <v>60</v>
      </c>
      <c r="I18" s="1" t="s">
        <v>33</v>
      </c>
      <c r="J18" s="1">
        <v>101</v>
      </c>
      <c r="K18" s="1">
        <f t="shared" si="1"/>
        <v>-23</v>
      </c>
      <c r="L18" s="1"/>
      <c r="M18" s="1"/>
      <c r="N18" s="1">
        <v>190</v>
      </c>
      <c r="O18" s="1">
        <v>50</v>
      </c>
      <c r="P18" s="1">
        <f t="shared" si="2"/>
        <v>15.6</v>
      </c>
      <c r="Q18" s="5">
        <v>24</v>
      </c>
      <c r="R18" s="5"/>
      <c r="S18" s="1"/>
      <c r="T18" s="1">
        <f t="shared" si="4"/>
        <v>16.923076923076923</v>
      </c>
      <c r="U18" s="1">
        <f t="shared" si="5"/>
        <v>15.384615384615385</v>
      </c>
      <c r="V18" s="1">
        <v>24.6</v>
      </c>
      <c r="W18" s="1">
        <v>19.2</v>
      </c>
      <c r="X18" s="1">
        <v>20</v>
      </c>
      <c r="Y18" s="1">
        <v>11.8</v>
      </c>
      <c r="Z18" s="1">
        <v>12.2</v>
      </c>
      <c r="AA18" s="1"/>
      <c r="AB18" s="1">
        <f t="shared" si="3"/>
        <v>9.6000000000000014</v>
      </c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</row>
    <row r="19" spans="1:48" x14ac:dyDescent="0.25">
      <c r="A19" s="1" t="s">
        <v>54</v>
      </c>
      <c r="B19" s="1" t="s">
        <v>36</v>
      </c>
      <c r="C19" s="1">
        <v>219.13</v>
      </c>
      <c r="D19" s="1">
        <v>237.256</v>
      </c>
      <c r="E19" s="1">
        <v>164.196</v>
      </c>
      <c r="F19" s="1">
        <v>244.24100000000001</v>
      </c>
      <c r="G19" s="6">
        <v>1</v>
      </c>
      <c r="H19" s="1">
        <v>45</v>
      </c>
      <c r="I19" s="1" t="s">
        <v>49</v>
      </c>
      <c r="J19" s="1">
        <v>148.80000000000001</v>
      </c>
      <c r="K19" s="1">
        <f t="shared" si="1"/>
        <v>15.395999999999987</v>
      </c>
      <c r="L19" s="1"/>
      <c r="M19" s="1"/>
      <c r="N19" s="1">
        <v>100</v>
      </c>
      <c r="O19" s="1">
        <v>90</v>
      </c>
      <c r="P19" s="1">
        <f t="shared" si="2"/>
        <v>32.839199999999998</v>
      </c>
      <c r="Q19" s="5">
        <f>14*P19-O19-N19-F19</f>
        <v>25.507799999999946</v>
      </c>
      <c r="R19" s="5"/>
      <c r="S19" s="1"/>
      <c r="T19" s="1">
        <f t="shared" si="4"/>
        <v>14</v>
      </c>
      <c r="U19" s="1">
        <f t="shared" si="5"/>
        <v>13.223251479938611</v>
      </c>
      <c r="V19" s="1">
        <v>37.330800000000004</v>
      </c>
      <c r="W19" s="1">
        <v>34.938400000000001</v>
      </c>
      <c r="X19" s="1">
        <v>28.1374</v>
      </c>
      <c r="Y19" s="1">
        <v>26.403400000000001</v>
      </c>
      <c r="Z19" s="1">
        <v>45.693199999999997</v>
      </c>
      <c r="AA19" s="1"/>
      <c r="AB19" s="1">
        <f t="shared" si="3"/>
        <v>25.507799999999946</v>
      </c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</row>
    <row r="20" spans="1:48" x14ac:dyDescent="0.25">
      <c r="A20" s="1" t="s">
        <v>55</v>
      </c>
      <c r="B20" s="1" t="s">
        <v>32</v>
      </c>
      <c r="C20" s="1">
        <v>228</v>
      </c>
      <c r="D20" s="1">
        <v>176</v>
      </c>
      <c r="E20" s="1">
        <v>196</v>
      </c>
      <c r="F20" s="1">
        <v>186</v>
      </c>
      <c r="G20" s="6">
        <v>0.12</v>
      </c>
      <c r="H20" s="1">
        <v>60</v>
      </c>
      <c r="I20" s="1" t="s">
        <v>33</v>
      </c>
      <c r="J20" s="1">
        <v>197</v>
      </c>
      <c r="K20" s="1">
        <f t="shared" si="1"/>
        <v>-1</v>
      </c>
      <c r="L20" s="1"/>
      <c r="M20" s="1"/>
      <c r="N20" s="1">
        <v>1220</v>
      </c>
      <c r="O20" s="1"/>
      <c r="P20" s="1">
        <f t="shared" si="2"/>
        <v>39.200000000000003</v>
      </c>
      <c r="Q20" s="5"/>
      <c r="R20" s="5"/>
      <c r="S20" s="1"/>
      <c r="T20" s="1">
        <f t="shared" si="4"/>
        <v>35.867346938775505</v>
      </c>
      <c r="U20" s="1">
        <f t="shared" si="5"/>
        <v>35.867346938775505</v>
      </c>
      <c r="V20" s="1">
        <v>47.2</v>
      </c>
      <c r="W20" s="1">
        <v>41.8</v>
      </c>
      <c r="X20" s="1">
        <v>46.6</v>
      </c>
      <c r="Y20" s="1">
        <v>42.4</v>
      </c>
      <c r="Z20" s="1">
        <v>51.4</v>
      </c>
      <c r="AA20" s="17" t="s">
        <v>34</v>
      </c>
      <c r="AB20" s="1">
        <f t="shared" si="3"/>
        <v>0</v>
      </c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</row>
    <row r="21" spans="1:48" x14ac:dyDescent="0.25">
      <c r="A21" s="1" t="s">
        <v>56</v>
      </c>
      <c r="B21" s="1" t="s">
        <v>36</v>
      </c>
      <c r="C21" s="1">
        <v>25.96</v>
      </c>
      <c r="D21" s="1">
        <v>78.680999999999997</v>
      </c>
      <c r="E21" s="1">
        <v>51.164999999999999</v>
      </c>
      <c r="F21" s="1">
        <v>45.462000000000003</v>
      </c>
      <c r="G21" s="6">
        <v>1</v>
      </c>
      <c r="H21" s="1">
        <v>45</v>
      </c>
      <c r="I21" s="1" t="s">
        <v>33</v>
      </c>
      <c r="J21" s="1">
        <v>51</v>
      </c>
      <c r="K21" s="1">
        <f t="shared" si="1"/>
        <v>0.16499999999999915</v>
      </c>
      <c r="L21" s="1"/>
      <c r="M21" s="1"/>
      <c r="N21" s="1">
        <v>90</v>
      </c>
      <c r="O21" s="1"/>
      <c r="P21" s="1">
        <f t="shared" si="2"/>
        <v>10.233000000000001</v>
      </c>
      <c r="Q21" s="5"/>
      <c r="R21" s="5"/>
      <c r="S21" s="1"/>
      <c r="T21" s="1">
        <f t="shared" si="4"/>
        <v>13.237760187628259</v>
      </c>
      <c r="U21" s="1">
        <f t="shared" si="5"/>
        <v>13.237760187628259</v>
      </c>
      <c r="V21" s="1">
        <v>12.298</v>
      </c>
      <c r="W21" s="1">
        <v>12.666399999999999</v>
      </c>
      <c r="X21" s="1">
        <v>12.089600000000001</v>
      </c>
      <c r="Y21" s="1">
        <v>10.195</v>
      </c>
      <c r="Z21" s="1">
        <v>10.059200000000001</v>
      </c>
      <c r="AA21" s="1"/>
      <c r="AB21" s="1">
        <f t="shared" si="3"/>
        <v>0</v>
      </c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</row>
    <row r="22" spans="1:48" x14ac:dyDescent="0.25">
      <c r="A22" s="1" t="s">
        <v>57</v>
      </c>
      <c r="B22" s="1" t="s">
        <v>32</v>
      </c>
      <c r="C22" s="1">
        <v>67</v>
      </c>
      <c r="D22" s="1">
        <v>248</v>
      </c>
      <c r="E22" s="1">
        <v>69</v>
      </c>
      <c r="F22" s="1">
        <v>222</v>
      </c>
      <c r="G22" s="6">
        <v>0.25</v>
      </c>
      <c r="H22" s="1">
        <v>120</v>
      </c>
      <c r="I22" s="1" t="s">
        <v>33</v>
      </c>
      <c r="J22" s="1">
        <v>78</v>
      </c>
      <c r="K22" s="1">
        <f t="shared" si="1"/>
        <v>-9</v>
      </c>
      <c r="L22" s="1"/>
      <c r="M22" s="1"/>
      <c r="N22" s="1">
        <v>16</v>
      </c>
      <c r="O22" s="1"/>
      <c r="P22" s="1">
        <f t="shared" si="2"/>
        <v>13.8</v>
      </c>
      <c r="Q22" s="5"/>
      <c r="R22" s="5"/>
      <c r="S22" s="1"/>
      <c r="T22" s="1">
        <f t="shared" si="4"/>
        <v>17.246376811594203</v>
      </c>
      <c r="U22" s="1">
        <f t="shared" si="5"/>
        <v>17.246376811594203</v>
      </c>
      <c r="V22" s="1">
        <v>15.6</v>
      </c>
      <c r="W22" s="1">
        <v>20.399999999999999</v>
      </c>
      <c r="X22" s="1">
        <v>15</v>
      </c>
      <c r="Y22" s="1">
        <v>19.8</v>
      </c>
      <c r="Z22" s="1">
        <v>17</v>
      </c>
      <c r="AA22" s="1" t="s">
        <v>47</v>
      </c>
      <c r="AB22" s="1">
        <f t="shared" si="3"/>
        <v>0</v>
      </c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</row>
    <row r="23" spans="1:48" x14ac:dyDescent="0.25">
      <c r="A23" s="1" t="s">
        <v>58</v>
      </c>
      <c r="B23" s="1" t="s">
        <v>36</v>
      </c>
      <c r="C23" s="1">
        <v>19.309999999999999</v>
      </c>
      <c r="D23" s="1">
        <v>23.308</v>
      </c>
      <c r="E23" s="1">
        <v>15.398</v>
      </c>
      <c r="F23" s="1">
        <v>19.338000000000001</v>
      </c>
      <c r="G23" s="6">
        <v>1</v>
      </c>
      <c r="H23" s="1">
        <v>120</v>
      </c>
      <c r="I23" s="1" t="s">
        <v>33</v>
      </c>
      <c r="J23" s="1">
        <v>15</v>
      </c>
      <c r="K23" s="1">
        <f t="shared" si="1"/>
        <v>0.39799999999999969</v>
      </c>
      <c r="L23" s="1"/>
      <c r="M23" s="1"/>
      <c r="N23" s="20">
        <v>32</v>
      </c>
      <c r="O23" s="1"/>
      <c r="P23" s="1">
        <f t="shared" si="2"/>
        <v>3.0796000000000001</v>
      </c>
      <c r="Q23" s="5"/>
      <c r="R23" s="5"/>
      <c r="S23" s="1"/>
      <c r="T23" s="1">
        <f t="shared" si="4"/>
        <v>16.67034679828549</v>
      </c>
      <c r="U23" s="1">
        <f t="shared" si="5"/>
        <v>16.67034679828549</v>
      </c>
      <c r="V23" s="1">
        <v>4.7488000000000001</v>
      </c>
      <c r="W23" s="1">
        <v>3.3725999999999998</v>
      </c>
      <c r="X23" s="1">
        <v>3.5118</v>
      </c>
      <c r="Y23" s="1">
        <v>3.7509999999999999</v>
      </c>
      <c r="Z23" s="1">
        <v>2.944</v>
      </c>
      <c r="AA23" s="20" t="s">
        <v>164</v>
      </c>
      <c r="AB23" s="1">
        <f t="shared" si="3"/>
        <v>0</v>
      </c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</row>
    <row r="24" spans="1:48" x14ac:dyDescent="0.25">
      <c r="A24" s="1" t="s">
        <v>59</v>
      </c>
      <c r="B24" s="1" t="s">
        <v>32</v>
      </c>
      <c r="C24" s="1">
        <v>339</v>
      </c>
      <c r="D24" s="1"/>
      <c r="E24" s="1">
        <v>192</v>
      </c>
      <c r="F24" s="1">
        <v>132</v>
      </c>
      <c r="G24" s="6">
        <v>0.4</v>
      </c>
      <c r="H24" s="1">
        <v>45</v>
      </c>
      <c r="I24" s="1" t="s">
        <v>33</v>
      </c>
      <c r="J24" s="1">
        <v>210</v>
      </c>
      <c r="K24" s="1">
        <f t="shared" si="1"/>
        <v>-18</v>
      </c>
      <c r="L24" s="1"/>
      <c r="M24" s="1"/>
      <c r="N24" s="1">
        <v>200</v>
      </c>
      <c r="O24" s="1">
        <v>50</v>
      </c>
      <c r="P24" s="1">
        <f t="shared" si="2"/>
        <v>38.4</v>
      </c>
      <c r="Q24" s="5">
        <f t="shared" si="6"/>
        <v>117.19999999999999</v>
      </c>
      <c r="R24" s="5"/>
      <c r="S24" s="1"/>
      <c r="T24" s="1">
        <f t="shared" si="4"/>
        <v>13</v>
      </c>
      <c r="U24" s="1">
        <f t="shared" si="5"/>
        <v>9.9479166666666679</v>
      </c>
      <c r="V24" s="1">
        <v>41.8</v>
      </c>
      <c r="W24" s="1">
        <v>41</v>
      </c>
      <c r="X24" s="1">
        <v>50.6</v>
      </c>
      <c r="Y24" s="1">
        <v>40.4</v>
      </c>
      <c r="Z24" s="1">
        <v>219</v>
      </c>
      <c r="AA24" s="1" t="s">
        <v>60</v>
      </c>
      <c r="AB24" s="1">
        <f t="shared" si="3"/>
        <v>46.879999999999995</v>
      </c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</row>
    <row r="25" spans="1:48" x14ac:dyDescent="0.25">
      <c r="A25" s="1" t="s">
        <v>61</v>
      </c>
      <c r="B25" s="1" t="s">
        <v>36</v>
      </c>
      <c r="C25" s="1">
        <v>303.61399999999998</v>
      </c>
      <c r="D25" s="1">
        <v>495.036</v>
      </c>
      <c r="E25" s="1">
        <v>378.18799999999999</v>
      </c>
      <c r="F25" s="1">
        <v>317.93400000000003</v>
      </c>
      <c r="G25" s="6">
        <v>1</v>
      </c>
      <c r="H25" s="1">
        <v>60</v>
      </c>
      <c r="I25" s="1" t="s">
        <v>41</v>
      </c>
      <c r="J25" s="1">
        <v>370.1</v>
      </c>
      <c r="K25" s="1">
        <f t="shared" si="1"/>
        <v>8.0879999999999654</v>
      </c>
      <c r="L25" s="1"/>
      <c r="M25" s="1"/>
      <c r="N25" s="1">
        <v>200</v>
      </c>
      <c r="O25" s="1">
        <v>150</v>
      </c>
      <c r="P25" s="1">
        <f t="shared" si="2"/>
        <v>75.637599999999992</v>
      </c>
      <c r="Q25" s="5">
        <f>14*P25-O25-N25-F25</f>
        <v>390.9923999999998</v>
      </c>
      <c r="R25" s="5"/>
      <c r="S25" s="1"/>
      <c r="T25" s="1">
        <f t="shared" si="4"/>
        <v>14</v>
      </c>
      <c r="U25" s="1">
        <f t="shared" si="5"/>
        <v>8.8307138248701715</v>
      </c>
      <c r="V25" s="1">
        <v>70.475999999999999</v>
      </c>
      <c r="W25" s="1">
        <v>70.119399999999999</v>
      </c>
      <c r="X25" s="1">
        <v>62.404000000000003</v>
      </c>
      <c r="Y25" s="1">
        <v>62.66</v>
      </c>
      <c r="Z25" s="1">
        <v>71.655799999999999</v>
      </c>
      <c r="AA25" s="1"/>
      <c r="AB25" s="1">
        <f t="shared" si="3"/>
        <v>390.9923999999998</v>
      </c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</row>
    <row r="26" spans="1:48" x14ac:dyDescent="0.25">
      <c r="A26" s="1" t="s">
        <v>62</v>
      </c>
      <c r="B26" s="1" t="s">
        <v>32</v>
      </c>
      <c r="C26" s="1">
        <v>71</v>
      </c>
      <c r="D26" s="1">
        <v>17</v>
      </c>
      <c r="E26" s="1">
        <v>46</v>
      </c>
      <c r="F26" s="1">
        <v>29</v>
      </c>
      <c r="G26" s="6">
        <v>0.22</v>
      </c>
      <c r="H26" s="1">
        <v>120</v>
      </c>
      <c r="I26" s="1" t="s">
        <v>33</v>
      </c>
      <c r="J26" s="1">
        <v>46</v>
      </c>
      <c r="K26" s="1">
        <f t="shared" si="1"/>
        <v>0</v>
      </c>
      <c r="L26" s="1"/>
      <c r="M26" s="1"/>
      <c r="N26" s="1">
        <v>80</v>
      </c>
      <c r="O26" s="1"/>
      <c r="P26" s="1">
        <f t="shared" si="2"/>
        <v>9.1999999999999993</v>
      </c>
      <c r="Q26" s="5">
        <f t="shared" si="6"/>
        <v>10.599999999999994</v>
      </c>
      <c r="R26" s="5"/>
      <c r="S26" s="1"/>
      <c r="T26" s="1">
        <f t="shared" si="4"/>
        <v>13</v>
      </c>
      <c r="U26" s="1">
        <f t="shared" si="5"/>
        <v>11.847826086956523</v>
      </c>
      <c r="V26" s="1">
        <v>6.8</v>
      </c>
      <c r="W26" s="1">
        <v>4</v>
      </c>
      <c r="X26" s="1">
        <v>6.8</v>
      </c>
      <c r="Y26" s="1">
        <v>4.2</v>
      </c>
      <c r="Z26" s="1">
        <v>4.5999999999999996</v>
      </c>
      <c r="AA26" s="1"/>
      <c r="AB26" s="1">
        <f t="shared" si="3"/>
        <v>2.331999999999999</v>
      </c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</row>
    <row r="27" spans="1:48" x14ac:dyDescent="0.25">
      <c r="A27" s="1" t="s">
        <v>63</v>
      </c>
      <c r="B27" s="1" t="s">
        <v>32</v>
      </c>
      <c r="C27" s="1">
        <v>65</v>
      </c>
      <c r="D27" s="1">
        <v>9</v>
      </c>
      <c r="E27" s="1">
        <v>59</v>
      </c>
      <c r="F27" s="1">
        <v>1</v>
      </c>
      <c r="G27" s="6">
        <v>0.33</v>
      </c>
      <c r="H27" s="1">
        <v>45</v>
      </c>
      <c r="I27" s="1" t="s">
        <v>33</v>
      </c>
      <c r="J27" s="1">
        <v>164</v>
      </c>
      <c r="K27" s="1">
        <f t="shared" si="1"/>
        <v>-105</v>
      </c>
      <c r="L27" s="1"/>
      <c r="M27" s="1"/>
      <c r="N27" s="1">
        <v>30</v>
      </c>
      <c r="O27" s="1"/>
      <c r="P27" s="1">
        <f t="shared" si="2"/>
        <v>11.8</v>
      </c>
      <c r="Q27" s="5">
        <f t="shared" si="6"/>
        <v>122.4</v>
      </c>
      <c r="R27" s="5"/>
      <c r="S27" s="1"/>
      <c r="T27" s="1">
        <f t="shared" si="4"/>
        <v>13</v>
      </c>
      <c r="U27" s="1">
        <f t="shared" si="5"/>
        <v>2.6271186440677963</v>
      </c>
      <c r="V27" s="1">
        <v>30.6</v>
      </c>
      <c r="W27" s="1">
        <v>41</v>
      </c>
      <c r="X27" s="1">
        <v>9.8000000000000007</v>
      </c>
      <c r="Y27" s="1">
        <v>16.8</v>
      </c>
      <c r="Z27" s="1">
        <v>22</v>
      </c>
      <c r="AA27" s="1" t="s">
        <v>64</v>
      </c>
      <c r="AB27" s="1">
        <f t="shared" si="3"/>
        <v>40.392000000000003</v>
      </c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</row>
    <row r="28" spans="1:48" x14ac:dyDescent="0.25">
      <c r="A28" s="9" t="s">
        <v>65</v>
      </c>
      <c r="B28" s="9" t="s">
        <v>36</v>
      </c>
      <c r="C28" s="9">
        <v>230.97800000000001</v>
      </c>
      <c r="D28" s="9">
        <v>5.0389999999999997</v>
      </c>
      <c r="E28" s="9">
        <v>135.77099999999999</v>
      </c>
      <c r="F28" s="16">
        <f>2.043+F100</f>
        <v>26.713000000000001</v>
      </c>
      <c r="G28" s="10">
        <v>0</v>
      </c>
      <c r="H28" s="9">
        <v>45</v>
      </c>
      <c r="I28" s="9" t="s">
        <v>38</v>
      </c>
      <c r="J28" s="9">
        <v>151</v>
      </c>
      <c r="K28" s="9">
        <f t="shared" si="1"/>
        <v>-15.229000000000013</v>
      </c>
      <c r="L28" s="9"/>
      <c r="M28" s="9"/>
      <c r="N28" s="9"/>
      <c r="O28" s="9"/>
      <c r="P28" s="9">
        <f t="shared" si="2"/>
        <v>27.154199999999996</v>
      </c>
      <c r="Q28" s="11"/>
      <c r="R28" s="11"/>
      <c r="S28" s="9"/>
      <c r="T28" s="9">
        <f t="shared" si="4"/>
        <v>0.9837520530893934</v>
      </c>
      <c r="U28" s="9">
        <f t="shared" si="5"/>
        <v>0.9837520530893934</v>
      </c>
      <c r="V28" s="9">
        <v>36.1248</v>
      </c>
      <c r="W28" s="9">
        <v>33.584800000000001</v>
      </c>
      <c r="X28" s="9">
        <v>29.697600000000001</v>
      </c>
      <c r="Y28" s="9">
        <v>43.718400000000003</v>
      </c>
      <c r="Z28" s="9">
        <v>28.378599999999999</v>
      </c>
      <c r="AA28" s="9" t="s">
        <v>66</v>
      </c>
      <c r="AB28" s="9">
        <f t="shared" si="3"/>
        <v>0</v>
      </c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</row>
    <row r="29" spans="1:48" x14ac:dyDescent="0.25">
      <c r="A29" s="1" t="s">
        <v>67</v>
      </c>
      <c r="B29" s="1" t="s">
        <v>32</v>
      </c>
      <c r="C29" s="1">
        <v>139</v>
      </c>
      <c r="D29" s="1">
        <v>3</v>
      </c>
      <c r="E29" s="1">
        <v>116</v>
      </c>
      <c r="F29" s="1"/>
      <c r="G29" s="6">
        <v>0.3</v>
      </c>
      <c r="H29" s="1">
        <v>45</v>
      </c>
      <c r="I29" s="1" t="s">
        <v>33</v>
      </c>
      <c r="J29" s="1">
        <v>161</v>
      </c>
      <c r="K29" s="1">
        <f t="shared" si="1"/>
        <v>-45</v>
      </c>
      <c r="L29" s="1"/>
      <c r="M29" s="1"/>
      <c r="N29" s="1">
        <v>360</v>
      </c>
      <c r="O29" s="1">
        <v>150</v>
      </c>
      <c r="P29" s="1">
        <f t="shared" si="2"/>
        <v>23.2</v>
      </c>
      <c r="Q29" s="5">
        <v>120</v>
      </c>
      <c r="R29" s="5"/>
      <c r="S29" s="1"/>
      <c r="T29" s="1">
        <f t="shared" si="4"/>
        <v>27.155172413793103</v>
      </c>
      <c r="U29" s="1">
        <f t="shared" si="5"/>
        <v>21.982758620689655</v>
      </c>
      <c r="V29" s="1">
        <v>50.8</v>
      </c>
      <c r="W29" s="1">
        <v>20</v>
      </c>
      <c r="X29" s="1">
        <v>106</v>
      </c>
      <c r="Y29" s="1">
        <v>67.599999999999994</v>
      </c>
      <c r="Z29" s="1">
        <v>64</v>
      </c>
      <c r="AA29" s="1" t="s">
        <v>47</v>
      </c>
      <c r="AB29" s="1">
        <f t="shared" si="3"/>
        <v>36</v>
      </c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</row>
    <row r="30" spans="1:48" x14ac:dyDescent="0.25">
      <c r="A30" s="1" t="s">
        <v>68</v>
      </c>
      <c r="B30" s="1" t="s">
        <v>32</v>
      </c>
      <c r="C30" s="1">
        <v>63</v>
      </c>
      <c r="D30" s="1">
        <v>160</v>
      </c>
      <c r="E30" s="1">
        <v>45</v>
      </c>
      <c r="F30" s="1">
        <v>154</v>
      </c>
      <c r="G30" s="6">
        <v>0.09</v>
      </c>
      <c r="H30" s="1">
        <v>45</v>
      </c>
      <c r="I30" s="1" t="s">
        <v>33</v>
      </c>
      <c r="J30" s="1">
        <v>216</v>
      </c>
      <c r="K30" s="1">
        <f t="shared" si="1"/>
        <v>-171</v>
      </c>
      <c r="L30" s="1"/>
      <c r="M30" s="1"/>
      <c r="N30" s="1">
        <v>320</v>
      </c>
      <c r="O30" s="1">
        <v>150</v>
      </c>
      <c r="P30" s="1">
        <f t="shared" si="2"/>
        <v>9</v>
      </c>
      <c r="Q30" s="5"/>
      <c r="R30" s="5"/>
      <c r="S30" s="1"/>
      <c r="T30" s="1">
        <f t="shared" si="4"/>
        <v>69.333333333333329</v>
      </c>
      <c r="U30" s="1">
        <f t="shared" si="5"/>
        <v>69.333333333333329</v>
      </c>
      <c r="V30" s="1">
        <v>49.2</v>
      </c>
      <c r="W30" s="1">
        <v>34</v>
      </c>
      <c r="X30" s="1">
        <v>37.6</v>
      </c>
      <c r="Y30" s="1">
        <v>47.8</v>
      </c>
      <c r="Z30" s="1">
        <v>45.4</v>
      </c>
      <c r="AA30" s="1" t="s">
        <v>47</v>
      </c>
      <c r="AB30" s="1">
        <f t="shared" si="3"/>
        <v>0</v>
      </c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</row>
    <row r="31" spans="1:48" x14ac:dyDescent="0.25">
      <c r="A31" s="1" t="s">
        <v>69</v>
      </c>
      <c r="B31" s="1" t="s">
        <v>36</v>
      </c>
      <c r="C31" s="1">
        <v>512.01300000000003</v>
      </c>
      <c r="D31" s="1">
        <v>447.59800000000001</v>
      </c>
      <c r="E31" s="1">
        <v>362.26299999999998</v>
      </c>
      <c r="F31" s="1">
        <v>490.64</v>
      </c>
      <c r="G31" s="6">
        <v>1</v>
      </c>
      <c r="H31" s="1">
        <v>45</v>
      </c>
      <c r="I31" s="1" t="s">
        <v>49</v>
      </c>
      <c r="J31" s="1">
        <v>332.9</v>
      </c>
      <c r="K31" s="1">
        <f t="shared" si="1"/>
        <v>29.363</v>
      </c>
      <c r="L31" s="1"/>
      <c r="M31" s="1"/>
      <c r="N31" s="1">
        <v>0</v>
      </c>
      <c r="O31" s="1">
        <v>60</v>
      </c>
      <c r="P31" s="1">
        <f t="shared" si="2"/>
        <v>72.45259999999999</v>
      </c>
      <c r="Q31" s="5">
        <f>14*P31-O31-N31-F31</f>
        <v>463.69639999999993</v>
      </c>
      <c r="R31" s="5"/>
      <c r="S31" s="1"/>
      <c r="T31" s="1">
        <f t="shared" si="4"/>
        <v>14</v>
      </c>
      <c r="U31" s="1">
        <f t="shared" si="5"/>
        <v>7.6000033125105251</v>
      </c>
      <c r="V31" s="1">
        <v>57.992199999999997</v>
      </c>
      <c r="W31" s="1">
        <v>76.430399999999992</v>
      </c>
      <c r="X31" s="1">
        <v>72.165400000000005</v>
      </c>
      <c r="Y31" s="1">
        <v>35.415399999999998</v>
      </c>
      <c r="Z31" s="1">
        <v>61.919800000000002</v>
      </c>
      <c r="AB31" s="1">
        <f t="shared" si="3"/>
        <v>463.69639999999993</v>
      </c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</row>
    <row r="32" spans="1:48" x14ac:dyDescent="0.25">
      <c r="A32" s="1" t="s">
        <v>70</v>
      </c>
      <c r="B32" s="1" t="s">
        <v>32</v>
      </c>
      <c r="C32" s="1">
        <v>37</v>
      </c>
      <c r="D32" s="1">
        <v>184</v>
      </c>
      <c r="E32" s="1">
        <v>85</v>
      </c>
      <c r="F32" s="1">
        <v>130</v>
      </c>
      <c r="G32" s="6">
        <v>0.4</v>
      </c>
      <c r="H32" s="1" t="e">
        <v>#N/A</v>
      </c>
      <c r="I32" s="1" t="s">
        <v>33</v>
      </c>
      <c r="J32" s="1">
        <v>78</v>
      </c>
      <c r="K32" s="1">
        <f t="shared" si="1"/>
        <v>7</v>
      </c>
      <c r="L32" s="1"/>
      <c r="M32" s="1"/>
      <c r="N32" s="1"/>
      <c r="O32" s="1"/>
      <c r="P32" s="1">
        <f t="shared" si="2"/>
        <v>17</v>
      </c>
      <c r="Q32" s="5">
        <f t="shared" ref="Q32:Q46" si="8">13*P32-O32-N32-F32</f>
        <v>91</v>
      </c>
      <c r="R32" s="5"/>
      <c r="S32" s="1"/>
      <c r="T32" s="1">
        <f t="shared" si="4"/>
        <v>13</v>
      </c>
      <c r="U32" s="1">
        <f t="shared" si="5"/>
        <v>7.6470588235294121</v>
      </c>
      <c r="V32" s="1">
        <v>8.8000000000000007</v>
      </c>
      <c r="W32" s="1">
        <v>20</v>
      </c>
      <c r="X32" s="1">
        <v>12.6</v>
      </c>
      <c r="Y32" s="1">
        <v>13.6</v>
      </c>
      <c r="Z32" s="1">
        <v>14.2</v>
      </c>
      <c r="AA32" s="1"/>
      <c r="AB32" s="1">
        <f t="shared" si="3"/>
        <v>36.4</v>
      </c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</row>
    <row r="33" spans="1:48" x14ac:dyDescent="0.25">
      <c r="A33" s="1" t="s">
        <v>72</v>
      </c>
      <c r="B33" s="1" t="s">
        <v>32</v>
      </c>
      <c r="C33" s="1">
        <v>238</v>
      </c>
      <c r="D33" s="1">
        <v>408</v>
      </c>
      <c r="E33" s="1">
        <v>364</v>
      </c>
      <c r="F33" s="1">
        <v>203</v>
      </c>
      <c r="G33" s="6">
        <v>0.4</v>
      </c>
      <c r="H33" s="1">
        <v>60</v>
      </c>
      <c r="I33" s="1" t="s">
        <v>41</v>
      </c>
      <c r="J33" s="1">
        <v>360</v>
      </c>
      <c r="K33" s="1">
        <f t="shared" si="1"/>
        <v>4</v>
      </c>
      <c r="L33" s="1"/>
      <c r="M33" s="1"/>
      <c r="N33" s="1">
        <v>250</v>
      </c>
      <c r="O33" s="20">
        <v>86</v>
      </c>
      <c r="P33" s="1">
        <f t="shared" si="2"/>
        <v>72.8</v>
      </c>
      <c r="Q33" s="5">
        <f>14*P33-O33-N33-F33</f>
        <v>480.19999999999993</v>
      </c>
      <c r="R33" s="5"/>
      <c r="S33" s="1"/>
      <c r="T33" s="1">
        <f t="shared" si="4"/>
        <v>14</v>
      </c>
      <c r="U33" s="1">
        <f t="shared" si="5"/>
        <v>7.4038461538461542</v>
      </c>
      <c r="V33" s="1">
        <v>57.6</v>
      </c>
      <c r="W33" s="1">
        <v>58.4</v>
      </c>
      <c r="X33" s="1">
        <v>50.4</v>
      </c>
      <c r="Y33" s="1">
        <v>50.6</v>
      </c>
      <c r="Z33" s="1">
        <v>60.6</v>
      </c>
      <c r="AA33" s="20" t="s">
        <v>167</v>
      </c>
      <c r="AB33" s="1">
        <f t="shared" si="3"/>
        <v>192.07999999999998</v>
      </c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</row>
    <row r="34" spans="1:48" x14ac:dyDescent="0.25">
      <c r="A34" s="1" t="s">
        <v>73</v>
      </c>
      <c r="B34" s="1" t="s">
        <v>32</v>
      </c>
      <c r="C34" s="1">
        <v>140</v>
      </c>
      <c r="D34" s="1">
        <v>232</v>
      </c>
      <c r="E34" s="1">
        <v>103</v>
      </c>
      <c r="F34" s="1">
        <v>247</v>
      </c>
      <c r="G34" s="6">
        <v>0.5</v>
      </c>
      <c r="H34" s="1">
        <v>60</v>
      </c>
      <c r="I34" s="1" t="s">
        <v>33</v>
      </c>
      <c r="J34" s="1">
        <v>104</v>
      </c>
      <c r="K34" s="1">
        <f t="shared" si="1"/>
        <v>-1</v>
      </c>
      <c r="L34" s="1"/>
      <c r="M34" s="1"/>
      <c r="N34" s="1"/>
      <c r="O34" s="1"/>
      <c r="P34" s="1">
        <f t="shared" si="2"/>
        <v>20.6</v>
      </c>
      <c r="Q34" s="5">
        <f t="shared" si="8"/>
        <v>20.800000000000011</v>
      </c>
      <c r="R34" s="5"/>
      <c r="S34" s="1"/>
      <c r="T34" s="1">
        <f t="shared" si="4"/>
        <v>13</v>
      </c>
      <c r="U34" s="1">
        <f t="shared" si="5"/>
        <v>11.990291262135921</v>
      </c>
      <c r="V34" s="1">
        <v>19.8</v>
      </c>
      <c r="W34" s="1">
        <v>34</v>
      </c>
      <c r="X34" s="1">
        <v>28</v>
      </c>
      <c r="Y34" s="1">
        <v>52.6</v>
      </c>
      <c r="Z34" s="1">
        <v>19.399999999999999</v>
      </c>
      <c r="AA34" s="1"/>
      <c r="AB34" s="1">
        <f t="shared" si="3"/>
        <v>10.400000000000006</v>
      </c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</row>
    <row r="35" spans="1:48" x14ac:dyDescent="0.25">
      <c r="A35" s="1" t="s">
        <v>75</v>
      </c>
      <c r="B35" s="1" t="s">
        <v>32</v>
      </c>
      <c r="C35" s="1">
        <v>13</v>
      </c>
      <c r="D35" s="1">
        <v>32</v>
      </c>
      <c r="E35" s="1">
        <v>3</v>
      </c>
      <c r="F35" s="1">
        <v>42</v>
      </c>
      <c r="G35" s="6">
        <v>0.5</v>
      </c>
      <c r="H35" s="1">
        <v>60</v>
      </c>
      <c r="I35" s="1" t="s">
        <v>33</v>
      </c>
      <c r="J35" s="1">
        <v>6</v>
      </c>
      <c r="K35" s="1">
        <f t="shared" si="1"/>
        <v>-3</v>
      </c>
      <c r="L35" s="1"/>
      <c r="M35" s="1"/>
      <c r="N35" s="1"/>
      <c r="O35" s="1"/>
      <c r="P35" s="1">
        <f t="shared" si="2"/>
        <v>0.6</v>
      </c>
      <c r="Q35" s="5"/>
      <c r="R35" s="5"/>
      <c r="S35" s="1"/>
      <c r="T35" s="1">
        <f t="shared" si="4"/>
        <v>70</v>
      </c>
      <c r="U35" s="1">
        <f t="shared" si="5"/>
        <v>70</v>
      </c>
      <c r="V35" s="1">
        <v>0.4</v>
      </c>
      <c r="W35" s="1">
        <v>5.4</v>
      </c>
      <c r="X35" s="1">
        <v>0.8</v>
      </c>
      <c r="Y35" s="1">
        <v>0.2</v>
      </c>
      <c r="Z35" s="1">
        <v>3.2</v>
      </c>
      <c r="AA35" s="18" t="s">
        <v>71</v>
      </c>
      <c r="AB35" s="1">
        <f t="shared" si="3"/>
        <v>0</v>
      </c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</row>
    <row r="36" spans="1:48" x14ac:dyDescent="0.25">
      <c r="A36" s="1" t="s">
        <v>76</v>
      </c>
      <c r="B36" s="1" t="s">
        <v>32</v>
      </c>
      <c r="C36" s="1">
        <v>88</v>
      </c>
      <c r="D36" s="1">
        <v>720</v>
      </c>
      <c r="E36" s="1">
        <v>168</v>
      </c>
      <c r="F36" s="1">
        <v>599</v>
      </c>
      <c r="G36" s="6">
        <v>0.4</v>
      </c>
      <c r="H36" s="1">
        <v>60</v>
      </c>
      <c r="I36" s="1" t="s">
        <v>41</v>
      </c>
      <c r="J36" s="1">
        <v>420</v>
      </c>
      <c r="K36" s="1">
        <f t="shared" si="1"/>
        <v>-252</v>
      </c>
      <c r="L36" s="1"/>
      <c r="M36" s="1"/>
      <c r="N36" s="1"/>
      <c r="O36" s="1"/>
      <c r="P36" s="1">
        <f t="shared" si="2"/>
        <v>33.6</v>
      </c>
      <c r="Q36" s="5"/>
      <c r="R36" s="5"/>
      <c r="S36" s="1"/>
      <c r="T36" s="1">
        <f t="shared" si="4"/>
        <v>17.827380952380953</v>
      </c>
      <c r="U36" s="1">
        <f t="shared" si="5"/>
        <v>17.827380952380953</v>
      </c>
      <c r="V36" s="1">
        <v>63.2</v>
      </c>
      <c r="W36" s="1">
        <v>87.2</v>
      </c>
      <c r="X36" s="1">
        <v>57.6</v>
      </c>
      <c r="Y36" s="1">
        <v>64.599999999999994</v>
      </c>
      <c r="Z36" s="1">
        <v>64.599999999999994</v>
      </c>
      <c r="AA36" s="1" t="s">
        <v>77</v>
      </c>
      <c r="AB36" s="1">
        <f t="shared" si="3"/>
        <v>0</v>
      </c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</row>
    <row r="37" spans="1:48" x14ac:dyDescent="0.25">
      <c r="A37" s="1" t="s">
        <v>78</v>
      </c>
      <c r="B37" s="1" t="s">
        <v>32</v>
      </c>
      <c r="C37" s="1">
        <v>161</v>
      </c>
      <c r="D37" s="1">
        <v>992</v>
      </c>
      <c r="E37" s="1">
        <v>339</v>
      </c>
      <c r="F37" s="1">
        <v>781</v>
      </c>
      <c r="G37" s="6">
        <v>0.4</v>
      </c>
      <c r="H37" s="1">
        <v>60</v>
      </c>
      <c r="I37" s="1" t="s">
        <v>33</v>
      </c>
      <c r="J37" s="1">
        <v>427</v>
      </c>
      <c r="K37" s="1">
        <f t="shared" ref="K37:K68" si="9">E37-J37</f>
        <v>-88</v>
      </c>
      <c r="L37" s="1"/>
      <c r="M37" s="1"/>
      <c r="N37" s="1"/>
      <c r="O37" s="1"/>
      <c r="P37" s="1">
        <f t="shared" si="2"/>
        <v>67.8</v>
      </c>
      <c r="Q37" s="5">
        <f t="shared" si="8"/>
        <v>100.39999999999998</v>
      </c>
      <c r="R37" s="5"/>
      <c r="S37" s="1"/>
      <c r="T37" s="1">
        <f t="shared" si="4"/>
        <v>13</v>
      </c>
      <c r="U37" s="1">
        <f t="shared" si="5"/>
        <v>11.519174041297935</v>
      </c>
      <c r="V37" s="1">
        <v>57.8</v>
      </c>
      <c r="W37" s="1">
        <v>90.6</v>
      </c>
      <c r="X37" s="1">
        <v>28.8</v>
      </c>
      <c r="Y37" s="1">
        <v>78.8</v>
      </c>
      <c r="Z37" s="1">
        <v>82.4</v>
      </c>
      <c r="AA37" s="12" t="s">
        <v>47</v>
      </c>
      <c r="AB37" s="1">
        <f t="shared" si="3"/>
        <v>40.159999999999997</v>
      </c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</row>
    <row r="38" spans="1:48" x14ac:dyDescent="0.25">
      <c r="A38" s="1" t="s">
        <v>79</v>
      </c>
      <c r="B38" s="1" t="s">
        <v>32</v>
      </c>
      <c r="C38" s="1">
        <v>46</v>
      </c>
      <c r="D38" s="1">
        <v>460</v>
      </c>
      <c r="E38" s="1">
        <v>188</v>
      </c>
      <c r="F38" s="1">
        <v>287</v>
      </c>
      <c r="G38" s="6">
        <v>0.1</v>
      </c>
      <c r="H38" s="1">
        <v>45</v>
      </c>
      <c r="I38" s="1" t="s">
        <v>33</v>
      </c>
      <c r="J38" s="1">
        <v>229</v>
      </c>
      <c r="K38" s="1">
        <f t="shared" si="9"/>
        <v>-41</v>
      </c>
      <c r="L38" s="1"/>
      <c r="M38" s="1"/>
      <c r="N38" s="1">
        <v>460</v>
      </c>
      <c r="O38" s="1"/>
      <c r="P38" s="1">
        <f t="shared" ref="P38:P69" si="10">E38/5</f>
        <v>37.6</v>
      </c>
      <c r="Q38" s="5"/>
      <c r="R38" s="5"/>
      <c r="S38" s="1"/>
      <c r="T38" s="1">
        <f t="shared" si="4"/>
        <v>19.867021276595743</v>
      </c>
      <c r="U38" s="1">
        <f t="shared" si="5"/>
        <v>19.867021276595743</v>
      </c>
      <c r="V38" s="1">
        <v>46.8</v>
      </c>
      <c r="W38" s="1">
        <v>48.8</v>
      </c>
      <c r="X38" s="1">
        <v>36.200000000000003</v>
      </c>
      <c r="Y38" s="1">
        <v>37.6</v>
      </c>
      <c r="Z38" s="1">
        <v>51.6</v>
      </c>
      <c r="AA38" s="1" t="s">
        <v>47</v>
      </c>
      <c r="AB38" s="1">
        <f t="shared" ref="AB38:AB69" si="11">Q38*G38</f>
        <v>0</v>
      </c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</row>
    <row r="39" spans="1:48" x14ac:dyDescent="0.25">
      <c r="A39" s="1" t="s">
        <v>80</v>
      </c>
      <c r="B39" s="1" t="s">
        <v>32</v>
      </c>
      <c r="C39" s="1">
        <v>196</v>
      </c>
      <c r="D39" s="1">
        <v>210</v>
      </c>
      <c r="E39" s="1">
        <v>216</v>
      </c>
      <c r="F39" s="1">
        <v>166</v>
      </c>
      <c r="G39" s="6">
        <v>0.1</v>
      </c>
      <c r="H39" s="1">
        <v>60</v>
      </c>
      <c r="I39" s="1" t="s">
        <v>33</v>
      </c>
      <c r="J39" s="1">
        <v>220</v>
      </c>
      <c r="K39" s="1">
        <f t="shared" si="9"/>
        <v>-4</v>
      </c>
      <c r="L39" s="1"/>
      <c r="M39" s="1"/>
      <c r="N39" s="1">
        <v>108</v>
      </c>
      <c r="O39" s="1">
        <v>42</v>
      </c>
      <c r="P39" s="1">
        <f t="shared" si="10"/>
        <v>43.2</v>
      </c>
      <c r="Q39" s="5">
        <f t="shared" si="8"/>
        <v>245.60000000000002</v>
      </c>
      <c r="R39" s="5"/>
      <c r="S39" s="1"/>
      <c r="T39" s="1">
        <f t="shared" si="4"/>
        <v>13</v>
      </c>
      <c r="U39" s="1">
        <f t="shared" si="5"/>
        <v>7.314814814814814</v>
      </c>
      <c r="V39" s="1">
        <v>37.200000000000003</v>
      </c>
      <c r="W39" s="1">
        <v>39.799999999999997</v>
      </c>
      <c r="X39" s="1">
        <v>31.6</v>
      </c>
      <c r="Y39" s="1">
        <v>48</v>
      </c>
      <c r="Z39" s="1">
        <v>39.799999999999997</v>
      </c>
      <c r="AA39" s="1" t="s">
        <v>47</v>
      </c>
      <c r="AB39" s="1">
        <f t="shared" si="11"/>
        <v>24.560000000000002</v>
      </c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</row>
    <row r="40" spans="1:48" x14ac:dyDescent="0.25">
      <c r="A40" s="1" t="s">
        <v>81</v>
      </c>
      <c r="B40" s="1" t="s">
        <v>32</v>
      </c>
      <c r="C40" s="1">
        <v>26</v>
      </c>
      <c r="D40" s="1">
        <v>430</v>
      </c>
      <c r="E40" s="1">
        <v>140</v>
      </c>
      <c r="F40" s="1">
        <v>295</v>
      </c>
      <c r="G40" s="6">
        <v>0.1</v>
      </c>
      <c r="H40" s="1">
        <v>60</v>
      </c>
      <c r="I40" s="1" t="s">
        <v>33</v>
      </c>
      <c r="J40" s="1">
        <v>170</v>
      </c>
      <c r="K40" s="1">
        <f t="shared" si="9"/>
        <v>-30</v>
      </c>
      <c r="L40" s="1"/>
      <c r="M40" s="1"/>
      <c r="N40" s="1">
        <v>100</v>
      </c>
      <c r="O40" s="1">
        <v>50</v>
      </c>
      <c r="P40" s="1">
        <f t="shared" si="10"/>
        <v>28</v>
      </c>
      <c r="Q40" s="5"/>
      <c r="R40" s="5"/>
      <c r="S40" s="1"/>
      <c r="T40" s="1">
        <f t="shared" si="4"/>
        <v>15.892857142857142</v>
      </c>
      <c r="U40" s="1">
        <f t="shared" si="5"/>
        <v>15.892857142857142</v>
      </c>
      <c r="V40" s="1">
        <v>39</v>
      </c>
      <c r="W40" s="1">
        <v>46.2</v>
      </c>
      <c r="X40" s="1">
        <v>28</v>
      </c>
      <c r="Y40" s="1">
        <v>35.6</v>
      </c>
      <c r="Z40" s="1">
        <v>59.6</v>
      </c>
      <c r="AA40" s="1" t="s">
        <v>60</v>
      </c>
      <c r="AB40" s="1">
        <f t="shared" si="11"/>
        <v>0</v>
      </c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</row>
    <row r="41" spans="1:48" x14ac:dyDescent="0.25">
      <c r="A41" s="1" t="s">
        <v>82</v>
      </c>
      <c r="B41" s="1" t="s">
        <v>32</v>
      </c>
      <c r="C41" s="1">
        <v>55</v>
      </c>
      <c r="D41" s="1">
        <v>180</v>
      </c>
      <c r="E41" s="1">
        <v>111</v>
      </c>
      <c r="F41" s="1">
        <v>104</v>
      </c>
      <c r="G41" s="6">
        <v>0.4</v>
      </c>
      <c r="H41" s="1">
        <v>45</v>
      </c>
      <c r="I41" s="1" t="s">
        <v>33</v>
      </c>
      <c r="J41" s="1">
        <v>135</v>
      </c>
      <c r="K41" s="1">
        <f t="shared" si="9"/>
        <v>-24</v>
      </c>
      <c r="L41" s="1"/>
      <c r="M41" s="1"/>
      <c r="N41" s="1">
        <v>0</v>
      </c>
      <c r="O41" s="1">
        <v>20</v>
      </c>
      <c r="P41" s="1">
        <f t="shared" si="10"/>
        <v>22.2</v>
      </c>
      <c r="Q41" s="5">
        <f t="shared" si="8"/>
        <v>164.59999999999997</v>
      </c>
      <c r="R41" s="5"/>
      <c r="S41" s="1"/>
      <c r="T41" s="1">
        <f t="shared" si="4"/>
        <v>12.999999999999998</v>
      </c>
      <c r="U41" s="1">
        <f t="shared" si="5"/>
        <v>5.5855855855855854</v>
      </c>
      <c r="V41" s="1">
        <v>15.6</v>
      </c>
      <c r="W41" s="1">
        <v>22.6</v>
      </c>
      <c r="X41" s="1">
        <v>18</v>
      </c>
      <c r="Y41" s="1">
        <v>17.8</v>
      </c>
      <c r="Z41" s="1">
        <v>18.8</v>
      </c>
      <c r="AA41" s="1"/>
      <c r="AB41" s="1">
        <f t="shared" si="11"/>
        <v>65.839999999999989</v>
      </c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</row>
    <row r="42" spans="1:48" x14ac:dyDescent="0.25">
      <c r="A42" s="1" t="s">
        <v>83</v>
      </c>
      <c r="B42" s="1" t="s">
        <v>32</v>
      </c>
      <c r="C42" s="1">
        <v>78</v>
      </c>
      <c r="D42" s="1">
        <v>204</v>
      </c>
      <c r="E42" s="1">
        <v>126</v>
      </c>
      <c r="F42" s="1">
        <v>102</v>
      </c>
      <c r="G42" s="6">
        <v>0.3</v>
      </c>
      <c r="H42" s="1" t="e">
        <v>#N/A</v>
      </c>
      <c r="I42" s="1" t="s">
        <v>33</v>
      </c>
      <c r="J42" s="1">
        <v>132</v>
      </c>
      <c r="K42" s="1">
        <f t="shared" si="9"/>
        <v>-6</v>
      </c>
      <c r="L42" s="1"/>
      <c r="M42" s="1"/>
      <c r="N42" s="1">
        <v>120</v>
      </c>
      <c r="O42" s="1">
        <v>50</v>
      </c>
      <c r="P42" s="1">
        <f t="shared" si="10"/>
        <v>25.2</v>
      </c>
      <c r="Q42" s="5">
        <f t="shared" si="8"/>
        <v>55.599999999999966</v>
      </c>
      <c r="R42" s="5"/>
      <c r="S42" s="1"/>
      <c r="T42" s="1">
        <f t="shared" si="4"/>
        <v>12.999999999999998</v>
      </c>
      <c r="U42" s="1">
        <f t="shared" si="5"/>
        <v>10.793650793650794</v>
      </c>
      <c r="V42" s="1">
        <v>28.6</v>
      </c>
      <c r="W42" s="1">
        <v>28.6</v>
      </c>
      <c r="X42" s="1">
        <v>21.4</v>
      </c>
      <c r="Y42" s="1">
        <v>23.6</v>
      </c>
      <c r="Z42" s="1">
        <v>56</v>
      </c>
      <c r="AA42" s="1" t="s">
        <v>84</v>
      </c>
      <c r="AB42" s="1">
        <f t="shared" si="11"/>
        <v>16.679999999999989</v>
      </c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</row>
    <row r="43" spans="1:48" x14ac:dyDescent="0.25">
      <c r="A43" s="1" t="s">
        <v>85</v>
      </c>
      <c r="B43" s="1" t="s">
        <v>36</v>
      </c>
      <c r="C43" s="1">
        <v>276.47300000000001</v>
      </c>
      <c r="D43" s="1">
        <v>224.02699999999999</v>
      </c>
      <c r="E43" s="1">
        <v>251.59200000000001</v>
      </c>
      <c r="F43" s="1">
        <v>145.34</v>
      </c>
      <c r="G43" s="6">
        <v>1</v>
      </c>
      <c r="H43" s="1">
        <v>60</v>
      </c>
      <c r="I43" s="1" t="s">
        <v>41</v>
      </c>
      <c r="J43" s="1">
        <v>245.1</v>
      </c>
      <c r="K43" s="1">
        <f t="shared" si="9"/>
        <v>6.4920000000000186</v>
      </c>
      <c r="L43" s="1"/>
      <c r="M43" s="1"/>
      <c r="N43" s="1">
        <v>220</v>
      </c>
      <c r="O43" s="1">
        <v>100</v>
      </c>
      <c r="P43" s="1">
        <f t="shared" si="10"/>
        <v>50.318400000000004</v>
      </c>
      <c r="Q43" s="5">
        <f>14*P43-O43-N43-F43</f>
        <v>239.11760000000007</v>
      </c>
      <c r="R43" s="5"/>
      <c r="S43" s="1"/>
      <c r="T43" s="1">
        <f t="shared" si="4"/>
        <v>14</v>
      </c>
      <c r="U43" s="1">
        <f t="shared" si="5"/>
        <v>9.2479093134916841</v>
      </c>
      <c r="V43" s="1">
        <v>44.480400000000003</v>
      </c>
      <c r="W43" s="1">
        <v>41.355200000000004</v>
      </c>
      <c r="X43" s="1">
        <v>40.161000000000001</v>
      </c>
      <c r="Y43" s="1">
        <v>37.885199999999998</v>
      </c>
      <c r="Z43" s="1">
        <v>43.086200000000012</v>
      </c>
      <c r="AA43" s="1"/>
      <c r="AB43" s="1">
        <f t="shared" si="11"/>
        <v>239.11760000000007</v>
      </c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</row>
    <row r="44" spans="1:48" x14ac:dyDescent="0.25">
      <c r="A44" s="1" t="s">
        <v>86</v>
      </c>
      <c r="B44" s="1" t="s">
        <v>36</v>
      </c>
      <c r="C44" s="1">
        <v>63.326999999999998</v>
      </c>
      <c r="D44" s="1">
        <v>20.812999999999999</v>
      </c>
      <c r="E44" s="1">
        <v>50.216000000000001</v>
      </c>
      <c r="F44" s="1"/>
      <c r="G44" s="6">
        <v>1</v>
      </c>
      <c r="H44" s="1">
        <v>45</v>
      </c>
      <c r="I44" s="1" t="s">
        <v>33</v>
      </c>
      <c r="J44" s="1">
        <v>76</v>
      </c>
      <c r="K44" s="1">
        <f t="shared" si="9"/>
        <v>-25.783999999999999</v>
      </c>
      <c r="L44" s="1"/>
      <c r="M44" s="1"/>
      <c r="N44" s="1">
        <v>200</v>
      </c>
      <c r="O44" s="1">
        <v>50</v>
      </c>
      <c r="P44" s="1">
        <f t="shared" si="10"/>
        <v>10.043200000000001</v>
      </c>
      <c r="Q44" s="5"/>
      <c r="R44" s="5"/>
      <c r="S44" s="1"/>
      <c r="T44" s="1">
        <f t="shared" si="4"/>
        <v>24.892464553130473</v>
      </c>
      <c r="U44" s="1">
        <f t="shared" si="5"/>
        <v>24.892464553130473</v>
      </c>
      <c r="V44" s="1">
        <v>22.1678</v>
      </c>
      <c r="W44" s="1">
        <v>14.1608</v>
      </c>
      <c r="X44" s="1">
        <v>17.601600000000001</v>
      </c>
      <c r="Y44" s="1">
        <v>16.573799999999999</v>
      </c>
      <c r="Z44" s="1">
        <v>13.409000000000001</v>
      </c>
      <c r="AA44" s="1"/>
      <c r="AB44" s="1">
        <f t="shared" si="11"/>
        <v>0</v>
      </c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</row>
    <row r="45" spans="1:48" x14ac:dyDescent="0.25">
      <c r="A45" s="1" t="s">
        <v>87</v>
      </c>
      <c r="B45" s="1" t="s">
        <v>36</v>
      </c>
      <c r="C45" s="1">
        <v>164.06100000000001</v>
      </c>
      <c r="D45" s="1">
        <v>114.748</v>
      </c>
      <c r="E45" s="1">
        <v>157.28</v>
      </c>
      <c r="F45" s="1">
        <v>75.180999999999997</v>
      </c>
      <c r="G45" s="6">
        <v>1</v>
      </c>
      <c r="H45" s="1">
        <v>45</v>
      </c>
      <c r="I45" s="1" t="s">
        <v>33</v>
      </c>
      <c r="J45" s="1">
        <v>159</v>
      </c>
      <c r="K45" s="1">
        <f t="shared" si="9"/>
        <v>-1.7199999999999989</v>
      </c>
      <c r="L45" s="1"/>
      <c r="M45" s="1"/>
      <c r="N45" s="1">
        <v>190</v>
      </c>
      <c r="O45" s="1">
        <v>150</v>
      </c>
      <c r="P45" s="1">
        <f t="shared" si="10"/>
        <v>31.456</v>
      </c>
      <c r="Q45" s="5"/>
      <c r="R45" s="5"/>
      <c r="S45" s="1"/>
      <c r="T45" s="1">
        <f t="shared" si="4"/>
        <v>13.198785605289929</v>
      </c>
      <c r="U45" s="1">
        <f t="shared" si="5"/>
        <v>13.198785605289929</v>
      </c>
      <c r="V45" s="1">
        <v>35.088200000000001</v>
      </c>
      <c r="W45" s="1">
        <v>28.471599999999999</v>
      </c>
      <c r="X45" s="1">
        <v>30.777000000000001</v>
      </c>
      <c r="Y45" s="1">
        <v>23.405200000000001</v>
      </c>
      <c r="Z45" s="1">
        <v>33.642399999999988</v>
      </c>
      <c r="AA45" s="1"/>
      <c r="AB45" s="1">
        <f t="shared" si="11"/>
        <v>0</v>
      </c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</row>
    <row r="46" spans="1:48" x14ac:dyDescent="0.25">
      <c r="A46" s="1" t="s">
        <v>88</v>
      </c>
      <c r="B46" s="1" t="s">
        <v>32</v>
      </c>
      <c r="C46" s="1">
        <v>9</v>
      </c>
      <c r="D46" s="1"/>
      <c r="E46" s="1">
        <v>6</v>
      </c>
      <c r="F46" s="1">
        <v>3</v>
      </c>
      <c r="G46" s="6">
        <v>0.09</v>
      </c>
      <c r="H46" s="1">
        <v>45</v>
      </c>
      <c r="I46" s="1" t="s">
        <v>33</v>
      </c>
      <c r="J46" s="1">
        <v>6</v>
      </c>
      <c r="K46" s="1">
        <f t="shared" si="9"/>
        <v>0</v>
      </c>
      <c r="L46" s="1"/>
      <c r="M46" s="1"/>
      <c r="N46" s="1">
        <v>7</v>
      </c>
      <c r="O46" s="1"/>
      <c r="P46" s="1">
        <f t="shared" si="10"/>
        <v>1.2</v>
      </c>
      <c r="Q46" s="5">
        <f t="shared" si="8"/>
        <v>5.6</v>
      </c>
      <c r="R46" s="5"/>
      <c r="S46" s="1"/>
      <c r="T46" s="1">
        <f t="shared" si="4"/>
        <v>13</v>
      </c>
      <c r="U46" s="1">
        <f t="shared" si="5"/>
        <v>8.3333333333333339</v>
      </c>
      <c r="V46" s="1">
        <v>1.2</v>
      </c>
      <c r="W46" s="1">
        <v>0.2</v>
      </c>
      <c r="X46" s="1">
        <v>0.8</v>
      </c>
      <c r="Y46" s="1">
        <v>0.2</v>
      </c>
      <c r="Z46" s="1">
        <v>1</v>
      </c>
      <c r="AA46" s="1" t="s">
        <v>89</v>
      </c>
      <c r="AB46" s="1">
        <f t="shared" si="11"/>
        <v>0.504</v>
      </c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</row>
    <row r="47" spans="1:48" x14ac:dyDescent="0.25">
      <c r="A47" s="1" t="s">
        <v>90</v>
      </c>
      <c r="B47" s="1" t="s">
        <v>32</v>
      </c>
      <c r="C47" s="1">
        <v>179</v>
      </c>
      <c r="D47" s="1">
        <v>176</v>
      </c>
      <c r="E47" s="1">
        <v>154</v>
      </c>
      <c r="F47" s="1">
        <v>186</v>
      </c>
      <c r="G47" s="6">
        <v>0.35</v>
      </c>
      <c r="H47" s="1">
        <v>45</v>
      </c>
      <c r="I47" s="1" t="s">
        <v>33</v>
      </c>
      <c r="J47" s="1">
        <v>154</v>
      </c>
      <c r="K47" s="1">
        <f t="shared" si="9"/>
        <v>0</v>
      </c>
      <c r="L47" s="1"/>
      <c r="M47" s="1"/>
      <c r="N47" s="1">
        <v>190</v>
      </c>
      <c r="O47" s="1">
        <v>150</v>
      </c>
      <c r="P47" s="1">
        <f t="shared" si="10"/>
        <v>30.8</v>
      </c>
      <c r="Q47" s="5"/>
      <c r="R47" s="5"/>
      <c r="S47" s="1"/>
      <c r="T47" s="1">
        <f t="shared" si="4"/>
        <v>17.077922077922079</v>
      </c>
      <c r="U47" s="1">
        <f t="shared" si="5"/>
        <v>17.077922077922079</v>
      </c>
      <c r="V47" s="1">
        <v>43.8</v>
      </c>
      <c r="W47" s="1">
        <v>41.4</v>
      </c>
      <c r="X47" s="1">
        <v>45.2</v>
      </c>
      <c r="Y47" s="1">
        <v>47.4</v>
      </c>
      <c r="Z47" s="1">
        <v>53.6</v>
      </c>
      <c r="AA47" s="17" t="s">
        <v>34</v>
      </c>
      <c r="AB47" s="1">
        <f t="shared" si="11"/>
        <v>0</v>
      </c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</row>
    <row r="48" spans="1:48" x14ac:dyDescent="0.25">
      <c r="A48" s="9" t="s">
        <v>91</v>
      </c>
      <c r="B48" s="9" t="s">
        <v>36</v>
      </c>
      <c r="C48" s="9">
        <v>36.250999999999998</v>
      </c>
      <c r="D48" s="9">
        <v>5.6459999999999999</v>
      </c>
      <c r="E48" s="16">
        <v>3.4239999999999999</v>
      </c>
      <c r="F48" s="9"/>
      <c r="G48" s="10">
        <v>0</v>
      </c>
      <c r="H48" s="9">
        <v>45</v>
      </c>
      <c r="I48" s="9" t="s">
        <v>38</v>
      </c>
      <c r="J48" s="9">
        <v>161</v>
      </c>
      <c r="K48" s="9">
        <f t="shared" si="9"/>
        <v>-157.57599999999999</v>
      </c>
      <c r="L48" s="9"/>
      <c r="M48" s="9"/>
      <c r="N48" s="9"/>
      <c r="O48" s="9"/>
      <c r="P48" s="9">
        <f t="shared" si="10"/>
        <v>0.68479999999999996</v>
      </c>
      <c r="Q48" s="11"/>
      <c r="R48" s="11"/>
      <c r="S48" s="9"/>
      <c r="T48" s="9">
        <f t="shared" si="4"/>
        <v>0</v>
      </c>
      <c r="U48" s="9">
        <f t="shared" si="5"/>
        <v>0</v>
      </c>
      <c r="V48" s="9">
        <v>40.866</v>
      </c>
      <c r="W48" s="9">
        <v>40.971400000000003</v>
      </c>
      <c r="X48" s="9">
        <v>37.470999999999997</v>
      </c>
      <c r="Y48" s="9">
        <v>34.905799999999999</v>
      </c>
      <c r="Z48" s="9">
        <v>46.410600000000002</v>
      </c>
      <c r="AA48" s="9" t="s">
        <v>92</v>
      </c>
      <c r="AB48" s="9">
        <f t="shared" si="11"/>
        <v>0</v>
      </c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</row>
    <row r="49" spans="1:48" x14ac:dyDescent="0.25">
      <c r="A49" s="1" t="s">
        <v>93</v>
      </c>
      <c r="B49" s="1" t="s">
        <v>36</v>
      </c>
      <c r="C49" s="1">
        <v>72.228999999999999</v>
      </c>
      <c r="D49" s="1">
        <v>268.40300000000002</v>
      </c>
      <c r="E49" s="16">
        <f>74.512+E48</f>
        <v>77.936000000000007</v>
      </c>
      <c r="F49" s="1">
        <v>263.17700000000002</v>
      </c>
      <c r="G49" s="6">
        <v>1</v>
      </c>
      <c r="H49" s="1">
        <v>45</v>
      </c>
      <c r="I49" s="1" t="s">
        <v>33</v>
      </c>
      <c r="J49" s="1">
        <v>75</v>
      </c>
      <c r="K49" s="1">
        <f t="shared" si="9"/>
        <v>2.936000000000007</v>
      </c>
      <c r="L49" s="1"/>
      <c r="M49" s="1"/>
      <c r="N49" s="1"/>
      <c r="O49" s="1"/>
      <c r="P49" s="1">
        <f t="shared" si="10"/>
        <v>15.587200000000001</v>
      </c>
      <c r="Q49" s="5"/>
      <c r="R49" s="5"/>
      <c r="S49" s="1"/>
      <c r="T49" s="1">
        <f t="shared" si="4"/>
        <v>16.884174194210633</v>
      </c>
      <c r="U49" s="1">
        <f t="shared" si="5"/>
        <v>16.884174194210633</v>
      </c>
      <c r="V49" s="1">
        <v>11.648</v>
      </c>
      <c r="W49" s="1">
        <v>0</v>
      </c>
      <c r="X49" s="1">
        <v>0</v>
      </c>
      <c r="Y49" s="1">
        <v>0</v>
      </c>
      <c r="Z49" s="1">
        <v>0</v>
      </c>
      <c r="AA49" s="17" t="s">
        <v>94</v>
      </c>
      <c r="AB49" s="1">
        <f t="shared" si="11"/>
        <v>0</v>
      </c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</row>
    <row r="50" spans="1:48" x14ac:dyDescent="0.25">
      <c r="A50" s="1" t="s">
        <v>95</v>
      </c>
      <c r="B50" s="1" t="s">
        <v>36</v>
      </c>
      <c r="C50" s="1">
        <v>68.872</v>
      </c>
      <c r="D50" s="1"/>
      <c r="E50" s="1">
        <v>42.991</v>
      </c>
      <c r="F50" s="1">
        <v>24.346</v>
      </c>
      <c r="G50" s="6">
        <v>1</v>
      </c>
      <c r="H50" s="1">
        <v>45</v>
      </c>
      <c r="I50" s="1" t="s">
        <v>33</v>
      </c>
      <c r="J50" s="1">
        <v>52.5</v>
      </c>
      <c r="K50" s="1">
        <f t="shared" si="9"/>
        <v>-9.5090000000000003</v>
      </c>
      <c r="L50" s="1"/>
      <c r="M50" s="1"/>
      <c r="N50" s="1">
        <v>28</v>
      </c>
      <c r="O50" s="1"/>
      <c r="P50" s="1">
        <f t="shared" si="10"/>
        <v>8.5982000000000003</v>
      </c>
      <c r="Q50" s="5">
        <f t="shared" ref="Q50:Q85" si="12">13*P50-O50-N50-F50</f>
        <v>59.430599999999998</v>
      </c>
      <c r="R50" s="5"/>
      <c r="S50" s="1"/>
      <c r="T50" s="1">
        <f t="shared" si="4"/>
        <v>13</v>
      </c>
      <c r="U50" s="1">
        <f t="shared" si="5"/>
        <v>6.0880184224605154</v>
      </c>
      <c r="V50" s="1">
        <v>6.4687999999999999</v>
      </c>
      <c r="W50" s="1">
        <v>4.9565999999999999</v>
      </c>
      <c r="X50" s="1">
        <v>4.1802000000000001</v>
      </c>
      <c r="Y50" s="1">
        <v>5.0380000000000003</v>
      </c>
      <c r="Z50" s="1">
        <v>4.9021999999999997</v>
      </c>
      <c r="AA50" s="1"/>
      <c r="AB50" s="1">
        <f t="shared" si="11"/>
        <v>59.430599999999998</v>
      </c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</row>
    <row r="51" spans="1:48" x14ac:dyDescent="0.25">
      <c r="A51" s="1" t="s">
        <v>96</v>
      </c>
      <c r="B51" s="1" t="s">
        <v>32</v>
      </c>
      <c r="C51" s="1">
        <v>99</v>
      </c>
      <c r="D51" s="1">
        <v>20</v>
      </c>
      <c r="E51" s="1">
        <v>90</v>
      </c>
      <c r="F51" s="1"/>
      <c r="G51" s="6">
        <v>0.28000000000000003</v>
      </c>
      <c r="H51" s="1">
        <v>45</v>
      </c>
      <c r="I51" s="1" t="s">
        <v>33</v>
      </c>
      <c r="J51" s="1">
        <v>113</v>
      </c>
      <c r="K51" s="1">
        <f t="shared" si="9"/>
        <v>-23</v>
      </c>
      <c r="L51" s="1"/>
      <c r="M51" s="1"/>
      <c r="N51" s="1">
        <v>140</v>
      </c>
      <c r="O51" s="1">
        <v>50</v>
      </c>
      <c r="P51" s="1">
        <f t="shared" si="10"/>
        <v>18</v>
      </c>
      <c r="Q51" s="5">
        <f t="shared" si="12"/>
        <v>44</v>
      </c>
      <c r="R51" s="5"/>
      <c r="S51" s="1"/>
      <c r="T51" s="1">
        <f t="shared" si="4"/>
        <v>13</v>
      </c>
      <c r="U51" s="1">
        <f t="shared" si="5"/>
        <v>10.555555555555555</v>
      </c>
      <c r="V51" s="1">
        <v>19</v>
      </c>
      <c r="W51" s="1">
        <v>12.4</v>
      </c>
      <c r="X51" s="1">
        <v>12</v>
      </c>
      <c r="Y51" s="1">
        <v>22.4</v>
      </c>
      <c r="Z51" s="1">
        <v>14.8</v>
      </c>
      <c r="AA51" s="1"/>
      <c r="AB51" s="1">
        <f t="shared" si="11"/>
        <v>12.32</v>
      </c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</row>
    <row r="52" spans="1:48" x14ac:dyDescent="0.25">
      <c r="A52" s="1" t="s">
        <v>97</v>
      </c>
      <c r="B52" s="1" t="s">
        <v>32</v>
      </c>
      <c r="C52" s="1">
        <v>426</v>
      </c>
      <c r="D52" s="1">
        <v>288</v>
      </c>
      <c r="E52" s="1">
        <v>292</v>
      </c>
      <c r="F52" s="1">
        <v>338</v>
      </c>
      <c r="G52" s="6">
        <v>0.35</v>
      </c>
      <c r="H52" s="1">
        <v>45</v>
      </c>
      <c r="I52" s="1" t="s">
        <v>33</v>
      </c>
      <c r="J52" s="1">
        <v>291</v>
      </c>
      <c r="K52" s="1">
        <f t="shared" si="9"/>
        <v>1</v>
      </c>
      <c r="L52" s="1"/>
      <c r="M52" s="1"/>
      <c r="N52" s="1">
        <v>40</v>
      </c>
      <c r="O52" s="1">
        <v>80</v>
      </c>
      <c r="P52" s="1">
        <f t="shared" si="10"/>
        <v>58.4</v>
      </c>
      <c r="Q52" s="5">
        <f t="shared" si="12"/>
        <v>301.19999999999993</v>
      </c>
      <c r="R52" s="5"/>
      <c r="S52" s="1"/>
      <c r="T52" s="1">
        <f t="shared" si="4"/>
        <v>13</v>
      </c>
      <c r="U52" s="1">
        <f t="shared" si="5"/>
        <v>7.8424657534246576</v>
      </c>
      <c r="V52" s="1">
        <v>52.6</v>
      </c>
      <c r="W52" s="1">
        <v>68.8</v>
      </c>
      <c r="X52" s="1">
        <v>74.2</v>
      </c>
      <c r="Y52" s="1">
        <v>46</v>
      </c>
      <c r="Z52" s="1">
        <v>299.60000000000002</v>
      </c>
      <c r="AA52" s="1" t="s">
        <v>98</v>
      </c>
      <c r="AB52" s="1">
        <f t="shared" si="11"/>
        <v>105.41999999999997</v>
      </c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</row>
    <row r="53" spans="1:48" x14ac:dyDescent="0.25">
      <c r="A53" s="1" t="s">
        <v>99</v>
      </c>
      <c r="B53" s="1" t="s">
        <v>32</v>
      </c>
      <c r="C53" s="1">
        <v>78</v>
      </c>
      <c r="D53" s="1">
        <v>240</v>
      </c>
      <c r="E53" s="1">
        <v>140</v>
      </c>
      <c r="F53" s="1">
        <v>148</v>
      </c>
      <c r="G53" s="6">
        <v>0.28000000000000003</v>
      </c>
      <c r="H53" s="1">
        <v>45</v>
      </c>
      <c r="I53" s="1" t="s">
        <v>33</v>
      </c>
      <c r="J53" s="1">
        <v>146</v>
      </c>
      <c r="K53" s="1">
        <f t="shared" si="9"/>
        <v>-6</v>
      </c>
      <c r="L53" s="1"/>
      <c r="M53" s="1"/>
      <c r="N53" s="1"/>
      <c r="O53" s="1"/>
      <c r="P53" s="1">
        <f t="shared" si="10"/>
        <v>28</v>
      </c>
      <c r="Q53" s="5">
        <f t="shared" si="12"/>
        <v>216</v>
      </c>
      <c r="R53" s="5"/>
      <c r="S53" s="1"/>
      <c r="T53" s="1">
        <f t="shared" si="4"/>
        <v>13</v>
      </c>
      <c r="U53" s="1">
        <f t="shared" si="5"/>
        <v>5.2857142857142856</v>
      </c>
      <c r="V53" s="1">
        <v>21.6</v>
      </c>
      <c r="W53" s="1">
        <v>29.8</v>
      </c>
      <c r="X53" s="1">
        <v>25</v>
      </c>
      <c r="Y53" s="1">
        <v>24.2</v>
      </c>
      <c r="Z53" s="1">
        <v>27.4</v>
      </c>
      <c r="AA53" s="1" t="s">
        <v>100</v>
      </c>
      <c r="AB53" s="1">
        <f t="shared" si="11"/>
        <v>60.480000000000004</v>
      </c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</row>
    <row r="54" spans="1:48" x14ac:dyDescent="0.25">
      <c r="A54" s="1" t="s">
        <v>101</v>
      </c>
      <c r="B54" s="1" t="s">
        <v>32</v>
      </c>
      <c r="C54" s="1">
        <v>262</v>
      </c>
      <c r="D54" s="1">
        <v>792</v>
      </c>
      <c r="E54" s="1">
        <v>420</v>
      </c>
      <c r="F54" s="1">
        <v>542</v>
      </c>
      <c r="G54" s="6">
        <v>0.35</v>
      </c>
      <c r="H54" s="1">
        <v>45</v>
      </c>
      <c r="I54" s="1" t="s">
        <v>49</v>
      </c>
      <c r="J54" s="1">
        <v>437</v>
      </c>
      <c r="K54" s="1">
        <f t="shared" si="9"/>
        <v>-17</v>
      </c>
      <c r="L54" s="1"/>
      <c r="M54" s="1"/>
      <c r="N54" s="1">
        <v>100</v>
      </c>
      <c r="O54" s="1">
        <v>150</v>
      </c>
      <c r="P54" s="1">
        <f t="shared" si="10"/>
        <v>84</v>
      </c>
      <c r="Q54" s="5">
        <f t="shared" ref="Q54" si="13">14*P54-O54-N54-F54</f>
        <v>384</v>
      </c>
      <c r="R54" s="5"/>
      <c r="S54" s="1"/>
      <c r="T54" s="1">
        <f t="shared" si="4"/>
        <v>14</v>
      </c>
      <c r="U54" s="1">
        <f t="shared" si="5"/>
        <v>9.4285714285714288</v>
      </c>
      <c r="V54" s="1">
        <v>81.2</v>
      </c>
      <c r="W54" s="1">
        <v>94.4</v>
      </c>
      <c r="X54" s="1">
        <v>77.599999999999994</v>
      </c>
      <c r="Y54" s="1">
        <v>100</v>
      </c>
      <c r="Z54" s="1">
        <v>88.2</v>
      </c>
      <c r="AA54" s="1"/>
      <c r="AB54" s="1">
        <f t="shared" si="11"/>
        <v>134.39999999999998</v>
      </c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</row>
    <row r="55" spans="1:48" x14ac:dyDescent="0.25">
      <c r="A55" s="1" t="s">
        <v>102</v>
      </c>
      <c r="B55" s="1" t="s">
        <v>32</v>
      </c>
      <c r="C55" s="1">
        <v>247</v>
      </c>
      <c r="D55" s="1">
        <v>432</v>
      </c>
      <c r="E55" s="1">
        <v>319</v>
      </c>
      <c r="F55" s="1">
        <v>218</v>
      </c>
      <c r="G55" s="6">
        <v>0.35</v>
      </c>
      <c r="H55" s="1">
        <v>45</v>
      </c>
      <c r="I55" s="1" t="s">
        <v>49</v>
      </c>
      <c r="J55" s="1">
        <v>504</v>
      </c>
      <c r="K55" s="1">
        <f t="shared" si="9"/>
        <v>-185</v>
      </c>
      <c r="L55" s="1"/>
      <c r="M55" s="1"/>
      <c r="N55" s="1">
        <v>950</v>
      </c>
      <c r="O55" s="1">
        <v>600</v>
      </c>
      <c r="P55" s="1">
        <f t="shared" si="10"/>
        <v>63.8</v>
      </c>
      <c r="Q55" s="5"/>
      <c r="R55" s="5"/>
      <c r="S55" s="1"/>
      <c r="T55" s="1">
        <f t="shared" si="4"/>
        <v>27.711598746081506</v>
      </c>
      <c r="U55" s="1">
        <f t="shared" si="5"/>
        <v>27.711598746081506</v>
      </c>
      <c r="V55" s="1">
        <v>140.6</v>
      </c>
      <c r="W55" s="1">
        <v>87.2</v>
      </c>
      <c r="X55" s="1">
        <v>111</v>
      </c>
      <c r="Y55" s="1">
        <v>130.6</v>
      </c>
      <c r="Z55" s="1">
        <v>106.2</v>
      </c>
      <c r="AA55" s="17" t="s">
        <v>159</v>
      </c>
      <c r="AB55" s="1">
        <f t="shared" si="11"/>
        <v>0</v>
      </c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</row>
    <row r="56" spans="1:48" x14ac:dyDescent="0.25">
      <c r="A56" s="1" t="s">
        <v>103</v>
      </c>
      <c r="B56" s="1" t="s">
        <v>32</v>
      </c>
      <c r="C56" s="1">
        <v>8</v>
      </c>
      <c r="D56" s="1">
        <v>232</v>
      </c>
      <c r="E56" s="1">
        <v>71</v>
      </c>
      <c r="F56" s="1">
        <v>167</v>
      </c>
      <c r="G56" s="6">
        <v>0.28000000000000003</v>
      </c>
      <c r="H56" s="1">
        <v>45</v>
      </c>
      <c r="I56" s="1" t="s">
        <v>33</v>
      </c>
      <c r="J56" s="1">
        <v>82</v>
      </c>
      <c r="K56" s="1">
        <f t="shared" si="9"/>
        <v>-11</v>
      </c>
      <c r="L56" s="1"/>
      <c r="M56" s="1"/>
      <c r="N56" s="1"/>
      <c r="O56" s="1"/>
      <c r="P56" s="1">
        <f t="shared" si="10"/>
        <v>14.2</v>
      </c>
      <c r="Q56" s="5">
        <f t="shared" si="12"/>
        <v>17.599999999999994</v>
      </c>
      <c r="R56" s="5"/>
      <c r="S56" s="1"/>
      <c r="T56" s="1">
        <f t="shared" si="4"/>
        <v>13</v>
      </c>
      <c r="U56" s="1">
        <f t="shared" si="5"/>
        <v>11.76056338028169</v>
      </c>
      <c r="V56" s="1">
        <v>9</v>
      </c>
      <c r="W56" s="1">
        <v>22.8</v>
      </c>
      <c r="X56" s="1">
        <v>11.8</v>
      </c>
      <c r="Y56" s="1">
        <v>12.4</v>
      </c>
      <c r="Z56" s="1">
        <v>17.8</v>
      </c>
      <c r="AA56" s="1"/>
      <c r="AB56" s="1">
        <f t="shared" si="11"/>
        <v>4.927999999999999</v>
      </c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</row>
    <row r="57" spans="1:48" x14ac:dyDescent="0.25">
      <c r="A57" s="1" t="s">
        <v>104</v>
      </c>
      <c r="B57" s="1" t="s">
        <v>32</v>
      </c>
      <c r="C57" s="1">
        <v>325</v>
      </c>
      <c r="D57" s="1">
        <v>144</v>
      </c>
      <c r="E57" s="1">
        <v>251</v>
      </c>
      <c r="F57" s="1">
        <v>152</v>
      </c>
      <c r="G57" s="6">
        <v>0.41</v>
      </c>
      <c r="H57" s="1">
        <v>45</v>
      </c>
      <c r="I57" s="1" t="s">
        <v>33</v>
      </c>
      <c r="J57" s="1">
        <v>272</v>
      </c>
      <c r="K57" s="1">
        <f t="shared" si="9"/>
        <v>-21</v>
      </c>
      <c r="L57" s="1"/>
      <c r="M57" s="1"/>
      <c r="N57" s="1">
        <v>260</v>
      </c>
      <c r="O57" s="1">
        <v>100</v>
      </c>
      <c r="P57" s="1">
        <f t="shared" si="10"/>
        <v>50.2</v>
      </c>
      <c r="Q57" s="5">
        <f t="shared" si="12"/>
        <v>140.60000000000002</v>
      </c>
      <c r="R57" s="5"/>
      <c r="S57" s="1"/>
      <c r="T57" s="1">
        <f t="shared" si="4"/>
        <v>13</v>
      </c>
      <c r="U57" s="1">
        <f t="shared" si="5"/>
        <v>10.199203187250996</v>
      </c>
      <c r="V57" s="1">
        <v>52</v>
      </c>
      <c r="W57" s="1">
        <v>45.4</v>
      </c>
      <c r="X57" s="1">
        <v>55.6</v>
      </c>
      <c r="Y57" s="1">
        <v>49.6</v>
      </c>
      <c r="Z57" s="1">
        <v>43.4</v>
      </c>
      <c r="AA57" s="1" t="s">
        <v>47</v>
      </c>
      <c r="AB57" s="1">
        <f t="shared" si="11"/>
        <v>57.646000000000008</v>
      </c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</row>
    <row r="58" spans="1:48" x14ac:dyDescent="0.25">
      <c r="A58" s="12" t="s">
        <v>105</v>
      </c>
      <c r="B58" s="1" t="s">
        <v>32</v>
      </c>
      <c r="C58" s="1">
        <v>5</v>
      </c>
      <c r="D58" s="1">
        <v>1110</v>
      </c>
      <c r="E58" s="1">
        <v>150</v>
      </c>
      <c r="F58" s="1">
        <v>965</v>
      </c>
      <c r="G58" s="6">
        <v>0.41</v>
      </c>
      <c r="H58" s="1">
        <v>45</v>
      </c>
      <c r="I58" s="1" t="s">
        <v>49</v>
      </c>
      <c r="J58" s="1">
        <v>426</v>
      </c>
      <c r="K58" s="1">
        <f t="shared" si="9"/>
        <v>-276</v>
      </c>
      <c r="L58" s="1"/>
      <c r="M58" s="1"/>
      <c r="N58" s="1"/>
      <c r="O58" s="1"/>
      <c r="P58" s="1">
        <f t="shared" si="10"/>
        <v>30</v>
      </c>
      <c r="Q58" s="5"/>
      <c r="R58" s="5"/>
      <c r="S58" s="1"/>
      <c r="T58" s="1">
        <f t="shared" si="4"/>
        <v>32.166666666666664</v>
      </c>
      <c r="U58" s="1">
        <f t="shared" si="5"/>
        <v>32.166666666666664</v>
      </c>
      <c r="V58" s="1">
        <v>81.815599999999989</v>
      </c>
      <c r="W58" s="1">
        <v>139</v>
      </c>
      <c r="X58" s="1">
        <v>65.2</v>
      </c>
      <c r="Y58" s="1">
        <v>98.2</v>
      </c>
      <c r="Z58" s="1">
        <v>111.41540000000001</v>
      </c>
      <c r="AA58" s="12" t="s">
        <v>157</v>
      </c>
      <c r="AB58" s="1">
        <f t="shared" si="11"/>
        <v>0</v>
      </c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</row>
    <row r="59" spans="1:48" x14ac:dyDescent="0.25">
      <c r="A59" s="1" t="s">
        <v>106</v>
      </c>
      <c r="B59" s="1" t="s">
        <v>32</v>
      </c>
      <c r="C59" s="1">
        <v>60</v>
      </c>
      <c r="D59" s="1">
        <v>530</v>
      </c>
      <c r="E59" s="1">
        <v>230</v>
      </c>
      <c r="F59" s="1">
        <v>314</v>
      </c>
      <c r="G59" s="6">
        <v>0.41</v>
      </c>
      <c r="H59" s="1">
        <v>45</v>
      </c>
      <c r="I59" s="1" t="s">
        <v>33</v>
      </c>
      <c r="J59" s="1">
        <v>329</v>
      </c>
      <c r="K59" s="1">
        <f t="shared" si="9"/>
        <v>-99</v>
      </c>
      <c r="L59" s="1"/>
      <c r="M59" s="1"/>
      <c r="N59" s="1">
        <v>400</v>
      </c>
      <c r="O59" s="1">
        <v>300</v>
      </c>
      <c r="P59" s="1">
        <f t="shared" si="10"/>
        <v>46</v>
      </c>
      <c r="Q59" s="5"/>
      <c r="R59" s="5"/>
      <c r="S59" s="1"/>
      <c r="T59" s="1">
        <f t="shared" si="4"/>
        <v>22.043478260869566</v>
      </c>
      <c r="U59" s="1">
        <f t="shared" si="5"/>
        <v>22.043478260869566</v>
      </c>
      <c r="V59" s="1">
        <v>79.599999999999994</v>
      </c>
      <c r="W59" s="1">
        <v>65</v>
      </c>
      <c r="X59" s="1">
        <v>59.2</v>
      </c>
      <c r="Y59" s="1">
        <v>66.2</v>
      </c>
      <c r="Z59" s="1">
        <v>57.8</v>
      </c>
      <c r="AA59" s="1" t="s">
        <v>107</v>
      </c>
      <c r="AB59" s="1">
        <f t="shared" si="11"/>
        <v>0</v>
      </c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</row>
    <row r="60" spans="1:48" x14ac:dyDescent="0.25">
      <c r="A60" s="1" t="s">
        <v>108</v>
      </c>
      <c r="B60" s="1" t="s">
        <v>32</v>
      </c>
      <c r="C60" s="1">
        <v>24</v>
      </c>
      <c r="D60" s="1">
        <v>112</v>
      </c>
      <c r="E60" s="1">
        <v>59</v>
      </c>
      <c r="F60" s="1">
        <v>56</v>
      </c>
      <c r="G60" s="6">
        <v>0.4</v>
      </c>
      <c r="H60" s="1">
        <v>30</v>
      </c>
      <c r="I60" s="1" t="s">
        <v>33</v>
      </c>
      <c r="J60" s="1">
        <v>70</v>
      </c>
      <c r="K60" s="1">
        <f t="shared" si="9"/>
        <v>-11</v>
      </c>
      <c r="L60" s="1"/>
      <c r="M60" s="1"/>
      <c r="N60" s="1">
        <v>60</v>
      </c>
      <c r="O60" s="1"/>
      <c r="P60" s="1">
        <f t="shared" si="10"/>
        <v>11.8</v>
      </c>
      <c r="Q60" s="5">
        <f t="shared" si="12"/>
        <v>37.400000000000006</v>
      </c>
      <c r="R60" s="5"/>
      <c r="S60" s="1"/>
      <c r="T60" s="1">
        <f t="shared" si="4"/>
        <v>13</v>
      </c>
      <c r="U60" s="1">
        <f t="shared" si="5"/>
        <v>9.8305084745762699</v>
      </c>
      <c r="V60" s="1">
        <v>12.2</v>
      </c>
      <c r="W60" s="1">
        <v>13.6</v>
      </c>
      <c r="X60" s="1">
        <v>5.6</v>
      </c>
      <c r="Y60" s="1">
        <v>11.8</v>
      </c>
      <c r="Z60" s="1">
        <v>10.6</v>
      </c>
      <c r="AA60" s="1"/>
      <c r="AB60" s="1">
        <f t="shared" si="11"/>
        <v>14.960000000000003</v>
      </c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</row>
    <row r="61" spans="1:48" x14ac:dyDescent="0.25">
      <c r="A61" s="14" t="s">
        <v>109</v>
      </c>
      <c r="B61" s="1" t="s">
        <v>36</v>
      </c>
      <c r="C61" s="1"/>
      <c r="D61" s="1"/>
      <c r="E61" s="1">
        <v>-0.28000000000000003</v>
      </c>
      <c r="F61" s="1"/>
      <c r="G61" s="6">
        <v>1</v>
      </c>
      <c r="H61" s="1">
        <v>30</v>
      </c>
      <c r="I61" s="1" t="s">
        <v>33</v>
      </c>
      <c r="J61" s="1"/>
      <c r="K61" s="1">
        <f t="shared" si="9"/>
        <v>-0.28000000000000003</v>
      </c>
      <c r="L61" s="1"/>
      <c r="M61" s="1"/>
      <c r="N61" s="1"/>
      <c r="O61" s="1"/>
      <c r="P61" s="1">
        <f t="shared" si="10"/>
        <v>-5.6000000000000008E-2</v>
      </c>
      <c r="Q61" s="5">
        <v>8</v>
      </c>
      <c r="R61" s="5"/>
      <c r="S61" s="1"/>
      <c r="T61" s="1">
        <f t="shared" si="4"/>
        <v>-142.85714285714283</v>
      </c>
      <c r="U61" s="1">
        <f t="shared" si="5"/>
        <v>0</v>
      </c>
      <c r="V61" s="1">
        <v>0</v>
      </c>
      <c r="W61" s="1">
        <v>-0.2586</v>
      </c>
      <c r="X61" s="1">
        <v>1.0680000000000001</v>
      </c>
      <c r="Y61" s="1">
        <v>0.73860000000000003</v>
      </c>
      <c r="Z61" s="1">
        <v>1.5082</v>
      </c>
      <c r="AA61" s="1" t="s">
        <v>110</v>
      </c>
      <c r="AB61" s="1">
        <f t="shared" si="11"/>
        <v>8</v>
      </c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</row>
    <row r="62" spans="1:48" x14ac:dyDescent="0.25">
      <c r="A62" s="14" t="s">
        <v>111</v>
      </c>
      <c r="B62" s="1" t="s">
        <v>32</v>
      </c>
      <c r="C62" s="1">
        <v>71</v>
      </c>
      <c r="D62" s="1">
        <v>96</v>
      </c>
      <c r="E62" s="1">
        <v>65</v>
      </c>
      <c r="F62" s="1">
        <v>93</v>
      </c>
      <c r="G62" s="6">
        <v>0.41</v>
      </c>
      <c r="H62" s="1">
        <v>45</v>
      </c>
      <c r="I62" s="1" t="s">
        <v>33</v>
      </c>
      <c r="J62" s="1">
        <v>61</v>
      </c>
      <c r="K62" s="1">
        <f t="shared" si="9"/>
        <v>4</v>
      </c>
      <c r="L62" s="1"/>
      <c r="M62" s="1"/>
      <c r="N62" s="1"/>
      <c r="O62" s="1"/>
      <c r="P62" s="1">
        <f t="shared" si="10"/>
        <v>13</v>
      </c>
      <c r="Q62" s="5">
        <f t="shared" si="12"/>
        <v>76</v>
      </c>
      <c r="R62" s="5"/>
      <c r="S62" s="1"/>
      <c r="T62" s="1">
        <f t="shared" si="4"/>
        <v>13</v>
      </c>
      <c r="U62" s="1">
        <f t="shared" si="5"/>
        <v>7.1538461538461542</v>
      </c>
      <c r="V62" s="1">
        <v>9.6</v>
      </c>
      <c r="W62" s="1">
        <v>15.2</v>
      </c>
      <c r="X62" s="1">
        <v>17.2</v>
      </c>
      <c r="Y62" s="1">
        <v>17.8</v>
      </c>
      <c r="Z62" s="1">
        <v>12.4</v>
      </c>
      <c r="AA62" s="1"/>
      <c r="AB62" s="1">
        <f t="shared" si="11"/>
        <v>31.159999999999997</v>
      </c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</row>
    <row r="63" spans="1:48" x14ac:dyDescent="0.25">
      <c r="A63" s="14" t="s">
        <v>112</v>
      </c>
      <c r="B63" s="1" t="s">
        <v>36</v>
      </c>
      <c r="C63" s="1">
        <v>15.28</v>
      </c>
      <c r="D63" s="1">
        <v>4.2939999999999996</v>
      </c>
      <c r="E63" s="1">
        <v>1.0389999999999999</v>
      </c>
      <c r="F63" s="1">
        <v>17.494</v>
      </c>
      <c r="G63" s="6">
        <v>1</v>
      </c>
      <c r="H63" s="1">
        <v>45</v>
      </c>
      <c r="I63" s="1" t="s">
        <v>33</v>
      </c>
      <c r="J63" s="1">
        <v>2</v>
      </c>
      <c r="K63" s="1">
        <f t="shared" si="9"/>
        <v>-0.96100000000000008</v>
      </c>
      <c r="L63" s="1"/>
      <c r="M63" s="1"/>
      <c r="N63" s="1"/>
      <c r="O63" s="1"/>
      <c r="P63" s="1">
        <f t="shared" si="10"/>
        <v>0.20779999999999998</v>
      </c>
      <c r="Q63" s="5"/>
      <c r="R63" s="5"/>
      <c r="S63" s="1"/>
      <c r="T63" s="1">
        <f t="shared" si="4"/>
        <v>84.186717998075082</v>
      </c>
      <c r="U63" s="1">
        <f t="shared" si="5"/>
        <v>84.186717998075082</v>
      </c>
      <c r="V63" s="1">
        <v>0.94380000000000008</v>
      </c>
      <c r="W63" s="1">
        <v>1.915</v>
      </c>
      <c r="X63" s="1">
        <v>1.9121999999999999</v>
      </c>
      <c r="Y63" s="1">
        <v>1.4412</v>
      </c>
      <c r="Z63" s="1">
        <v>0.42980000000000002</v>
      </c>
      <c r="AA63" s="18" t="s">
        <v>71</v>
      </c>
      <c r="AB63" s="1">
        <f t="shared" si="11"/>
        <v>0</v>
      </c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</row>
    <row r="64" spans="1:48" x14ac:dyDescent="0.25">
      <c r="A64" s="14" t="s">
        <v>113</v>
      </c>
      <c r="B64" s="1" t="s">
        <v>32</v>
      </c>
      <c r="C64" s="1">
        <v>28</v>
      </c>
      <c r="D64" s="1">
        <v>696</v>
      </c>
      <c r="E64" s="1">
        <v>219</v>
      </c>
      <c r="F64" s="1">
        <v>477</v>
      </c>
      <c r="G64" s="6">
        <v>0.36</v>
      </c>
      <c r="H64" s="1">
        <v>45</v>
      </c>
      <c r="I64" s="1" t="s">
        <v>33</v>
      </c>
      <c r="J64" s="1">
        <v>293</v>
      </c>
      <c r="K64" s="1">
        <f t="shared" si="9"/>
        <v>-74</v>
      </c>
      <c r="L64" s="1"/>
      <c r="M64" s="1"/>
      <c r="N64" s="1"/>
      <c r="O64" s="1"/>
      <c r="P64" s="1">
        <f t="shared" si="10"/>
        <v>43.8</v>
      </c>
      <c r="Q64" s="5">
        <f t="shared" si="12"/>
        <v>92.399999999999977</v>
      </c>
      <c r="R64" s="5"/>
      <c r="S64" s="1"/>
      <c r="T64" s="1">
        <f t="shared" si="4"/>
        <v>13</v>
      </c>
      <c r="U64" s="1">
        <f t="shared" si="5"/>
        <v>10.890410958904111</v>
      </c>
      <c r="V64" s="1">
        <v>48.6</v>
      </c>
      <c r="W64" s="1">
        <v>79.602400000000003</v>
      </c>
      <c r="X64" s="1">
        <v>16.2</v>
      </c>
      <c r="Y64" s="1">
        <v>33.4</v>
      </c>
      <c r="Z64" s="1">
        <v>70.2</v>
      </c>
      <c r="AA64" s="1" t="s">
        <v>114</v>
      </c>
      <c r="AB64" s="1">
        <f t="shared" si="11"/>
        <v>33.263999999999989</v>
      </c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</row>
    <row r="65" spans="1:48" x14ac:dyDescent="0.25">
      <c r="A65" s="14" t="s">
        <v>115</v>
      </c>
      <c r="B65" s="1" t="s">
        <v>36</v>
      </c>
      <c r="C65" s="1">
        <v>15.271000000000001</v>
      </c>
      <c r="D65" s="1">
        <v>21.651</v>
      </c>
      <c r="E65" s="1">
        <v>15.07</v>
      </c>
      <c r="F65" s="1">
        <v>19.704000000000001</v>
      </c>
      <c r="G65" s="6">
        <v>1</v>
      </c>
      <c r="H65" s="1">
        <v>45</v>
      </c>
      <c r="I65" s="1" t="s">
        <v>33</v>
      </c>
      <c r="J65" s="1">
        <v>17</v>
      </c>
      <c r="K65" s="1">
        <f t="shared" si="9"/>
        <v>-1.9299999999999997</v>
      </c>
      <c r="L65" s="1"/>
      <c r="M65" s="1"/>
      <c r="N65" s="1">
        <v>4</v>
      </c>
      <c r="O65" s="1"/>
      <c r="P65" s="1">
        <f t="shared" si="10"/>
        <v>3.0140000000000002</v>
      </c>
      <c r="Q65" s="5">
        <f t="shared" si="12"/>
        <v>15.478000000000002</v>
      </c>
      <c r="R65" s="5"/>
      <c r="S65" s="1"/>
      <c r="T65" s="1">
        <f t="shared" si="4"/>
        <v>13</v>
      </c>
      <c r="U65" s="1">
        <f t="shared" si="5"/>
        <v>7.8646317186463168</v>
      </c>
      <c r="V65" s="1">
        <v>3.4403999999999999</v>
      </c>
      <c r="W65" s="1">
        <v>4.6067999999999998</v>
      </c>
      <c r="X65" s="1">
        <v>4.0752000000000006</v>
      </c>
      <c r="Y65" s="1">
        <v>2.4318</v>
      </c>
      <c r="Z65" s="1">
        <v>5.2694000000000001</v>
      </c>
      <c r="AA65" s="1"/>
      <c r="AB65" s="1">
        <f t="shared" si="11"/>
        <v>15.478000000000002</v>
      </c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</row>
    <row r="66" spans="1:48" x14ac:dyDescent="0.25">
      <c r="A66" s="14" t="s">
        <v>116</v>
      </c>
      <c r="B66" s="1" t="s">
        <v>32</v>
      </c>
      <c r="C66" s="1">
        <v>84</v>
      </c>
      <c r="D66" s="1">
        <v>126</v>
      </c>
      <c r="E66" s="1">
        <v>109</v>
      </c>
      <c r="F66" s="1">
        <v>78</v>
      </c>
      <c r="G66" s="6">
        <v>0.41</v>
      </c>
      <c r="H66" s="1">
        <v>45</v>
      </c>
      <c r="I66" s="1" t="s">
        <v>33</v>
      </c>
      <c r="J66" s="1">
        <v>112</v>
      </c>
      <c r="K66" s="1">
        <f t="shared" si="9"/>
        <v>-3</v>
      </c>
      <c r="L66" s="1"/>
      <c r="M66" s="1"/>
      <c r="N66" s="1">
        <v>140</v>
      </c>
      <c r="O66" s="1">
        <v>50</v>
      </c>
      <c r="P66" s="1">
        <f t="shared" si="10"/>
        <v>21.8</v>
      </c>
      <c r="Q66" s="5">
        <f t="shared" si="12"/>
        <v>15.400000000000034</v>
      </c>
      <c r="R66" s="5"/>
      <c r="S66" s="1"/>
      <c r="T66" s="1">
        <f t="shared" si="4"/>
        <v>13.000000000000002</v>
      </c>
      <c r="U66" s="1">
        <f t="shared" si="5"/>
        <v>12.293577981651376</v>
      </c>
      <c r="V66" s="1">
        <v>28.6</v>
      </c>
      <c r="W66" s="1">
        <v>25.6</v>
      </c>
      <c r="X66" s="1">
        <v>27</v>
      </c>
      <c r="Y66" s="1">
        <v>31.6</v>
      </c>
      <c r="Z66" s="1">
        <v>22.6</v>
      </c>
      <c r="AA66" s="1" t="s">
        <v>47</v>
      </c>
      <c r="AB66" s="1">
        <f t="shared" si="11"/>
        <v>6.3140000000000134</v>
      </c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</row>
    <row r="67" spans="1:48" x14ac:dyDescent="0.25">
      <c r="A67" s="14" t="s">
        <v>117</v>
      </c>
      <c r="B67" s="1" t="s">
        <v>32</v>
      </c>
      <c r="C67" s="1">
        <v>52</v>
      </c>
      <c r="D67" s="1">
        <v>198</v>
      </c>
      <c r="E67" s="1">
        <v>87</v>
      </c>
      <c r="F67" s="1">
        <v>155</v>
      </c>
      <c r="G67" s="6">
        <v>0.41</v>
      </c>
      <c r="H67" s="1">
        <v>45</v>
      </c>
      <c r="I67" s="1" t="s">
        <v>33</v>
      </c>
      <c r="J67" s="1">
        <v>95</v>
      </c>
      <c r="K67" s="1">
        <f t="shared" si="9"/>
        <v>-8</v>
      </c>
      <c r="L67" s="1"/>
      <c r="M67" s="1"/>
      <c r="N67" s="1"/>
      <c r="O67" s="1"/>
      <c r="P67" s="1">
        <f t="shared" si="10"/>
        <v>17.399999999999999</v>
      </c>
      <c r="Q67" s="5">
        <f t="shared" si="12"/>
        <v>71.199999999999989</v>
      </c>
      <c r="R67" s="5"/>
      <c r="S67" s="1"/>
      <c r="T67" s="1">
        <f t="shared" si="4"/>
        <v>13</v>
      </c>
      <c r="U67" s="1">
        <f t="shared" si="5"/>
        <v>8.9080459770114953</v>
      </c>
      <c r="V67" s="1">
        <v>17</v>
      </c>
      <c r="W67" s="1">
        <v>28</v>
      </c>
      <c r="X67" s="1">
        <v>21.8</v>
      </c>
      <c r="Y67" s="1">
        <v>3.2</v>
      </c>
      <c r="Z67" s="1">
        <v>15.2</v>
      </c>
      <c r="AA67" s="1" t="s">
        <v>47</v>
      </c>
      <c r="AB67" s="1">
        <f t="shared" si="11"/>
        <v>29.191999999999993</v>
      </c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</row>
    <row r="68" spans="1:48" x14ac:dyDescent="0.25">
      <c r="A68" s="14" t="s">
        <v>118</v>
      </c>
      <c r="B68" s="1" t="s">
        <v>32</v>
      </c>
      <c r="C68" s="1">
        <v>22</v>
      </c>
      <c r="D68" s="1">
        <v>136</v>
      </c>
      <c r="E68" s="1">
        <v>52</v>
      </c>
      <c r="F68" s="1">
        <v>84</v>
      </c>
      <c r="G68" s="6">
        <v>0.28000000000000003</v>
      </c>
      <c r="H68" s="1">
        <v>45</v>
      </c>
      <c r="I68" s="1" t="s">
        <v>33</v>
      </c>
      <c r="J68" s="1">
        <v>95</v>
      </c>
      <c r="K68" s="1">
        <f t="shared" si="9"/>
        <v>-43</v>
      </c>
      <c r="L68" s="1"/>
      <c r="M68" s="1"/>
      <c r="N68" s="1">
        <v>350</v>
      </c>
      <c r="O68" s="1">
        <v>100</v>
      </c>
      <c r="P68" s="1">
        <f t="shared" si="10"/>
        <v>10.4</v>
      </c>
      <c r="Q68" s="5"/>
      <c r="R68" s="5"/>
      <c r="S68" s="1"/>
      <c r="T68" s="1">
        <f t="shared" si="4"/>
        <v>51.346153846153847</v>
      </c>
      <c r="U68" s="1">
        <f t="shared" si="5"/>
        <v>51.346153846153847</v>
      </c>
      <c r="V68" s="1">
        <v>40</v>
      </c>
      <c r="W68" s="1">
        <v>84.2</v>
      </c>
      <c r="X68" s="1">
        <v>15.6</v>
      </c>
      <c r="Y68" s="1">
        <v>20.6</v>
      </c>
      <c r="Z68" s="1">
        <v>37</v>
      </c>
      <c r="AA68" s="17" t="s">
        <v>160</v>
      </c>
      <c r="AB68" s="1">
        <f t="shared" si="11"/>
        <v>0</v>
      </c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</row>
    <row r="69" spans="1:48" x14ac:dyDescent="0.25">
      <c r="A69" s="14" t="s">
        <v>119</v>
      </c>
      <c r="B69" s="1" t="s">
        <v>32</v>
      </c>
      <c r="C69" s="1">
        <v>341</v>
      </c>
      <c r="D69" s="1">
        <v>810</v>
      </c>
      <c r="E69" s="1">
        <v>567</v>
      </c>
      <c r="F69" s="1">
        <v>470</v>
      </c>
      <c r="G69" s="6">
        <v>0.4</v>
      </c>
      <c r="H69" s="1">
        <v>45</v>
      </c>
      <c r="I69" s="1" t="s">
        <v>33</v>
      </c>
      <c r="J69" s="1">
        <v>585</v>
      </c>
      <c r="K69" s="1">
        <f t="shared" ref="K69:K99" si="14">E69-J69</f>
        <v>-18</v>
      </c>
      <c r="L69" s="1"/>
      <c r="M69" s="1"/>
      <c r="N69" s="1">
        <v>380</v>
      </c>
      <c r="O69" s="1">
        <v>300</v>
      </c>
      <c r="P69" s="1">
        <f t="shared" si="10"/>
        <v>113.4</v>
      </c>
      <c r="Q69" s="5">
        <f t="shared" si="12"/>
        <v>324.20000000000005</v>
      </c>
      <c r="R69" s="5"/>
      <c r="S69" s="1"/>
      <c r="T69" s="1">
        <f t="shared" si="4"/>
        <v>13</v>
      </c>
      <c r="U69" s="1">
        <f t="shared" si="5"/>
        <v>10.141093474426807</v>
      </c>
      <c r="V69" s="1">
        <v>109.0016</v>
      </c>
      <c r="W69" s="1">
        <v>116.4</v>
      </c>
      <c r="X69" s="1">
        <v>107</v>
      </c>
      <c r="Y69" s="1">
        <v>90.597400000000007</v>
      </c>
      <c r="Z69" s="1">
        <v>100.40300000000001</v>
      </c>
      <c r="AA69" s="1" t="s">
        <v>47</v>
      </c>
      <c r="AB69" s="1">
        <f t="shared" si="11"/>
        <v>129.68000000000004</v>
      </c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1:48" x14ac:dyDescent="0.25">
      <c r="A70" s="14" t="s">
        <v>120</v>
      </c>
      <c r="B70" s="1" t="s">
        <v>32</v>
      </c>
      <c r="C70" s="1">
        <v>11</v>
      </c>
      <c r="D70" s="1">
        <v>96</v>
      </c>
      <c r="E70" s="1">
        <v>18</v>
      </c>
      <c r="F70" s="1">
        <v>88</v>
      </c>
      <c r="G70" s="6">
        <v>0.33</v>
      </c>
      <c r="H70" s="1" t="e">
        <v>#N/A</v>
      </c>
      <c r="I70" s="1" t="s">
        <v>33</v>
      </c>
      <c r="J70" s="1">
        <v>22</v>
      </c>
      <c r="K70" s="1">
        <f t="shared" si="14"/>
        <v>-4</v>
      </c>
      <c r="L70" s="1"/>
      <c r="M70" s="1"/>
      <c r="N70" s="1"/>
      <c r="O70" s="1"/>
      <c r="P70" s="1">
        <f t="shared" ref="P70:P100" si="15">E70/5</f>
        <v>3.6</v>
      </c>
      <c r="Q70" s="5"/>
      <c r="R70" s="5"/>
      <c r="S70" s="1"/>
      <c r="T70" s="1">
        <f t="shared" si="4"/>
        <v>24.444444444444443</v>
      </c>
      <c r="U70" s="1">
        <f t="shared" si="5"/>
        <v>24.444444444444443</v>
      </c>
      <c r="V70" s="1">
        <v>7</v>
      </c>
      <c r="W70" s="1">
        <v>26.2</v>
      </c>
      <c r="X70" s="1">
        <v>1.8</v>
      </c>
      <c r="Y70" s="1">
        <v>0.8</v>
      </c>
      <c r="Z70" s="1">
        <v>14.8</v>
      </c>
      <c r="AA70" s="1"/>
      <c r="AB70" s="1">
        <f t="shared" ref="AB70:AB100" si="16">Q70*G70</f>
        <v>0</v>
      </c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1:48" x14ac:dyDescent="0.25">
      <c r="A71" s="14" t="s">
        <v>121</v>
      </c>
      <c r="B71" s="1" t="s">
        <v>36</v>
      </c>
      <c r="C71" s="1">
        <v>7.2489999999999997</v>
      </c>
      <c r="D71" s="1">
        <v>6.9269999999999996</v>
      </c>
      <c r="E71" s="1">
        <v>7.5839999999999996</v>
      </c>
      <c r="F71" s="1">
        <v>5.2640000000000002</v>
      </c>
      <c r="G71" s="6">
        <v>1</v>
      </c>
      <c r="H71" s="1">
        <v>45</v>
      </c>
      <c r="I71" s="1" t="s">
        <v>33</v>
      </c>
      <c r="J71" s="1">
        <v>10.4</v>
      </c>
      <c r="K71" s="1">
        <f t="shared" si="14"/>
        <v>-2.8160000000000007</v>
      </c>
      <c r="L71" s="1"/>
      <c r="M71" s="1"/>
      <c r="N71" s="1">
        <v>50</v>
      </c>
      <c r="O71" s="1"/>
      <c r="P71" s="1">
        <f t="shared" si="15"/>
        <v>1.5167999999999999</v>
      </c>
      <c r="Q71" s="5"/>
      <c r="R71" s="5"/>
      <c r="S71" s="1"/>
      <c r="T71" s="1">
        <f t="shared" ref="T71:T100" si="17">(F71+N71+O71+Q71)/P71</f>
        <v>36.434599156118146</v>
      </c>
      <c r="U71" s="1">
        <f t="shared" ref="U71:U100" si="18">(F71+N71+O71)/P71</f>
        <v>36.434599156118146</v>
      </c>
      <c r="V71" s="1">
        <v>4.0759999999999996</v>
      </c>
      <c r="W71" s="1">
        <v>2.4489999999999998</v>
      </c>
      <c r="X71" s="1">
        <v>3.1318000000000001</v>
      </c>
      <c r="Y71" s="1">
        <v>2.7286000000000001</v>
      </c>
      <c r="Z71" s="1">
        <v>3.4178000000000002</v>
      </c>
      <c r="AA71" s="15" t="s">
        <v>74</v>
      </c>
      <c r="AB71" s="1">
        <f t="shared" si="16"/>
        <v>0</v>
      </c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1:48" x14ac:dyDescent="0.25">
      <c r="A72" s="14" t="s">
        <v>122</v>
      </c>
      <c r="B72" s="1" t="s">
        <v>32</v>
      </c>
      <c r="C72" s="1">
        <v>3</v>
      </c>
      <c r="D72" s="1">
        <v>288</v>
      </c>
      <c r="E72" s="1">
        <v>47</v>
      </c>
      <c r="F72" s="1">
        <v>242</v>
      </c>
      <c r="G72" s="6">
        <v>0.33</v>
      </c>
      <c r="H72" s="1">
        <v>45</v>
      </c>
      <c r="I72" s="1" t="s">
        <v>33</v>
      </c>
      <c r="J72" s="1">
        <v>79</v>
      </c>
      <c r="K72" s="1">
        <f t="shared" si="14"/>
        <v>-32</v>
      </c>
      <c r="L72" s="1"/>
      <c r="M72" s="1"/>
      <c r="N72" s="1">
        <v>50</v>
      </c>
      <c r="O72" s="1">
        <v>40</v>
      </c>
      <c r="P72" s="1">
        <f t="shared" si="15"/>
        <v>9.4</v>
      </c>
      <c r="Q72" s="5"/>
      <c r="R72" s="5"/>
      <c r="S72" s="1"/>
      <c r="T72" s="1">
        <f t="shared" si="17"/>
        <v>35.319148936170208</v>
      </c>
      <c r="U72" s="1">
        <f t="shared" si="18"/>
        <v>35.319148936170208</v>
      </c>
      <c r="V72" s="1">
        <v>26.2</v>
      </c>
      <c r="W72" s="1">
        <v>39.200000000000003</v>
      </c>
      <c r="X72" s="1">
        <v>0.6</v>
      </c>
      <c r="Y72" s="1">
        <v>15.6</v>
      </c>
      <c r="Z72" s="1">
        <v>22.2</v>
      </c>
      <c r="AA72" s="1" t="s">
        <v>64</v>
      </c>
      <c r="AB72" s="1">
        <f t="shared" si="16"/>
        <v>0</v>
      </c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1:48" x14ac:dyDescent="0.25">
      <c r="A73" s="14" t="s">
        <v>123</v>
      </c>
      <c r="B73" s="1" t="s">
        <v>36</v>
      </c>
      <c r="C73" s="1"/>
      <c r="D73" s="1"/>
      <c r="E73" s="1"/>
      <c r="F73" s="1"/>
      <c r="G73" s="6">
        <v>1</v>
      </c>
      <c r="H73" s="1">
        <v>45</v>
      </c>
      <c r="I73" s="1" t="s">
        <v>33</v>
      </c>
      <c r="J73" s="1">
        <v>6.9</v>
      </c>
      <c r="K73" s="1">
        <f t="shared" si="14"/>
        <v>-6.9</v>
      </c>
      <c r="L73" s="1"/>
      <c r="M73" s="1"/>
      <c r="N73" s="1">
        <v>12</v>
      </c>
      <c r="O73" s="1"/>
      <c r="P73" s="1">
        <f t="shared" si="15"/>
        <v>0</v>
      </c>
      <c r="Q73" s="5">
        <v>8</v>
      </c>
      <c r="R73" s="5"/>
      <c r="S73" s="1"/>
      <c r="T73" s="1" t="e">
        <f t="shared" si="17"/>
        <v>#DIV/0!</v>
      </c>
      <c r="U73" s="1" t="e">
        <f t="shared" si="18"/>
        <v>#DIV/0!</v>
      </c>
      <c r="V73" s="1">
        <v>1.4323999999999999</v>
      </c>
      <c r="W73" s="1">
        <v>1.1719999999999999</v>
      </c>
      <c r="X73" s="1">
        <v>1.9448000000000001</v>
      </c>
      <c r="Y73" s="1">
        <v>1.5509999999999999</v>
      </c>
      <c r="Z73" s="1">
        <v>1.2498</v>
      </c>
      <c r="AA73" s="1"/>
      <c r="AB73" s="1">
        <f t="shared" si="16"/>
        <v>8</v>
      </c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1:48" x14ac:dyDescent="0.25">
      <c r="A74" s="14" t="s">
        <v>124</v>
      </c>
      <c r="B74" s="1" t="s">
        <v>32</v>
      </c>
      <c r="C74" s="1">
        <v>280</v>
      </c>
      <c r="D74" s="1">
        <v>29.292000000000002</v>
      </c>
      <c r="E74" s="1">
        <v>204</v>
      </c>
      <c r="F74" s="1"/>
      <c r="G74" s="6">
        <v>0.33</v>
      </c>
      <c r="H74" s="1">
        <v>45</v>
      </c>
      <c r="I74" s="1" t="s">
        <v>33</v>
      </c>
      <c r="J74" s="1">
        <v>269</v>
      </c>
      <c r="K74" s="1">
        <f t="shared" si="14"/>
        <v>-65</v>
      </c>
      <c r="L74" s="1"/>
      <c r="M74" s="1"/>
      <c r="N74" s="1">
        <v>500</v>
      </c>
      <c r="O74" s="1">
        <v>300</v>
      </c>
      <c r="P74" s="1">
        <f t="shared" si="15"/>
        <v>40.799999999999997</v>
      </c>
      <c r="Q74" s="5"/>
      <c r="R74" s="5"/>
      <c r="S74" s="1"/>
      <c r="T74" s="1">
        <f t="shared" si="17"/>
        <v>19.607843137254903</v>
      </c>
      <c r="U74" s="1">
        <f t="shared" si="18"/>
        <v>19.607843137254903</v>
      </c>
      <c r="V74" s="1">
        <v>79.599999999999994</v>
      </c>
      <c r="W74" s="1">
        <v>117.6</v>
      </c>
      <c r="X74" s="1">
        <v>5.8</v>
      </c>
      <c r="Y74" s="1">
        <v>53.4</v>
      </c>
      <c r="Z74" s="1">
        <v>27.6</v>
      </c>
      <c r="AA74" s="1" t="s">
        <v>125</v>
      </c>
      <c r="AB74" s="1">
        <f t="shared" si="16"/>
        <v>0</v>
      </c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1:48" x14ac:dyDescent="0.25">
      <c r="A75" s="1" t="s">
        <v>126</v>
      </c>
      <c r="B75" s="1" t="s">
        <v>36</v>
      </c>
      <c r="C75" s="1">
        <v>56.122999999999998</v>
      </c>
      <c r="D75" s="1">
        <v>42.154000000000003</v>
      </c>
      <c r="E75" s="1">
        <v>44.357999999999997</v>
      </c>
      <c r="F75" s="1">
        <v>41.545000000000002</v>
      </c>
      <c r="G75" s="6">
        <v>1</v>
      </c>
      <c r="H75" s="1">
        <v>45</v>
      </c>
      <c r="I75" s="1" t="s">
        <v>33</v>
      </c>
      <c r="J75" s="1">
        <v>43.16</v>
      </c>
      <c r="K75" s="1">
        <f t="shared" si="14"/>
        <v>1.1980000000000004</v>
      </c>
      <c r="L75" s="1"/>
      <c r="M75" s="1"/>
      <c r="N75" s="1">
        <v>50</v>
      </c>
      <c r="O75" s="1"/>
      <c r="P75" s="1">
        <f t="shared" si="15"/>
        <v>8.871599999999999</v>
      </c>
      <c r="Q75" s="5">
        <f t="shared" si="12"/>
        <v>23.785799999999981</v>
      </c>
      <c r="R75" s="5"/>
      <c r="S75" s="1"/>
      <c r="T75" s="1">
        <f t="shared" si="17"/>
        <v>13</v>
      </c>
      <c r="U75" s="1">
        <f t="shared" si="18"/>
        <v>10.31888272690383</v>
      </c>
      <c r="V75" s="1">
        <v>9.4885999999999999</v>
      </c>
      <c r="W75" s="1">
        <v>9.532</v>
      </c>
      <c r="X75" s="1">
        <v>3.9285999999999999</v>
      </c>
      <c r="Y75" s="1">
        <v>3.9152</v>
      </c>
      <c r="Z75" s="1">
        <v>11.402200000000001</v>
      </c>
      <c r="AA75" s="1"/>
      <c r="AB75" s="1">
        <f t="shared" si="16"/>
        <v>23.785799999999981</v>
      </c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1:48" x14ac:dyDescent="0.25">
      <c r="A76" s="1" t="s">
        <v>127</v>
      </c>
      <c r="B76" s="1" t="s">
        <v>32</v>
      </c>
      <c r="C76" s="1">
        <v>203</v>
      </c>
      <c r="D76" s="1"/>
      <c r="E76" s="1">
        <v>67</v>
      </c>
      <c r="F76" s="1">
        <v>113</v>
      </c>
      <c r="G76" s="6">
        <v>0.33</v>
      </c>
      <c r="H76" s="1">
        <v>45</v>
      </c>
      <c r="I76" s="1" t="s">
        <v>33</v>
      </c>
      <c r="J76" s="1">
        <v>76</v>
      </c>
      <c r="K76" s="1">
        <f t="shared" si="14"/>
        <v>-9</v>
      </c>
      <c r="L76" s="1"/>
      <c r="M76" s="1"/>
      <c r="N76" s="1">
        <v>80</v>
      </c>
      <c r="O76" s="1">
        <v>50</v>
      </c>
      <c r="P76" s="1">
        <f t="shared" si="15"/>
        <v>13.4</v>
      </c>
      <c r="Q76" s="5"/>
      <c r="R76" s="5"/>
      <c r="S76" s="1"/>
      <c r="T76" s="1">
        <f t="shared" si="17"/>
        <v>18.134328358208954</v>
      </c>
      <c r="U76" s="1">
        <f t="shared" si="18"/>
        <v>18.134328358208954</v>
      </c>
      <c r="V76" s="1">
        <v>21.4</v>
      </c>
      <c r="W76" s="1">
        <v>21.6</v>
      </c>
      <c r="X76" s="1">
        <v>157.80000000000001</v>
      </c>
      <c r="Y76" s="1">
        <v>109.8</v>
      </c>
      <c r="Z76" s="1">
        <v>31.2</v>
      </c>
      <c r="AA76" s="1" t="s">
        <v>128</v>
      </c>
      <c r="AB76" s="1">
        <f t="shared" si="16"/>
        <v>0</v>
      </c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  <row r="77" spans="1:48" x14ac:dyDescent="0.25">
      <c r="A77" s="1" t="s">
        <v>129</v>
      </c>
      <c r="B77" s="1" t="s">
        <v>36</v>
      </c>
      <c r="C77" s="1">
        <v>8.2959999999999994</v>
      </c>
      <c r="D77" s="1">
        <v>4.0000000000000001E-3</v>
      </c>
      <c r="E77" s="1">
        <v>5.14</v>
      </c>
      <c r="F77" s="1"/>
      <c r="G77" s="6">
        <v>1</v>
      </c>
      <c r="H77" s="1">
        <v>45</v>
      </c>
      <c r="I77" s="1" t="s">
        <v>33</v>
      </c>
      <c r="J77" s="1">
        <v>6</v>
      </c>
      <c r="K77" s="1">
        <f t="shared" si="14"/>
        <v>-0.86000000000000032</v>
      </c>
      <c r="L77" s="1"/>
      <c r="M77" s="1"/>
      <c r="N77" s="1">
        <v>18</v>
      </c>
      <c r="O77" s="1"/>
      <c r="P77" s="1">
        <f t="shared" si="15"/>
        <v>1.028</v>
      </c>
      <c r="Q77" s="5"/>
      <c r="R77" s="5"/>
      <c r="S77" s="1"/>
      <c r="T77" s="1">
        <f t="shared" si="17"/>
        <v>17.509727626459142</v>
      </c>
      <c r="U77" s="1">
        <f t="shared" si="18"/>
        <v>17.509727626459142</v>
      </c>
      <c r="V77" s="1">
        <v>1.7649999999999999</v>
      </c>
      <c r="W77" s="1">
        <v>0.38219999999999998</v>
      </c>
      <c r="X77" s="1">
        <v>1.2652000000000001</v>
      </c>
      <c r="Y77" s="1">
        <v>1.1564000000000001</v>
      </c>
      <c r="Z77" s="1">
        <v>0.25679999999999997</v>
      </c>
      <c r="AA77" s="1" t="s">
        <v>130</v>
      </c>
      <c r="AB77" s="1">
        <f t="shared" si="16"/>
        <v>0</v>
      </c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</row>
    <row r="78" spans="1:48" x14ac:dyDescent="0.25">
      <c r="A78" s="1" t="s">
        <v>131</v>
      </c>
      <c r="B78" s="1" t="s">
        <v>32</v>
      </c>
      <c r="C78" s="1">
        <v>67</v>
      </c>
      <c r="D78" s="1">
        <v>16</v>
      </c>
      <c r="E78" s="1">
        <v>50</v>
      </c>
      <c r="F78" s="1">
        <v>7</v>
      </c>
      <c r="G78" s="6">
        <v>0.4</v>
      </c>
      <c r="H78" s="1" t="e">
        <v>#N/A</v>
      </c>
      <c r="I78" s="1" t="s">
        <v>33</v>
      </c>
      <c r="J78" s="1">
        <v>73</v>
      </c>
      <c r="K78" s="1">
        <f t="shared" si="14"/>
        <v>-23</v>
      </c>
      <c r="L78" s="1"/>
      <c r="M78" s="1"/>
      <c r="N78" s="1">
        <v>90</v>
      </c>
      <c r="O78" s="1">
        <v>40</v>
      </c>
      <c r="P78" s="1">
        <f t="shared" si="15"/>
        <v>10</v>
      </c>
      <c r="Q78" s="5"/>
      <c r="R78" s="5"/>
      <c r="S78" s="1"/>
      <c r="T78" s="1">
        <f t="shared" si="17"/>
        <v>13.7</v>
      </c>
      <c r="U78" s="1">
        <f t="shared" si="18"/>
        <v>13.7</v>
      </c>
      <c r="V78" s="1">
        <v>14.4</v>
      </c>
      <c r="W78" s="1">
        <v>4.5999999999999996</v>
      </c>
      <c r="X78" s="1">
        <v>9</v>
      </c>
      <c r="Y78" s="1">
        <v>8.6</v>
      </c>
      <c r="Z78" s="1">
        <v>5.8</v>
      </c>
      <c r="AA78" s="1"/>
      <c r="AB78" s="1">
        <f t="shared" si="16"/>
        <v>0</v>
      </c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</row>
    <row r="79" spans="1:48" x14ac:dyDescent="0.25">
      <c r="A79" s="1" t="s">
        <v>132</v>
      </c>
      <c r="B79" s="1" t="s">
        <v>36</v>
      </c>
      <c r="C79" s="1">
        <v>67.897000000000006</v>
      </c>
      <c r="D79" s="1">
        <v>100.837</v>
      </c>
      <c r="E79" s="1">
        <v>108.107</v>
      </c>
      <c r="F79" s="1">
        <v>40.262</v>
      </c>
      <c r="G79" s="6">
        <v>1</v>
      </c>
      <c r="H79" s="1" t="e">
        <v>#N/A</v>
      </c>
      <c r="I79" s="1" t="s">
        <v>33</v>
      </c>
      <c r="J79" s="1">
        <v>111.8</v>
      </c>
      <c r="K79" s="1">
        <f t="shared" si="14"/>
        <v>-3.6929999999999978</v>
      </c>
      <c r="L79" s="1"/>
      <c r="M79" s="1"/>
      <c r="N79" s="1">
        <v>30</v>
      </c>
      <c r="O79" s="1">
        <v>30</v>
      </c>
      <c r="P79" s="1">
        <f t="shared" si="15"/>
        <v>21.621400000000001</v>
      </c>
      <c r="Q79" s="5">
        <f t="shared" si="12"/>
        <v>180.81620000000004</v>
      </c>
      <c r="R79" s="5"/>
      <c r="S79" s="1"/>
      <c r="T79" s="1">
        <f t="shared" si="17"/>
        <v>13.000000000000002</v>
      </c>
      <c r="U79" s="1">
        <f t="shared" si="18"/>
        <v>4.6371650309415671</v>
      </c>
      <c r="V79" s="1">
        <v>15.185</v>
      </c>
      <c r="W79" s="1">
        <v>19.406600000000001</v>
      </c>
      <c r="X79" s="1">
        <v>15.942</v>
      </c>
      <c r="Y79" s="1">
        <v>14.930999999999999</v>
      </c>
      <c r="Z79" s="1">
        <v>25.771799999999999</v>
      </c>
      <c r="AA79" s="1"/>
      <c r="AB79" s="1">
        <f t="shared" si="16"/>
        <v>180.81620000000004</v>
      </c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</row>
    <row r="80" spans="1:48" x14ac:dyDescent="0.25">
      <c r="A80" s="1" t="s">
        <v>133</v>
      </c>
      <c r="B80" s="1" t="s">
        <v>32</v>
      </c>
      <c r="C80" s="1">
        <v>18</v>
      </c>
      <c r="D80" s="1">
        <v>8</v>
      </c>
      <c r="E80" s="1">
        <v>9</v>
      </c>
      <c r="F80" s="1">
        <v>6</v>
      </c>
      <c r="G80" s="6">
        <v>0.66</v>
      </c>
      <c r="H80" s="1">
        <v>45</v>
      </c>
      <c r="I80" s="1" t="s">
        <v>33</v>
      </c>
      <c r="J80" s="1">
        <v>14</v>
      </c>
      <c r="K80" s="1">
        <f t="shared" si="14"/>
        <v>-5</v>
      </c>
      <c r="L80" s="1"/>
      <c r="M80" s="1"/>
      <c r="N80" s="1">
        <v>40</v>
      </c>
      <c r="O80" s="1"/>
      <c r="P80" s="1">
        <f t="shared" si="15"/>
        <v>1.8</v>
      </c>
      <c r="Q80" s="5"/>
      <c r="R80" s="5"/>
      <c r="S80" s="1"/>
      <c r="T80" s="1">
        <f t="shared" si="17"/>
        <v>25.555555555555554</v>
      </c>
      <c r="U80" s="1">
        <f t="shared" si="18"/>
        <v>25.555555555555554</v>
      </c>
      <c r="V80" s="1">
        <v>4</v>
      </c>
      <c r="W80" s="1">
        <v>2.2000000000000002</v>
      </c>
      <c r="X80" s="1">
        <v>2.8</v>
      </c>
      <c r="Y80" s="1">
        <v>4</v>
      </c>
      <c r="Z80" s="1">
        <v>1.6</v>
      </c>
      <c r="AA80" s="1"/>
      <c r="AB80" s="1">
        <f t="shared" si="16"/>
        <v>0</v>
      </c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</row>
    <row r="81" spans="1:48" x14ac:dyDescent="0.25">
      <c r="A81" s="1" t="s">
        <v>134</v>
      </c>
      <c r="B81" s="1" t="s">
        <v>32</v>
      </c>
      <c r="C81" s="1">
        <v>4</v>
      </c>
      <c r="D81" s="1">
        <v>8</v>
      </c>
      <c r="E81" s="1">
        <v>3</v>
      </c>
      <c r="F81" s="1">
        <v>7</v>
      </c>
      <c r="G81" s="6">
        <v>0.66</v>
      </c>
      <c r="H81" s="1">
        <v>45</v>
      </c>
      <c r="I81" s="1" t="s">
        <v>33</v>
      </c>
      <c r="J81" s="1">
        <v>11</v>
      </c>
      <c r="K81" s="1">
        <f t="shared" si="14"/>
        <v>-8</v>
      </c>
      <c r="L81" s="1"/>
      <c r="M81" s="1"/>
      <c r="N81" s="1">
        <v>40</v>
      </c>
      <c r="O81" s="1"/>
      <c r="P81" s="1">
        <f t="shared" si="15"/>
        <v>0.6</v>
      </c>
      <c r="Q81" s="5"/>
      <c r="R81" s="5"/>
      <c r="S81" s="1"/>
      <c r="T81" s="1">
        <f t="shared" si="17"/>
        <v>78.333333333333343</v>
      </c>
      <c r="U81" s="1">
        <f t="shared" si="18"/>
        <v>78.333333333333343</v>
      </c>
      <c r="V81" s="1">
        <v>3.4</v>
      </c>
      <c r="W81" s="1">
        <v>1.6</v>
      </c>
      <c r="X81" s="1">
        <v>4</v>
      </c>
      <c r="Y81" s="1">
        <v>4</v>
      </c>
      <c r="Z81" s="1">
        <v>3.8</v>
      </c>
      <c r="AA81" s="1"/>
      <c r="AB81" s="1">
        <f t="shared" si="16"/>
        <v>0</v>
      </c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</row>
    <row r="82" spans="1:48" x14ac:dyDescent="0.25">
      <c r="A82" s="1" t="s">
        <v>135</v>
      </c>
      <c r="B82" s="1" t="s">
        <v>32</v>
      </c>
      <c r="C82" s="1">
        <v>14</v>
      </c>
      <c r="D82" s="1">
        <v>232</v>
      </c>
      <c r="E82" s="1">
        <v>72</v>
      </c>
      <c r="F82" s="1">
        <v>168</v>
      </c>
      <c r="G82" s="6">
        <v>0.33</v>
      </c>
      <c r="H82" s="1">
        <v>45</v>
      </c>
      <c r="I82" s="1" t="s">
        <v>33</v>
      </c>
      <c r="J82" s="1">
        <v>65</v>
      </c>
      <c r="K82" s="1">
        <f t="shared" si="14"/>
        <v>7</v>
      </c>
      <c r="L82" s="1"/>
      <c r="M82" s="1"/>
      <c r="N82" s="1"/>
      <c r="O82" s="1"/>
      <c r="P82" s="1">
        <f t="shared" si="15"/>
        <v>14.4</v>
      </c>
      <c r="Q82" s="5">
        <f t="shared" si="12"/>
        <v>19.200000000000017</v>
      </c>
      <c r="R82" s="5"/>
      <c r="S82" s="1"/>
      <c r="T82" s="1">
        <f t="shared" si="17"/>
        <v>13</v>
      </c>
      <c r="U82" s="1">
        <f t="shared" si="18"/>
        <v>11.666666666666666</v>
      </c>
      <c r="V82" s="1">
        <v>12</v>
      </c>
      <c r="W82" s="1">
        <v>23</v>
      </c>
      <c r="X82" s="1">
        <v>10</v>
      </c>
      <c r="Y82" s="1">
        <v>13.8</v>
      </c>
      <c r="Z82" s="1">
        <v>16.399999999999999</v>
      </c>
      <c r="AA82" s="1"/>
      <c r="AB82" s="1">
        <f t="shared" si="16"/>
        <v>6.3360000000000056</v>
      </c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</row>
    <row r="83" spans="1:48" x14ac:dyDescent="0.25">
      <c r="A83" s="1" t="s">
        <v>136</v>
      </c>
      <c r="B83" s="1" t="s">
        <v>32</v>
      </c>
      <c r="C83" s="1">
        <v>15</v>
      </c>
      <c r="D83" s="1">
        <v>120</v>
      </c>
      <c r="E83" s="1">
        <v>49</v>
      </c>
      <c r="F83" s="1">
        <v>82</v>
      </c>
      <c r="G83" s="6">
        <v>0.36</v>
      </c>
      <c r="H83" s="1">
        <v>45</v>
      </c>
      <c r="I83" s="1" t="s">
        <v>33</v>
      </c>
      <c r="J83" s="1">
        <v>52</v>
      </c>
      <c r="K83" s="1">
        <f t="shared" si="14"/>
        <v>-3</v>
      </c>
      <c r="L83" s="1"/>
      <c r="M83" s="1"/>
      <c r="N83" s="1"/>
      <c r="O83" s="1"/>
      <c r="P83" s="1">
        <f t="shared" si="15"/>
        <v>9.8000000000000007</v>
      </c>
      <c r="Q83" s="5">
        <f t="shared" si="12"/>
        <v>45.400000000000006</v>
      </c>
      <c r="R83" s="5"/>
      <c r="S83" s="1"/>
      <c r="T83" s="1">
        <f t="shared" si="17"/>
        <v>13</v>
      </c>
      <c r="U83" s="1">
        <f t="shared" si="18"/>
        <v>8.3673469387755102</v>
      </c>
      <c r="V83" s="1">
        <v>8.1999999999999993</v>
      </c>
      <c r="W83" s="1">
        <v>12</v>
      </c>
      <c r="X83" s="1">
        <v>5.2</v>
      </c>
      <c r="Y83" s="1">
        <v>9.4</v>
      </c>
      <c r="Z83" s="1">
        <v>10.199999999999999</v>
      </c>
      <c r="AA83" s="1"/>
      <c r="AB83" s="1">
        <f t="shared" si="16"/>
        <v>16.344000000000001</v>
      </c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</row>
    <row r="84" spans="1:48" x14ac:dyDescent="0.25">
      <c r="A84" s="1" t="s">
        <v>137</v>
      </c>
      <c r="B84" s="1" t="s">
        <v>32</v>
      </c>
      <c r="C84" s="1">
        <v>23</v>
      </c>
      <c r="D84" s="1"/>
      <c r="E84" s="1">
        <v>9</v>
      </c>
      <c r="F84" s="1">
        <v>9</v>
      </c>
      <c r="G84" s="6">
        <v>0.15</v>
      </c>
      <c r="H84" s="1">
        <v>60</v>
      </c>
      <c r="I84" s="1" t="s">
        <v>33</v>
      </c>
      <c r="J84" s="1">
        <v>13</v>
      </c>
      <c r="K84" s="1">
        <f t="shared" si="14"/>
        <v>-4</v>
      </c>
      <c r="L84" s="1"/>
      <c r="M84" s="1"/>
      <c r="N84" s="1"/>
      <c r="O84" s="1"/>
      <c r="P84" s="1">
        <f t="shared" si="15"/>
        <v>1.8</v>
      </c>
      <c r="Q84" s="5">
        <f t="shared" si="12"/>
        <v>14.400000000000002</v>
      </c>
      <c r="R84" s="5"/>
      <c r="S84" s="1"/>
      <c r="T84" s="1">
        <f t="shared" si="17"/>
        <v>13</v>
      </c>
      <c r="U84" s="1">
        <f t="shared" si="18"/>
        <v>5</v>
      </c>
      <c r="V84" s="1">
        <v>1.2</v>
      </c>
      <c r="W84" s="1">
        <v>1.2</v>
      </c>
      <c r="X84" s="1">
        <v>0.2</v>
      </c>
      <c r="Y84" s="1">
        <v>2.6</v>
      </c>
      <c r="Z84" s="1">
        <v>2.4</v>
      </c>
      <c r="AA84" s="1"/>
      <c r="AB84" s="1">
        <f t="shared" si="16"/>
        <v>2.16</v>
      </c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</row>
    <row r="85" spans="1:48" x14ac:dyDescent="0.25">
      <c r="A85" s="1" t="s">
        <v>138</v>
      </c>
      <c r="B85" s="1" t="s">
        <v>32</v>
      </c>
      <c r="C85" s="1">
        <v>18</v>
      </c>
      <c r="D85" s="1"/>
      <c r="E85" s="1">
        <v>8</v>
      </c>
      <c r="F85" s="1">
        <v>9</v>
      </c>
      <c r="G85" s="6">
        <v>0.15</v>
      </c>
      <c r="H85" s="1">
        <v>60</v>
      </c>
      <c r="I85" s="1" t="s">
        <v>33</v>
      </c>
      <c r="J85" s="1">
        <v>8</v>
      </c>
      <c r="K85" s="1">
        <f t="shared" si="14"/>
        <v>0</v>
      </c>
      <c r="L85" s="1"/>
      <c r="M85" s="1"/>
      <c r="N85" s="1"/>
      <c r="O85" s="1"/>
      <c r="P85" s="1">
        <f t="shared" si="15"/>
        <v>1.6</v>
      </c>
      <c r="Q85" s="5">
        <f t="shared" si="12"/>
        <v>11.8</v>
      </c>
      <c r="R85" s="5"/>
      <c r="S85" s="1"/>
      <c r="T85" s="1">
        <f t="shared" si="17"/>
        <v>13</v>
      </c>
      <c r="U85" s="1">
        <f t="shared" si="18"/>
        <v>5.625</v>
      </c>
      <c r="V85" s="1">
        <v>1.2</v>
      </c>
      <c r="W85" s="1">
        <v>1.2</v>
      </c>
      <c r="X85" s="1">
        <v>1.6</v>
      </c>
      <c r="Y85" s="1">
        <v>1</v>
      </c>
      <c r="Z85" s="1">
        <v>2.2000000000000002</v>
      </c>
      <c r="AA85" s="1"/>
      <c r="AB85" s="1">
        <f t="shared" si="16"/>
        <v>1.77</v>
      </c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</row>
    <row r="86" spans="1:48" x14ac:dyDescent="0.25">
      <c r="A86" s="1" t="s">
        <v>139</v>
      </c>
      <c r="B86" s="1" t="s">
        <v>32</v>
      </c>
      <c r="C86" s="1">
        <v>6</v>
      </c>
      <c r="D86" s="1"/>
      <c r="E86" s="1">
        <v>1</v>
      </c>
      <c r="F86" s="1">
        <v>1</v>
      </c>
      <c r="G86" s="6">
        <v>0.15</v>
      </c>
      <c r="H86" s="1">
        <v>60</v>
      </c>
      <c r="I86" s="1" t="s">
        <v>33</v>
      </c>
      <c r="J86" s="1">
        <v>1</v>
      </c>
      <c r="K86" s="1">
        <f t="shared" si="14"/>
        <v>0</v>
      </c>
      <c r="L86" s="1"/>
      <c r="M86" s="1"/>
      <c r="N86" s="1">
        <v>27</v>
      </c>
      <c r="O86" s="1"/>
      <c r="P86" s="1">
        <f t="shared" si="15"/>
        <v>0.2</v>
      </c>
      <c r="Q86" s="5"/>
      <c r="R86" s="5"/>
      <c r="S86" s="1"/>
      <c r="T86" s="1">
        <f t="shared" si="17"/>
        <v>140</v>
      </c>
      <c r="U86" s="1">
        <f t="shared" si="18"/>
        <v>140</v>
      </c>
      <c r="V86" s="1">
        <v>3.2</v>
      </c>
      <c r="W86" s="1">
        <v>1.2</v>
      </c>
      <c r="X86" s="1">
        <v>2.2000000000000002</v>
      </c>
      <c r="Y86" s="1">
        <v>1.8</v>
      </c>
      <c r="Z86" s="1">
        <v>2.8</v>
      </c>
      <c r="AA86" s="1"/>
      <c r="AB86" s="1">
        <f t="shared" si="16"/>
        <v>0</v>
      </c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</row>
    <row r="87" spans="1:48" x14ac:dyDescent="0.25">
      <c r="A87" s="1" t="s">
        <v>140</v>
      </c>
      <c r="B87" s="1" t="s">
        <v>36</v>
      </c>
      <c r="C87" s="1">
        <v>392.61599999999999</v>
      </c>
      <c r="D87" s="1">
        <v>67.129000000000005</v>
      </c>
      <c r="E87" s="1">
        <v>240.43</v>
      </c>
      <c r="F87" s="1">
        <v>145.36099999999999</v>
      </c>
      <c r="G87" s="6">
        <v>1</v>
      </c>
      <c r="H87" s="1">
        <v>45</v>
      </c>
      <c r="I87" s="1" t="s">
        <v>49</v>
      </c>
      <c r="J87" s="1">
        <v>229</v>
      </c>
      <c r="K87" s="1">
        <f t="shared" si="14"/>
        <v>11.430000000000007</v>
      </c>
      <c r="L87" s="1"/>
      <c r="M87" s="1"/>
      <c r="N87" s="1">
        <v>320</v>
      </c>
      <c r="O87" s="1">
        <v>150</v>
      </c>
      <c r="P87" s="1">
        <f t="shared" si="15"/>
        <v>48.085999999999999</v>
      </c>
      <c r="Q87" s="5">
        <f>14*P87-O87-N87-F87</f>
        <v>57.842999999999961</v>
      </c>
      <c r="R87" s="5"/>
      <c r="S87" s="1"/>
      <c r="T87" s="1">
        <f t="shared" si="17"/>
        <v>14</v>
      </c>
      <c r="U87" s="1">
        <f t="shared" si="18"/>
        <v>12.79709270889656</v>
      </c>
      <c r="V87" s="1">
        <v>56.784199999999998</v>
      </c>
      <c r="W87" s="1">
        <v>48.189399999999999</v>
      </c>
      <c r="X87" s="1">
        <v>55.991399999999999</v>
      </c>
      <c r="Y87" s="1">
        <v>44.817399999999999</v>
      </c>
      <c r="Z87" s="1">
        <v>59.811</v>
      </c>
      <c r="AA87" s="1"/>
      <c r="AB87" s="1">
        <f t="shared" si="16"/>
        <v>57.842999999999961</v>
      </c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</row>
    <row r="88" spans="1:48" x14ac:dyDescent="0.25">
      <c r="A88" s="1" t="s">
        <v>141</v>
      </c>
      <c r="B88" s="1" t="s">
        <v>32</v>
      </c>
      <c r="C88" s="1">
        <v>9</v>
      </c>
      <c r="D88" s="1">
        <v>90</v>
      </c>
      <c r="E88" s="1">
        <v>25</v>
      </c>
      <c r="F88" s="1">
        <v>74</v>
      </c>
      <c r="G88" s="6">
        <v>0.1</v>
      </c>
      <c r="H88" s="1">
        <v>60</v>
      </c>
      <c r="I88" s="1" t="s">
        <v>33</v>
      </c>
      <c r="J88" s="1">
        <v>25</v>
      </c>
      <c r="K88" s="1">
        <f t="shared" si="14"/>
        <v>0</v>
      </c>
      <c r="L88" s="1"/>
      <c r="M88" s="1"/>
      <c r="N88" s="1"/>
      <c r="O88" s="1"/>
      <c r="P88" s="1">
        <f t="shared" si="15"/>
        <v>5</v>
      </c>
      <c r="Q88" s="5"/>
      <c r="R88" s="5"/>
      <c r="S88" s="1"/>
      <c r="T88" s="1">
        <f t="shared" si="17"/>
        <v>14.8</v>
      </c>
      <c r="U88" s="1">
        <f t="shared" si="18"/>
        <v>14.8</v>
      </c>
      <c r="V88" s="1">
        <v>3.2</v>
      </c>
      <c r="W88" s="1">
        <v>9.6</v>
      </c>
      <c r="X88" s="1">
        <v>5.8</v>
      </c>
      <c r="Y88" s="1">
        <v>3.2</v>
      </c>
      <c r="Z88" s="1">
        <v>5.4</v>
      </c>
      <c r="AA88" s="1"/>
      <c r="AB88" s="1">
        <f t="shared" si="16"/>
        <v>0</v>
      </c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</row>
    <row r="89" spans="1:48" x14ac:dyDescent="0.25">
      <c r="A89" s="9" t="s">
        <v>142</v>
      </c>
      <c r="B89" s="9" t="s">
        <v>36</v>
      </c>
      <c r="C89" s="9">
        <v>4.1180000000000003</v>
      </c>
      <c r="D89" s="9">
        <v>1</v>
      </c>
      <c r="E89" s="9">
        <v>4.077</v>
      </c>
      <c r="F89" s="9"/>
      <c r="G89" s="10">
        <v>0</v>
      </c>
      <c r="H89" s="9">
        <v>45</v>
      </c>
      <c r="I89" s="9" t="s">
        <v>38</v>
      </c>
      <c r="J89" s="9">
        <v>6</v>
      </c>
      <c r="K89" s="9">
        <f t="shared" si="14"/>
        <v>-1.923</v>
      </c>
      <c r="L89" s="9"/>
      <c r="M89" s="9"/>
      <c r="N89" s="9"/>
      <c r="O89" s="9"/>
      <c r="P89" s="9">
        <f t="shared" si="15"/>
        <v>0.81540000000000001</v>
      </c>
      <c r="Q89" s="11"/>
      <c r="R89" s="11"/>
      <c r="S89" s="9"/>
      <c r="T89" s="9">
        <f t="shared" si="17"/>
        <v>0</v>
      </c>
      <c r="U89" s="9">
        <f t="shared" si="18"/>
        <v>0</v>
      </c>
      <c r="V89" s="9">
        <v>3.0918000000000001</v>
      </c>
      <c r="W89" s="9">
        <v>14.089600000000001</v>
      </c>
      <c r="X89" s="9">
        <v>8.6310000000000002</v>
      </c>
      <c r="Y89" s="9">
        <v>10.432399999999999</v>
      </c>
      <c r="Z89" s="9">
        <v>5.95</v>
      </c>
      <c r="AA89" s="9" t="s">
        <v>143</v>
      </c>
      <c r="AB89" s="9">
        <f t="shared" si="16"/>
        <v>0</v>
      </c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</row>
    <row r="90" spans="1:48" x14ac:dyDescent="0.25">
      <c r="A90" s="1" t="s">
        <v>144</v>
      </c>
      <c r="B90" s="1" t="s">
        <v>32</v>
      </c>
      <c r="C90" s="1">
        <v>174</v>
      </c>
      <c r="D90" s="1"/>
      <c r="E90" s="1">
        <v>113</v>
      </c>
      <c r="F90" s="1">
        <v>31</v>
      </c>
      <c r="G90" s="6">
        <v>0.6</v>
      </c>
      <c r="H90" s="1" t="e">
        <v>#N/A</v>
      </c>
      <c r="I90" s="1" t="s">
        <v>33</v>
      </c>
      <c r="J90" s="1">
        <v>113</v>
      </c>
      <c r="K90" s="1">
        <f t="shared" si="14"/>
        <v>0</v>
      </c>
      <c r="L90" s="1"/>
      <c r="M90" s="1"/>
      <c r="N90" s="1">
        <v>140</v>
      </c>
      <c r="O90" s="1">
        <v>50</v>
      </c>
      <c r="P90" s="1">
        <f t="shared" si="15"/>
        <v>22.6</v>
      </c>
      <c r="Q90" s="5">
        <f t="shared" ref="Q90" si="19">13*P90-O90-N90-F90</f>
        <v>72.800000000000011</v>
      </c>
      <c r="R90" s="5"/>
      <c r="S90" s="1"/>
      <c r="T90" s="1">
        <f t="shared" si="17"/>
        <v>13</v>
      </c>
      <c r="U90" s="1">
        <f t="shared" si="18"/>
        <v>9.7787610619469021</v>
      </c>
      <c r="V90" s="1">
        <v>22.3</v>
      </c>
      <c r="W90" s="1">
        <v>9.8000000000000007</v>
      </c>
      <c r="X90" s="1">
        <v>22.6</v>
      </c>
      <c r="Y90" s="1">
        <v>53.8</v>
      </c>
      <c r="Z90" s="1">
        <v>16.600000000000001</v>
      </c>
      <c r="AA90" s="1"/>
      <c r="AB90" s="1">
        <f t="shared" si="16"/>
        <v>43.680000000000007</v>
      </c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</row>
    <row r="91" spans="1:48" x14ac:dyDescent="0.25">
      <c r="A91" s="1" t="s">
        <v>145</v>
      </c>
      <c r="B91" s="1" t="s">
        <v>36</v>
      </c>
      <c r="C91" s="1">
        <v>87.061999999999998</v>
      </c>
      <c r="D91" s="1"/>
      <c r="E91" s="1">
        <v>40.863</v>
      </c>
      <c r="F91" s="1">
        <v>42.344000000000001</v>
      </c>
      <c r="G91" s="6">
        <v>1</v>
      </c>
      <c r="H91" s="1">
        <v>60</v>
      </c>
      <c r="I91" s="1" t="s">
        <v>33</v>
      </c>
      <c r="J91" s="1">
        <v>43.3</v>
      </c>
      <c r="K91" s="1">
        <f t="shared" si="14"/>
        <v>-2.4369999999999976</v>
      </c>
      <c r="L91" s="1"/>
      <c r="M91" s="1"/>
      <c r="N91" s="1">
        <v>90</v>
      </c>
      <c r="O91" s="1">
        <v>50</v>
      </c>
      <c r="P91" s="1">
        <f t="shared" si="15"/>
        <v>8.1725999999999992</v>
      </c>
      <c r="Q91" s="5"/>
      <c r="R91" s="5"/>
      <c r="S91" s="1"/>
      <c r="T91" s="1">
        <f t="shared" si="17"/>
        <v>22.311626654920101</v>
      </c>
      <c r="U91" s="1">
        <f t="shared" si="18"/>
        <v>22.311626654920101</v>
      </c>
      <c r="V91" s="1">
        <v>14.901</v>
      </c>
      <c r="W91" s="1">
        <v>5.4916</v>
      </c>
      <c r="X91" s="1">
        <v>9.343399999999999</v>
      </c>
      <c r="Y91" s="1">
        <v>12.393000000000001</v>
      </c>
      <c r="Z91" s="1">
        <v>7.3281999999999998</v>
      </c>
      <c r="AA91" s="18" t="s">
        <v>71</v>
      </c>
      <c r="AB91" s="1">
        <f t="shared" si="16"/>
        <v>0</v>
      </c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</row>
    <row r="92" spans="1:48" x14ac:dyDescent="0.25">
      <c r="A92" s="1" t="s">
        <v>146</v>
      </c>
      <c r="B92" s="1" t="s">
        <v>36</v>
      </c>
      <c r="C92" s="1">
        <v>26.97</v>
      </c>
      <c r="D92" s="1">
        <v>13.646000000000001</v>
      </c>
      <c r="E92" s="1">
        <v>13.68</v>
      </c>
      <c r="F92" s="1">
        <v>26.936</v>
      </c>
      <c r="G92" s="6">
        <v>1</v>
      </c>
      <c r="H92" s="1">
        <v>60</v>
      </c>
      <c r="I92" s="1" t="s">
        <v>33</v>
      </c>
      <c r="J92" s="1">
        <v>16</v>
      </c>
      <c r="K92" s="1">
        <f t="shared" si="14"/>
        <v>-2.3200000000000003</v>
      </c>
      <c r="L92" s="1"/>
      <c r="M92" s="1"/>
      <c r="N92" s="1">
        <v>30</v>
      </c>
      <c r="O92" s="1"/>
      <c r="P92" s="1">
        <f t="shared" si="15"/>
        <v>2.7359999999999998</v>
      </c>
      <c r="Q92" s="5"/>
      <c r="R92" s="5"/>
      <c r="S92" s="1"/>
      <c r="T92" s="1">
        <f t="shared" si="17"/>
        <v>20.809941520467838</v>
      </c>
      <c r="U92" s="1">
        <f t="shared" si="18"/>
        <v>20.809941520467838</v>
      </c>
      <c r="V92" s="1">
        <v>4.3391999999999999</v>
      </c>
      <c r="W92" s="1">
        <v>4.4298000000000002</v>
      </c>
      <c r="X92" s="1">
        <v>0.67500000000000004</v>
      </c>
      <c r="Y92" s="1">
        <v>4.67</v>
      </c>
      <c r="Z92" s="1">
        <v>7.4085999999999999</v>
      </c>
      <c r="AA92" s="18" t="s">
        <v>71</v>
      </c>
      <c r="AB92" s="1">
        <f t="shared" si="16"/>
        <v>0</v>
      </c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</row>
    <row r="93" spans="1:48" x14ac:dyDescent="0.25">
      <c r="A93" s="9" t="s">
        <v>147</v>
      </c>
      <c r="B93" s="9" t="s">
        <v>36</v>
      </c>
      <c r="C93" s="9"/>
      <c r="D93" s="9">
        <v>15.11</v>
      </c>
      <c r="E93" s="16">
        <v>15.11</v>
      </c>
      <c r="F93" s="9"/>
      <c r="G93" s="10">
        <v>0</v>
      </c>
      <c r="H93" s="9">
        <v>60</v>
      </c>
      <c r="I93" s="9" t="s">
        <v>38</v>
      </c>
      <c r="J93" s="9">
        <v>14</v>
      </c>
      <c r="K93" s="9">
        <f t="shared" si="14"/>
        <v>1.1099999999999994</v>
      </c>
      <c r="L93" s="9"/>
      <c r="M93" s="9"/>
      <c r="N93" s="9"/>
      <c r="O93" s="9"/>
      <c r="P93" s="9">
        <f t="shared" si="15"/>
        <v>3.0219999999999998</v>
      </c>
      <c r="Q93" s="11"/>
      <c r="R93" s="11"/>
      <c r="S93" s="9"/>
      <c r="T93" s="9">
        <f t="shared" si="17"/>
        <v>0</v>
      </c>
      <c r="U93" s="9">
        <f t="shared" si="18"/>
        <v>0</v>
      </c>
      <c r="V93" s="9">
        <v>2.4119999999999999</v>
      </c>
      <c r="W93" s="9">
        <v>3.7829999999999999</v>
      </c>
      <c r="X93" s="9">
        <v>5.617</v>
      </c>
      <c r="Y93" s="9">
        <v>8.641</v>
      </c>
      <c r="Z93" s="9">
        <v>14.09</v>
      </c>
      <c r="AA93" s="9" t="s">
        <v>148</v>
      </c>
      <c r="AB93" s="9">
        <f t="shared" si="16"/>
        <v>0</v>
      </c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</row>
    <row r="94" spans="1:48" x14ac:dyDescent="0.25">
      <c r="A94" s="1" t="s">
        <v>149</v>
      </c>
      <c r="B94" s="1" t="s">
        <v>36</v>
      </c>
      <c r="C94" s="1">
        <v>78.213999999999999</v>
      </c>
      <c r="D94" s="1"/>
      <c r="E94" s="16">
        <f>10.565+E93</f>
        <v>25.674999999999997</v>
      </c>
      <c r="F94" s="1">
        <v>54.075000000000003</v>
      </c>
      <c r="G94" s="6">
        <v>1</v>
      </c>
      <c r="H94" s="1">
        <v>60</v>
      </c>
      <c r="I94" s="1" t="s">
        <v>41</v>
      </c>
      <c r="J94" s="1">
        <v>10.5</v>
      </c>
      <c r="K94" s="1">
        <f t="shared" si="14"/>
        <v>15.174999999999997</v>
      </c>
      <c r="L94" s="1"/>
      <c r="M94" s="1"/>
      <c r="N94" s="1"/>
      <c r="O94" s="1"/>
      <c r="P94" s="1">
        <f t="shared" si="15"/>
        <v>5.1349999999999998</v>
      </c>
      <c r="Q94" s="5">
        <f>14*P94-O94-N94-F94</f>
        <v>17.814999999999998</v>
      </c>
      <c r="R94" s="5"/>
      <c r="S94" s="1"/>
      <c r="T94" s="1">
        <f t="shared" si="17"/>
        <v>14</v>
      </c>
      <c r="U94" s="1">
        <f t="shared" si="18"/>
        <v>10.530671859785786</v>
      </c>
      <c r="V94" s="1">
        <v>0.30199999999999999</v>
      </c>
      <c r="W94" s="1">
        <v>0.89960000000000007</v>
      </c>
      <c r="X94" s="1">
        <v>0.30599999999999999</v>
      </c>
      <c r="Y94" s="1">
        <v>0.29699999999999999</v>
      </c>
      <c r="Z94" s="1">
        <v>0</v>
      </c>
      <c r="AA94" s="17" t="s">
        <v>161</v>
      </c>
      <c r="AB94" s="1">
        <f t="shared" si="16"/>
        <v>17.814999999999998</v>
      </c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</row>
    <row r="95" spans="1:48" x14ac:dyDescent="0.25">
      <c r="A95" s="1" t="s">
        <v>150</v>
      </c>
      <c r="B95" s="1" t="s">
        <v>32</v>
      </c>
      <c r="C95" s="1">
        <v>4</v>
      </c>
      <c r="D95" s="1">
        <v>128</v>
      </c>
      <c r="E95" s="1">
        <v>22</v>
      </c>
      <c r="F95" s="1">
        <v>104</v>
      </c>
      <c r="G95" s="6">
        <v>0.33</v>
      </c>
      <c r="H95" s="1" t="e">
        <v>#N/A</v>
      </c>
      <c r="I95" s="1" t="s">
        <v>33</v>
      </c>
      <c r="J95" s="1">
        <v>24</v>
      </c>
      <c r="K95" s="1">
        <f t="shared" si="14"/>
        <v>-2</v>
      </c>
      <c r="L95" s="1"/>
      <c r="M95" s="1"/>
      <c r="N95" s="1"/>
      <c r="O95" s="1"/>
      <c r="P95" s="1">
        <f t="shared" si="15"/>
        <v>4.4000000000000004</v>
      </c>
      <c r="Q95" s="5"/>
      <c r="R95" s="5"/>
      <c r="S95" s="1"/>
      <c r="T95" s="1">
        <f t="shared" si="17"/>
        <v>23.636363636363633</v>
      </c>
      <c r="U95" s="1">
        <f t="shared" si="18"/>
        <v>23.636363636363633</v>
      </c>
      <c r="V95" s="1">
        <v>4.4000000000000004</v>
      </c>
      <c r="W95" s="1">
        <v>12.2</v>
      </c>
      <c r="X95" s="1">
        <v>7.4</v>
      </c>
      <c r="Y95" s="1">
        <v>6.4</v>
      </c>
      <c r="Z95" s="1">
        <v>13</v>
      </c>
      <c r="AA95" s="1"/>
      <c r="AB95" s="1">
        <f t="shared" si="16"/>
        <v>0</v>
      </c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</row>
    <row r="96" spans="1:48" x14ac:dyDescent="0.25">
      <c r="A96" s="1" t="s">
        <v>151</v>
      </c>
      <c r="B96" s="1" t="s">
        <v>32</v>
      </c>
      <c r="C96" s="1">
        <v>7</v>
      </c>
      <c r="D96" s="1">
        <v>930</v>
      </c>
      <c r="E96" s="1">
        <v>251</v>
      </c>
      <c r="F96" s="1">
        <v>683</v>
      </c>
      <c r="G96" s="6">
        <v>0.18</v>
      </c>
      <c r="H96" s="1">
        <v>45</v>
      </c>
      <c r="I96" s="1" t="s">
        <v>33</v>
      </c>
      <c r="J96" s="1">
        <v>371</v>
      </c>
      <c r="K96" s="1">
        <f t="shared" si="14"/>
        <v>-120</v>
      </c>
      <c r="L96" s="1"/>
      <c r="M96" s="1"/>
      <c r="N96" s="1"/>
      <c r="O96" s="1"/>
      <c r="P96" s="1">
        <f t="shared" si="15"/>
        <v>50.2</v>
      </c>
      <c r="Q96" s="5"/>
      <c r="R96" s="5"/>
      <c r="S96" s="1"/>
      <c r="T96" s="1">
        <f t="shared" si="17"/>
        <v>13.605577689243027</v>
      </c>
      <c r="U96" s="1">
        <f t="shared" si="18"/>
        <v>13.605577689243027</v>
      </c>
      <c r="V96" s="1">
        <v>41</v>
      </c>
      <c r="W96" s="1">
        <v>89.6</v>
      </c>
      <c r="X96" s="1">
        <v>24.4</v>
      </c>
      <c r="Y96" s="1">
        <v>47</v>
      </c>
      <c r="Z96" s="1">
        <v>96.6</v>
      </c>
      <c r="AA96" s="12" t="s">
        <v>47</v>
      </c>
      <c r="AB96" s="1">
        <f t="shared" si="16"/>
        <v>0</v>
      </c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</row>
    <row r="97" spans="1:48" x14ac:dyDescent="0.25">
      <c r="A97" s="1" t="s">
        <v>152</v>
      </c>
      <c r="B97" s="1" t="s">
        <v>36</v>
      </c>
      <c r="C97" s="1">
        <v>12.477</v>
      </c>
      <c r="D97" s="1">
        <v>56.057000000000002</v>
      </c>
      <c r="E97" s="1">
        <v>17.184999999999999</v>
      </c>
      <c r="F97" s="1">
        <v>51.332999999999998</v>
      </c>
      <c r="G97" s="6">
        <v>1</v>
      </c>
      <c r="H97" s="1">
        <v>45</v>
      </c>
      <c r="I97" s="1" t="s">
        <v>33</v>
      </c>
      <c r="J97" s="1">
        <v>16</v>
      </c>
      <c r="K97" s="1">
        <f t="shared" si="14"/>
        <v>1.1849999999999987</v>
      </c>
      <c r="L97" s="1"/>
      <c r="M97" s="1"/>
      <c r="N97" s="1"/>
      <c r="O97" s="1"/>
      <c r="P97" s="1">
        <f t="shared" si="15"/>
        <v>3.4369999999999998</v>
      </c>
      <c r="Q97" s="5"/>
      <c r="R97" s="5"/>
      <c r="S97" s="1"/>
      <c r="T97" s="1">
        <f t="shared" si="17"/>
        <v>14.935408786732616</v>
      </c>
      <c r="U97" s="1">
        <f t="shared" si="18"/>
        <v>14.935408786732616</v>
      </c>
      <c r="V97" s="1">
        <v>3.7118000000000002</v>
      </c>
      <c r="W97" s="1">
        <v>0</v>
      </c>
      <c r="X97" s="1">
        <v>0</v>
      </c>
      <c r="Y97" s="1">
        <v>0</v>
      </c>
      <c r="Z97" s="1">
        <v>0</v>
      </c>
      <c r="AA97" s="12" t="s">
        <v>162</v>
      </c>
      <c r="AB97" s="1">
        <f t="shared" si="16"/>
        <v>0</v>
      </c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</row>
    <row r="98" spans="1:48" x14ac:dyDescent="0.25">
      <c r="A98" s="1" t="s">
        <v>153</v>
      </c>
      <c r="B98" s="1" t="s">
        <v>36</v>
      </c>
      <c r="C98" s="1">
        <v>124.17100000000001</v>
      </c>
      <c r="D98" s="1">
        <v>239.255</v>
      </c>
      <c r="E98" s="1">
        <v>134.631</v>
      </c>
      <c r="F98" s="1">
        <v>214.63900000000001</v>
      </c>
      <c r="G98" s="6">
        <v>1</v>
      </c>
      <c r="H98" s="1">
        <v>45</v>
      </c>
      <c r="I98" s="1" t="s">
        <v>33</v>
      </c>
      <c r="J98" s="1">
        <v>128.80000000000001</v>
      </c>
      <c r="K98" s="1">
        <f t="shared" si="14"/>
        <v>5.8309999999999889</v>
      </c>
      <c r="L98" s="1"/>
      <c r="M98" s="1"/>
      <c r="N98" s="1"/>
      <c r="O98" s="1"/>
      <c r="P98" s="1">
        <f t="shared" si="15"/>
        <v>26.926200000000001</v>
      </c>
      <c r="Q98" s="5">
        <f t="shared" ref="Q98" si="20">13*P98-O98-N98-F98</f>
        <v>135.40160000000003</v>
      </c>
      <c r="R98" s="5"/>
      <c r="S98" s="1"/>
      <c r="T98" s="1">
        <f t="shared" si="17"/>
        <v>13</v>
      </c>
      <c r="U98" s="1">
        <f t="shared" si="18"/>
        <v>7.97138103408576</v>
      </c>
      <c r="V98" s="1">
        <v>4.4093999999999998</v>
      </c>
      <c r="W98" s="1">
        <v>0</v>
      </c>
      <c r="X98" s="1">
        <v>0</v>
      </c>
      <c r="Y98" s="1">
        <v>0</v>
      </c>
      <c r="Z98" s="1">
        <v>0</v>
      </c>
      <c r="AA98" s="12" t="s">
        <v>163</v>
      </c>
      <c r="AB98" s="1">
        <f t="shared" si="16"/>
        <v>135.40160000000003</v>
      </c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</row>
    <row r="99" spans="1:48" x14ac:dyDescent="0.25">
      <c r="A99" s="19" t="s">
        <v>154</v>
      </c>
      <c r="B99" s="1" t="s">
        <v>36</v>
      </c>
      <c r="C99" s="1"/>
      <c r="D99" s="1"/>
      <c r="E99" s="1"/>
      <c r="F99" s="1"/>
      <c r="G99" s="6">
        <v>1</v>
      </c>
      <c r="H99" s="1">
        <v>45</v>
      </c>
      <c r="I99" s="1" t="s">
        <v>49</v>
      </c>
      <c r="J99" s="1"/>
      <c r="K99" s="1">
        <f t="shared" si="14"/>
        <v>0</v>
      </c>
      <c r="L99" s="1"/>
      <c r="M99" s="1"/>
      <c r="N99" s="1">
        <v>109</v>
      </c>
      <c r="O99" s="1">
        <v>48</v>
      </c>
      <c r="P99" s="1">
        <f t="shared" si="15"/>
        <v>0</v>
      </c>
      <c r="Q99" s="5">
        <v>500</v>
      </c>
      <c r="R99" s="5"/>
      <c r="S99" s="1"/>
      <c r="T99" s="1" t="e">
        <f t="shared" si="17"/>
        <v>#DIV/0!</v>
      </c>
      <c r="U99" s="1" t="e">
        <f t="shared" si="18"/>
        <v>#DIV/0!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3" t="s">
        <v>158</v>
      </c>
      <c r="AB99" s="1">
        <f t="shared" si="16"/>
        <v>500</v>
      </c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</row>
    <row r="100" spans="1:48" x14ac:dyDescent="0.25">
      <c r="A100" s="12" t="s">
        <v>155</v>
      </c>
      <c r="B100" s="1" t="s">
        <v>36</v>
      </c>
      <c r="C100" s="1">
        <v>24.67</v>
      </c>
      <c r="D100" s="1"/>
      <c r="E100" s="1"/>
      <c r="F100" s="16">
        <v>24.67</v>
      </c>
      <c r="G100" s="6">
        <v>0</v>
      </c>
      <c r="H100" s="1">
        <v>45</v>
      </c>
      <c r="I100" s="1" t="s">
        <v>156</v>
      </c>
      <c r="J100" s="1">
        <v>2</v>
      </c>
      <c r="K100" s="1">
        <f t="shared" ref="K100" si="21">E100-J100</f>
        <v>-2</v>
      </c>
      <c r="L100" s="1"/>
      <c r="M100" s="1"/>
      <c r="N100" s="1"/>
      <c r="O100" s="1"/>
      <c r="P100" s="1">
        <f t="shared" si="15"/>
        <v>0</v>
      </c>
      <c r="Q100" s="5"/>
      <c r="R100" s="5"/>
      <c r="S100" s="1"/>
      <c r="T100" s="1" t="e">
        <f t="shared" si="17"/>
        <v>#DIV/0!</v>
      </c>
      <c r="U100" s="1" t="e">
        <f t="shared" si="18"/>
        <v>#DIV/0!</v>
      </c>
      <c r="V100" s="1">
        <v>0.2</v>
      </c>
      <c r="W100" s="1">
        <v>0.43340000000000001</v>
      </c>
      <c r="X100" s="1">
        <v>0.42720000000000002</v>
      </c>
      <c r="Y100" s="1">
        <v>0</v>
      </c>
      <c r="Z100" s="1">
        <v>0</v>
      </c>
      <c r="AA100" s="1"/>
      <c r="AB100" s="1">
        <f t="shared" si="16"/>
        <v>0</v>
      </c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</row>
    <row r="101" spans="1:48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</row>
    <row r="102" spans="1:48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</row>
    <row r="103" spans="1:48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</row>
    <row r="104" spans="1:48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</row>
    <row r="105" spans="1:48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</row>
    <row r="106" spans="1:48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</row>
    <row r="107" spans="1:48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</row>
    <row r="108" spans="1:48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</row>
    <row r="109" spans="1:48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</row>
    <row r="110" spans="1:48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</row>
    <row r="111" spans="1:48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</row>
    <row r="112" spans="1:48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</row>
    <row r="113" spans="1:48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</row>
    <row r="114" spans="1:48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</row>
    <row r="115" spans="1:48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</row>
    <row r="116" spans="1:48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</row>
    <row r="117" spans="1:48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</row>
    <row r="118" spans="1:48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</row>
    <row r="119" spans="1:48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</row>
    <row r="120" spans="1:48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</row>
    <row r="121" spans="1:48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</row>
    <row r="122" spans="1:48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</row>
    <row r="123" spans="1:48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</row>
    <row r="124" spans="1:48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</row>
    <row r="125" spans="1:48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</row>
    <row r="126" spans="1:48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</row>
    <row r="127" spans="1:48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</row>
    <row r="128" spans="1:48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</row>
    <row r="129" spans="1:48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</row>
    <row r="130" spans="1:48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</row>
    <row r="131" spans="1:48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</row>
    <row r="132" spans="1:48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</row>
    <row r="133" spans="1:48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</row>
    <row r="134" spans="1:48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</row>
    <row r="135" spans="1:48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</row>
    <row r="136" spans="1:48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</row>
    <row r="137" spans="1:48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</row>
    <row r="138" spans="1:48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</row>
    <row r="139" spans="1:48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</row>
    <row r="140" spans="1:48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</row>
    <row r="141" spans="1:48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</row>
    <row r="142" spans="1:48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</row>
    <row r="143" spans="1:48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</row>
    <row r="144" spans="1:48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</row>
    <row r="145" spans="1:48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</row>
    <row r="146" spans="1:48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</row>
    <row r="147" spans="1:48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</row>
    <row r="148" spans="1:48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</row>
    <row r="149" spans="1:48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</row>
    <row r="150" spans="1:48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</row>
    <row r="151" spans="1:48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</row>
    <row r="152" spans="1:48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</row>
    <row r="153" spans="1:48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</row>
    <row r="154" spans="1:48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</row>
    <row r="155" spans="1:48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</row>
    <row r="156" spans="1:48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</row>
    <row r="157" spans="1:48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</row>
    <row r="158" spans="1:48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</row>
    <row r="159" spans="1:48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</row>
    <row r="160" spans="1:48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</row>
    <row r="161" spans="1:48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</row>
    <row r="162" spans="1:48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</row>
    <row r="163" spans="1:48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</row>
    <row r="164" spans="1:48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</row>
    <row r="165" spans="1:48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</row>
    <row r="166" spans="1:48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</row>
    <row r="167" spans="1:48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</row>
    <row r="168" spans="1:48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</row>
    <row r="169" spans="1:48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</row>
    <row r="170" spans="1:48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</row>
    <row r="171" spans="1:48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</row>
    <row r="172" spans="1:48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</row>
    <row r="173" spans="1:48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</row>
    <row r="174" spans="1:48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</row>
    <row r="175" spans="1:48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</row>
    <row r="176" spans="1:48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</row>
    <row r="177" spans="1:48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</row>
    <row r="178" spans="1:48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</row>
    <row r="179" spans="1:48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</row>
    <row r="180" spans="1:48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</row>
    <row r="181" spans="1:48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</row>
    <row r="182" spans="1:48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</row>
    <row r="183" spans="1:48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</row>
    <row r="184" spans="1:48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</row>
    <row r="185" spans="1:48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</row>
    <row r="186" spans="1:48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</row>
    <row r="187" spans="1:48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</row>
    <row r="188" spans="1:48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</row>
    <row r="189" spans="1:48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</row>
    <row r="190" spans="1:48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</row>
    <row r="191" spans="1:48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</row>
    <row r="192" spans="1:48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</row>
    <row r="193" spans="1:48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</row>
    <row r="194" spans="1:48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</row>
    <row r="195" spans="1:48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</row>
    <row r="196" spans="1:48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</row>
    <row r="197" spans="1:48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</row>
    <row r="198" spans="1:48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</row>
    <row r="199" spans="1:48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</row>
    <row r="200" spans="1:48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</row>
    <row r="201" spans="1:48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</row>
    <row r="202" spans="1:48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</row>
    <row r="203" spans="1:48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</row>
    <row r="204" spans="1:48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</row>
    <row r="205" spans="1:48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</row>
    <row r="206" spans="1:48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</row>
    <row r="207" spans="1:48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</row>
    <row r="208" spans="1:48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</row>
    <row r="209" spans="1:48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</row>
    <row r="210" spans="1:48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</row>
    <row r="211" spans="1:48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</row>
    <row r="212" spans="1:48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</row>
    <row r="213" spans="1:48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</row>
    <row r="214" spans="1:48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</row>
    <row r="215" spans="1:48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</row>
    <row r="216" spans="1:48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</row>
    <row r="217" spans="1:48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</row>
    <row r="218" spans="1:48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</row>
    <row r="219" spans="1:48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</row>
    <row r="220" spans="1:48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</row>
    <row r="221" spans="1:48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</row>
    <row r="222" spans="1:48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</row>
    <row r="223" spans="1:48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</row>
    <row r="224" spans="1:48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</row>
    <row r="225" spans="1:48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</row>
    <row r="226" spans="1:48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</row>
    <row r="227" spans="1:48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</row>
    <row r="228" spans="1:48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</row>
    <row r="229" spans="1:48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</row>
    <row r="230" spans="1:48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</row>
    <row r="231" spans="1:48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</row>
    <row r="232" spans="1:48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</row>
    <row r="233" spans="1:48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</row>
    <row r="234" spans="1:48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</row>
    <row r="235" spans="1:48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</row>
    <row r="236" spans="1:48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</row>
    <row r="237" spans="1:48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</row>
    <row r="238" spans="1:48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</row>
    <row r="239" spans="1:48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</row>
    <row r="240" spans="1:48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</row>
    <row r="241" spans="1:48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</row>
    <row r="242" spans="1:48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</row>
    <row r="243" spans="1:48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</row>
    <row r="244" spans="1:48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</row>
    <row r="245" spans="1:48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</row>
    <row r="246" spans="1:48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</row>
    <row r="247" spans="1:48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</row>
    <row r="248" spans="1:48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</row>
    <row r="249" spans="1:48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</row>
    <row r="250" spans="1:48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</row>
    <row r="251" spans="1:48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</row>
    <row r="252" spans="1:48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</row>
    <row r="253" spans="1:48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</row>
    <row r="254" spans="1:48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</row>
    <row r="255" spans="1:48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</row>
    <row r="256" spans="1:48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</row>
    <row r="257" spans="1:48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</row>
    <row r="258" spans="1:48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</row>
    <row r="259" spans="1:48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</row>
    <row r="260" spans="1:48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</row>
    <row r="261" spans="1:48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</row>
    <row r="262" spans="1:48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</row>
    <row r="263" spans="1:48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</row>
    <row r="264" spans="1:48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</row>
    <row r="265" spans="1:48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</row>
    <row r="266" spans="1:48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</row>
    <row r="267" spans="1:48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</row>
    <row r="268" spans="1:48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</row>
    <row r="269" spans="1:48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</row>
    <row r="270" spans="1:48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</row>
    <row r="271" spans="1:48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</row>
    <row r="272" spans="1:48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</row>
    <row r="273" spans="1:48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</row>
    <row r="274" spans="1:48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</row>
    <row r="275" spans="1:48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</row>
    <row r="276" spans="1:48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</row>
    <row r="277" spans="1:48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</row>
    <row r="278" spans="1:48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</row>
    <row r="279" spans="1:48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</row>
    <row r="280" spans="1:48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</row>
    <row r="281" spans="1:48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</row>
    <row r="282" spans="1:48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</row>
    <row r="283" spans="1:48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</row>
    <row r="284" spans="1:48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</row>
    <row r="285" spans="1:48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</row>
    <row r="286" spans="1:48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</row>
    <row r="287" spans="1:48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</row>
    <row r="288" spans="1:48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</row>
    <row r="289" spans="1:48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</row>
    <row r="290" spans="1:48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</row>
    <row r="291" spans="1:48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</row>
    <row r="292" spans="1:48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</row>
    <row r="293" spans="1:48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</row>
    <row r="294" spans="1:48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</row>
    <row r="295" spans="1:48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</row>
    <row r="296" spans="1:48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</row>
    <row r="297" spans="1:48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</row>
    <row r="298" spans="1:48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</row>
    <row r="299" spans="1:48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</row>
    <row r="300" spans="1:48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</row>
    <row r="301" spans="1:48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</row>
    <row r="302" spans="1:48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</row>
    <row r="303" spans="1:48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</row>
    <row r="304" spans="1:48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</row>
    <row r="305" spans="1:48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</row>
    <row r="306" spans="1:48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</row>
    <row r="307" spans="1:48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</row>
    <row r="308" spans="1:48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</row>
    <row r="309" spans="1:48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</row>
    <row r="310" spans="1:48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</row>
    <row r="311" spans="1:48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</row>
    <row r="312" spans="1:48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</row>
    <row r="313" spans="1:48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</row>
    <row r="314" spans="1:48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</row>
    <row r="315" spans="1:48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</row>
    <row r="316" spans="1:48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</row>
    <row r="317" spans="1:48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</row>
    <row r="318" spans="1:48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</row>
    <row r="319" spans="1:48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</row>
    <row r="320" spans="1:48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</row>
    <row r="321" spans="1:48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</row>
    <row r="322" spans="1:48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</row>
    <row r="323" spans="1:48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</row>
    <row r="324" spans="1:48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</row>
    <row r="325" spans="1:48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</row>
    <row r="326" spans="1:48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</row>
    <row r="327" spans="1:48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</row>
    <row r="328" spans="1:48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</row>
    <row r="329" spans="1:48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</row>
    <row r="330" spans="1:48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</row>
    <row r="331" spans="1:48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</row>
    <row r="332" spans="1:48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</row>
    <row r="333" spans="1:48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</row>
    <row r="334" spans="1:48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</row>
    <row r="335" spans="1:48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</row>
    <row r="336" spans="1:48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</row>
    <row r="337" spans="1:48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</row>
    <row r="338" spans="1:48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</row>
    <row r="339" spans="1:48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</row>
    <row r="340" spans="1:48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</row>
    <row r="341" spans="1:48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</row>
    <row r="342" spans="1:48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</row>
    <row r="343" spans="1:48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</row>
    <row r="344" spans="1:48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</row>
    <row r="345" spans="1:48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</row>
    <row r="346" spans="1:48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</row>
    <row r="347" spans="1:48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</row>
    <row r="348" spans="1:48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</row>
    <row r="349" spans="1:48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</row>
    <row r="350" spans="1:48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</row>
    <row r="351" spans="1:48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</row>
    <row r="352" spans="1:48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</row>
    <row r="353" spans="1:48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</row>
    <row r="354" spans="1:48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</row>
    <row r="355" spans="1:48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</row>
    <row r="356" spans="1:48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</row>
    <row r="357" spans="1:48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</row>
    <row r="358" spans="1:48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</row>
    <row r="359" spans="1:48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</row>
    <row r="360" spans="1:48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</row>
    <row r="361" spans="1:48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</row>
    <row r="362" spans="1:48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</row>
    <row r="363" spans="1:48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</row>
    <row r="364" spans="1:48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</row>
    <row r="365" spans="1:48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</row>
    <row r="366" spans="1:48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</row>
    <row r="367" spans="1:48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</row>
    <row r="368" spans="1:48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</row>
    <row r="369" spans="1:48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</row>
    <row r="370" spans="1:48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</row>
    <row r="371" spans="1:48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</row>
    <row r="372" spans="1:48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</row>
    <row r="373" spans="1:48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</row>
    <row r="374" spans="1:48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</row>
    <row r="375" spans="1:48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</row>
    <row r="376" spans="1:48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</row>
    <row r="377" spans="1:48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</row>
    <row r="378" spans="1:48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</row>
    <row r="379" spans="1:48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</row>
    <row r="380" spans="1:48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</row>
    <row r="381" spans="1:48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</row>
    <row r="382" spans="1:48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</row>
    <row r="383" spans="1:48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</row>
    <row r="384" spans="1:48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</row>
    <row r="385" spans="1:48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</row>
    <row r="386" spans="1:48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</row>
    <row r="387" spans="1:48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</row>
    <row r="388" spans="1:48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</row>
    <row r="389" spans="1:48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</row>
    <row r="390" spans="1:48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</row>
    <row r="391" spans="1:48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</row>
    <row r="392" spans="1:48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</row>
    <row r="393" spans="1:48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</row>
    <row r="394" spans="1:48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</row>
    <row r="395" spans="1:48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</row>
    <row r="396" spans="1:48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</row>
    <row r="397" spans="1:48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</row>
    <row r="398" spans="1:48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</row>
    <row r="399" spans="1:48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</row>
    <row r="400" spans="1:48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</row>
    <row r="401" spans="1:48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</row>
    <row r="402" spans="1:48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</row>
    <row r="403" spans="1:48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</row>
    <row r="404" spans="1:48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</row>
    <row r="405" spans="1:48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</row>
    <row r="406" spans="1:48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</row>
    <row r="407" spans="1:48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</row>
    <row r="408" spans="1:48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</row>
    <row r="409" spans="1:48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</row>
    <row r="410" spans="1:48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</row>
    <row r="411" spans="1:48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</row>
    <row r="412" spans="1:48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</row>
    <row r="413" spans="1:48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</row>
    <row r="414" spans="1:48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</row>
    <row r="415" spans="1:48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</row>
    <row r="416" spans="1:48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</row>
    <row r="417" spans="1:48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</row>
    <row r="418" spans="1:48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</row>
    <row r="419" spans="1:48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</row>
    <row r="420" spans="1:48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</row>
    <row r="421" spans="1:48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</row>
    <row r="422" spans="1:48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</row>
    <row r="423" spans="1:48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</row>
    <row r="424" spans="1:48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</row>
    <row r="425" spans="1:48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</row>
    <row r="426" spans="1:48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</row>
    <row r="427" spans="1:48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</row>
    <row r="428" spans="1:48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</row>
    <row r="429" spans="1:48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</row>
    <row r="430" spans="1:48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</row>
    <row r="431" spans="1:48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</row>
    <row r="432" spans="1:48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</row>
    <row r="433" spans="1:48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</row>
    <row r="434" spans="1:48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</row>
    <row r="435" spans="1:48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</row>
    <row r="436" spans="1:48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</row>
    <row r="437" spans="1:48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</row>
    <row r="438" spans="1:48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</row>
    <row r="439" spans="1:48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</row>
    <row r="440" spans="1:48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</row>
    <row r="441" spans="1:48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</row>
    <row r="442" spans="1:48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</row>
    <row r="443" spans="1:48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</row>
    <row r="444" spans="1:48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</row>
    <row r="445" spans="1:48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</row>
    <row r="446" spans="1:48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</row>
    <row r="447" spans="1:48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</row>
    <row r="448" spans="1:48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</row>
    <row r="449" spans="1:48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</row>
    <row r="450" spans="1:48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</row>
    <row r="451" spans="1:48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</row>
    <row r="452" spans="1:48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</row>
    <row r="453" spans="1:48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</row>
    <row r="454" spans="1:48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</row>
    <row r="455" spans="1:48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</row>
    <row r="456" spans="1:48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</row>
    <row r="457" spans="1:48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</row>
    <row r="458" spans="1:48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</row>
    <row r="459" spans="1:48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</row>
    <row r="460" spans="1:48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</row>
    <row r="461" spans="1:48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</row>
    <row r="462" spans="1:48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</row>
    <row r="463" spans="1:48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</row>
    <row r="464" spans="1:48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</row>
    <row r="465" spans="1:48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</row>
    <row r="466" spans="1:48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</row>
    <row r="467" spans="1:48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</row>
    <row r="468" spans="1:48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</row>
    <row r="469" spans="1:48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</row>
    <row r="470" spans="1:48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</row>
    <row r="471" spans="1:48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</row>
    <row r="472" spans="1:48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</row>
    <row r="473" spans="1:48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</row>
    <row r="474" spans="1:48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</row>
    <row r="475" spans="1:48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</row>
    <row r="476" spans="1:48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</row>
    <row r="477" spans="1:48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</row>
    <row r="478" spans="1:48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</row>
    <row r="479" spans="1:48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</row>
    <row r="480" spans="1:48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</row>
    <row r="481" spans="1:48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</row>
    <row r="482" spans="1:48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</row>
    <row r="483" spans="1:48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</row>
    <row r="484" spans="1:48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</row>
    <row r="485" spans="1:48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</row>
    <row r="486" spans="1:48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</row>
    <row r="487" spans="1:48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</row>
    <row r="488" spans="1:48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</row>
    <row r="489" spans="1:48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</row>
    <row r="490" spans="1:48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</row>
    <row r="491" spans="1:48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</row>
    <row r="492" spans="1:48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</row>
    <row r="493" spans="1:48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</row>
    <row r="494" spans="1:48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</row>
    <row r="495" spans="1:48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</row>
    <row r="496" spans="1:48" x14ac:dyDescent="0.25">
      <c r="A496" s="1"/>
      <c r="B496" s="1"/>
      <c r="C496" s="1"/>
      <c r="D496" s="1"/>
      <c r="E496" s="1"/>
      <c r="F496" s="1"/>
      <c r="G496" s="6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</row>
    <row r="497" spans="1:48" x14ac:dyDescent="0.25">
      <c r="A497" s="1"/>
      <c r="B497" s="1"/>
      <c r="C497" s="1"/>
      <c r="D497" s="1"/>
      <c r="E497" s="1"/>
      <c r="F497" s="1"/>
      <c r="G497" s="6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</row>
    <row r="498" spans="1:48" x14ac:dyDescent="0.25">
      <c r="A498" s="1"/>
      <c r="B498" s="1"/>
      <c r="C498" s="1"/>
      <c r="D498" s="1"/>
      <c r="E498" s="1"/>
      <c r="F498" s="1"/>
      <c r="G498" s="6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</row>
  </sheetData>
  <autoFilter ref="A3:AB100" xr:uid="{645089D4-C2DE-462B-BDA3-D912DC5B2558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2024-12-03T10:28:18Z</dcterms:created>
  <dcterms:modified xsi:type="dcterms:W3CDTF">2024-12-03T11:24:30Z</dcterms:modified>
</cp:coreProperties>
</file>