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Ост СЫР филиалы\"/>
    </mc:Choice>
  </mc:AlternateContent>
  <xr:revisionPtr revIDLastSave="0" documentId="13_ncr:1_{323D3BBF-39C1-434D-B777-2E6AC87DC2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2" i="1" l="1"/>
  <c r="P14" i="1"/>
  <c r="P16" i="1"/>
  <c r="P25" i="1"/>
  <c r="P29" i="1"/>
  <c r="P34" i="1"/>
  <c r="P39" i="1"/>
  <c r="P38" i="1"/>
  <c r="P37" i="1"/>
  <c r="AB37" i="1" s="1"/>
  <c r="P36" i="1"/>
  <c r="P33" i="1"/>
  <c r="P32" i="1"/>
  <c r="P20" i="1"/>
  <c r="AB19" i="1"/>
  <c r="P7" i="1"/>
  <c r="P9" i="1"/>
  <c r="AB10" i="1"/>
  <c r="AB12" i="1"/>
  <c r="P13" i="1"/>
  <c r="AB7" i="1"/>
  <c r="AB8" i="1"/>
  <c r="AB26" i="1"/>
  <c r="AB9" i="1"/>
  <c r="AB11" i="1"/>
  <c r="AB13" i="1"/>
  <c r="AB14" i="1"/>
  <c r="AB16" i="1"/>
  <c r="AB18" i="1"/>
  <c r="AB20" i="1"/>
  <c r="AB21" i="1"/>
  <c r="AB22" i="1"/>
  <c r="AB24" i="1"/>
  <c r="AB25" i="1"/>
  <c r="AB27" i="1"/>
  <c r="AB35" i="1"/>
  <c r="AB15" i="1"/>
  <c r="AB17" i="1"/>
  <c r="AB30" i="1"/>
  <c r="AB23" i="1"/>
  <c r="AB28" i="1"/>
  <c r="AB29" i="1"/>
  <c r="AB31" i="1"/>
  <c r="AB32" i="1"/>
  <c r="AB33" i="1"/>
  <c r="AB34" i="1"/>
  <c r="AB36" i="1"/>
  <c r="AB38" i="1"/>
  <c r="AB39" i="1"/>
  <c r="AB40" i="1"/>
  <c r="AB41" i="1"/>
  <c r="AB42" i="1"/>
  <c r="AB43" i="1"/>
  <c r="AB6" i="1"/>
  <c r="O7" i="1"/>
  <c r="S7" i="1" s="1"/>
  <c r="O8" i="1"/>
  <c r="S8" i="1" s="1"/>
  <c r="O26" i="1"/>
  <c r="S26" i="1" s="1"/>
  <c r="O47" i="1"/>
  <c r="T47" i="1" s="1"/>
  <c r="O45" i="1"/>
  <c r="T45" i="1" s="1"/>
  <c r="O46" i="1"/>
  <c r="T46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6" i="1"/>
  <c r="S16" i="1" s="1"/>
  <c r="O18" i="1"/>
  <c r="S18" i="1" s="1"/>
  <c r="O19" i="1"/>
  <c r="S19" i="1" s="1"/>
  <c r="O20" i="1"/>
  <c r="S20" i="1" s="1"/>
  <c r="O21" i="1"/>
  <c r="S21" i="1" s="1"/>
  <c r="O22" i="1"/>
  <c r="S22" i="1" s="1"/>
  <c r="O24" i="1"/>
  <c r="S24" i="1" s="1"/>
  <c r="O25" i="1"/>
  <c r="S25" i="1" s="1"/>
  <c r="O27" i="1"/>
  <c r="S27" i="1" s="1"/>
  <c r="O35" i="1"/>
  <c r="S35" i="1" s="1"/>
  <c r="O15" i="1"/>
  <c r="S15" i="1" s="1"/>
  <c r="O17" i="1"/>
  <c r="S17" i="1" s="1"/>
  <c r="O30" i="1"/>
  <c r="S30" i="1" s="1"/>
  <c r="O23" i="1"/>
  <c r="S23" i="1" s="1"/>
  <c r="O28" i="1"/>
  <c r="S28" i="1" s="1"/>
  <c r="O29" i="1"/>
  <c r="S29" i="1" s="1"/>
  <c r="O31" i="1"/>
  <c r="S31" i="1" s="1"/>
  <c r="O32" i="1"/>
  <c r="O33" i="1"/>
  <c r="S33" i="1" s="1"/>
  <c r="O34" i="1"/>
  <c r="S34" i="1" s="1"/>
  <c r="O36" i="1"/>
  <c r="S36" i="1" s="1"/>
  <c r="O37" i="1"/>
  <c r="S37" i="1" s="1"/>
  <c r="O38" i="1"/>
  <c r="S38" i="1" s="1"/>
  <c r="O39" i="1"/>
  <c r="S39" i="1" s="1"/>
  <c r="O40" i="1"/>
  <c r="S40" i="1" s="1"/>
  <c r="O41" i="1"/>
  <c r="S41" i="1" s="1"/>
  <c r="O43" i="1"/>
  <c r="S43" i="1" s="1"/>
  <c r="O6" i="1"/>
  <c r="T6" i="1" s="1"/>
  <c r="K43" i="1"/>
  <c r="K42" i="1"/>
  <c r="K41" i="1"/>
  <c r="K40" i="1"/>
  <c r="K39" i="1"/>
  <c r="K38" i="1"/>
  <c r="K37" i="1"/>
  <c r="K36" i="1"/>
  <c r="K34" i="1"/>
  <c r="K33" i="1"/>
  <c r="K32" i="1"/>
  <c r="K31" i="1"/>
  <c r="K29" i="1"/>
  <c r="K28" i="1"/>
  <c r="K23" i="1"/>
  <c r="K30" i="1"/>
  <c r="K17" i="1"/>
  <c r="K15" i="1"/>
  <c r="K35" i="1"/>
  <c r="K27" i="1"/>
  <c r="K25" i="1"/>
  <c r="K24" i="1"/>
  <c r="K22" i="1"/>
  <c r="K21" i="1"/>
  <c r="K20" i="1"/>
  <c r="K19" i="1"/>
  <c r="K18" i="1"/>
  <c r="K16" i="1"/>
  <c r="K14" i="1"/>
  <c r="K13" i="1"/>
  <c r="K12" i="1"/>
  <c r="K11" i="1"/>
  <c r="K10" i="1"/>
  <c r="K9" i="1"/>
  <c r="K46" i="1"/>
  <c r="K45" i="1"/>
  <c r="K47" i="1"/>
  <c r="K26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S42" i="1" l="1"/>
  <c r="S32" i="1"/>
  <c r="P5" i="1"/>
  <c r="S45" i="1"/>
  <c r="S46" i="1"/>
  <c r="S47" i="1"/>
  <c r="T36" i="1"/>
  <c r="T21" i="1"/>
  <c r="AB5" i="1"/>
  <c r="S6" i="1"/>
  <c r="T30" i="1"/>
  <c r="T11" i="1"/>
  <c r="T40" i="1"/>
  <c r="T31" i="1"/>
  <c r="T27" i="1"/>
  <c r="T16" i="1"/>
  <c r="T26" i="1"/>
  <c r="T42" i="1"/>
  <c r="T38" i="1"/>
  <c r="T33" i="1"/>
  <c r="T28" i="1"/>
  <c r="T15" i="1"/>
  <c r="T24" i="1"/>
  <c r="T19" i="1"/>
  <c r="T13" i="1"/>
  <c r="T9" i="1"/>
  <c r="T7" i="1"/>
  <c r="T43" i="1"/>
  <c r="T41" i="1"/>
  <c r="T39" i="1"/>
  <c r="T37" i="1"/>
  <c r="T34" i="1"/>
  <c r="T32" i="1"/>
  <c r="T29" i="1"/>
  <c r="T23" i="1"/>
  <c r="T17" i="1"/>
  <c r="T35" i="1"/>
  <c r="T25" i="1"/>
  <c r="T22" i="1"/>
  <c r="T20" i="1"/>
  <c r="T18" i="1"/>
  <c r="T14" i="1"/>
  <c r="T12" i="1"/>
  <c r="T10" i="1"/>
  <c r="T8" i="1"/>
  <c r="O5" i="1"/>
  <c r="K5" i="1"/>
</calcChain>
</file>

<file path=xl/sharedStrings.xml><?xml version="1.0" encoding="utf-8"?>
<sst xmlns="http://schemas.openxmlformats.org/spreadsheetml/2006/main" count="144" uniqueCount="84">
  <si>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</si>
  <si>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</si>
  <si>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</si>
  <si>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</si>
  <si>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</si>
  <si>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</si>
  <si>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</si>
  <si>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</si>
  <si>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</si>
  <si>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</si>
  <si>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</si>
  <si>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</si>
  <si>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</si>
  <si>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</si>
  <si>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</si>
  <si>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</si>
  <si>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</si>
  <si>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</si>
  <si>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</si>
  <si>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</si>
  <si>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</si>
  <si>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</si>
  <si>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</si>
  <si>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</si>
  <si>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</si>
  <si>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</si>
  <si>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</si>
  <si>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</si>
  <si>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</si>
  <si>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</si>
  <si>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</si>
  <si>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</si>
  <si>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</si>
  <si>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</si>
  <si>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</si>
  <si>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</si>
  <si>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</si>
  <si>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</si>
  <si>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</si>
  <si>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</si>
  <si>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</si>
  <si>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</si>
  <si>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</si>
  <si>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</si>
  <si>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</si>
  <si>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отгрузит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</si>
  <si>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</si>
  <si>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</si>
  <si>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</si>
  <si>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</si>
  <si>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</si>
  <si>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</si>
  <si>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</si>
  <si>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</si>
  <si>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</si>
  <si>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</si>
  <si>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</si>
  <si>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отгрузил 145кг вместо 230кг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</si>
  <si>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</si>
  <si>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</si>
  <si>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</si>
  <si>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</si>
  <si>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</si>
  <si>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</si>
  <si>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</si>
  <si>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</si>
  <si>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</si>
  <si>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</si>
  <si>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</si>
  <si>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</si>
  <si>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</si>
  <si>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29,10,24 завод не отгрузил / 22,10,24 завод не отгрузил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</si>
  <si>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</si>
  <si>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</si>
  <si>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</si>
  <si>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</si>
  <si>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</si>
  <si>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</si>
  <si>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</si>
  <si>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22,10,24 завод не отгрузил</t>
  </si>
  <si>
    <t>Сыч/Прод Коровино Тильзитер Оригин 50% ВЕС (5 кг брус) СЗМЖ  ОСТАНКИНО</t>
  </si>
  <si>
    <t>02,12,24 завод не отгрузил / 05,11,24 завод отгрузил 115кг вместо 200кг / 22,10,24 завод не отгрузил</t>
  </si>
  <si>
    <t>02,12,24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</si>
  <si>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07,10,24 излишки 258шт. / 17,10,24 излишки 49шт.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</si>
</sst>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8.7109375" bestFit="1" customWidth="1"/>
    <col min="10" max="11" width="6.42578125" customWidth="1"/>
    <col min="12" max="13" width="0.85546875" customWidth="1"/>
    <col min="14" max="17" width="6.42578125" customWidth="1"/>
    <col min="18" max="18" width="21" customWidth="1"/>
    <col min="19" max="20" width="5" customWidth="1"/>
    <col min="21" max="26" width="6" customWidth="1"/>
    <col min="27" max="27" width="48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5535.8240000000005</v>
      </c>
      <c r="F5" s="4">
        <f>SUM(F6:F494)</f>
        <v>10740.772000000001</v>
      </c>
      <c r="G5" s="6"/>
      <c r="H5" s="1"/>
      <c r="I5" s="1"/>
      <c r="J5" s="4">
        <f t="shared" ref="J5:Q5" si="0">SUM(J6:J494)</f>
        <v>6194.1730000000007</v>
      </c>
      <c r="K5" s="4">
        <f t="shared" si="0"/>
        <v>-658.34899999999993</v>
      </c>
      <c r="L5" s="4">
        <f t="shared" si="0"/>
        <v>0</v>
      </c>
      <c r="M5" s="4">
        <f t="shared" si="0"/>
        <v>0</v>
      </c>
      <c r="N5" s="4">
        <f t="shared" si="0"/>
        <v>5907.3919999999998</v>
      </c>
      <c r="O5" s="4">
        <f t="shared" si="0"/>
        <v>1107.1648</v>
      </c>
      <c r="P5" s="4">
        <f t="shared" si="0"/>
        <v>3065.2249999999999</v>
      </c>
      <c r="Q5" s="4">
        <f t="shared" si="0"/>
        <v>0</v>
      </c>
      <c r="R5" s="1"/>
      <c r="S5" s="1"/>
      <c r="T5" s="1"/>
      <c r="U5" s="4">
        <f t="shared" ref="U5:Z5" si="1">SUM(U6:U494)</f>
        <v>1124.271</v>
      </c>
      <c r="V5" s="4">
        <f t="shared" si="1"/>
        <v>1205.3967999999998</v>
      </c>
      <c r="W5" s="4">
        <f t="shared" si="1"/>
        <v>1197.9918000000002</v>
      </c>
      <c r="X5" s="4">
        <f t="shared" si="1"/>
        <v>1283.5038000000002</v>
      </c>
      <c r="Y5" s="4">
        <f t="shared" si="1"/>
        <v>1088.6310000000001</v>
      </c>
      <c r="Z5" s="4">
        <f t="shared" si="1"/>
        <v>1227.7642000000001</v>
      </c>
      <c r="AA5" s="1"/>
      <c r="AB5" s="4">
        <f>SUM(AB6:AB494)</f>
        <v>957.21699999999987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29</v>
      </c>
      <c r="D6" s="1">
        <v>48</v>
      </c>
      <c r="E6" s="1">
        <v>19</v>
      </c>
      <c r="F6" s="1">
        <v>58</v>
      </c>
      <c r="G6" s="6">
        <v>0.14000000000000001</v>
      </c>
      <c r="H6" s="1">
        <v>180</v>
      </c>
      <c r="I6" s="1">
        <v>9988421</v>
      </c>
      <c r="J6" s="1">
        <v>19</v>
      </c>
      <c r="K6" s="1">
        <f t="shared" ref="K6:K43" si="2">E6-J6</f>
        <v>0</v>
      </c>
      <c r="L6" s="1"/>
      <c r="M6" s="1"/>
      <c r="N6" s="1"/>
      <c r="O6" s="1">
        <f t="shared" ref="O6:O43" si="3">E6/5</f>
        <v>3.8</v>
      </c>
      <c r="P6" s="5"/>
      <c r="Q6" s="5"/>
      <c r="R6" s="1"/>
      <c r="S6" s="1">
        <f t="shared" ref="S6:S43" si="4">(F6+N6+P6)/O6</f>
        <v>15.263157894736842</v>
      </c>
      <c r="T6" s="1">
        <f t="shared" ref="T6:T43" si="5">(F6+N6)/O6</f>
        <v>15.263157894736842</v>
      </c>
      <c r="U6" s="1">
        <v>1.6</v>
      </c>
      <c r="V6" s="1">
        <v>5</v>
      </c>
      <c r="W6" s="1">
        <v>3.8</v>
      </c>
      <c r="X6" s="1">
        <v>6</v>
      </c>
      <c r="Y6" s="1">
        <v>6</v>
      </c>
      <c r="Z6" s="1">
        <v>6.2</v>
      </c>
      <c r="AA6" s="37" t="s">
        <v>33</v>
      </c>
      <c r="AB6" s="1">
        <f t="shared" ref="AB6:AB43" si="6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190</v>
      </c>
      <c r="D7" s="1"/>
      <c r="E7" s="1">
        <v>61</v>
      </c>
      <c r="F7" s="1">
        <v>127</v>
      </c>
      <c r="G7" s="6">
        <v>0.18</v>
      </c>
      <c r="H7" s="1">
        <v>270</v>
      </c>
      <c r="I7" s="1">
        <v>9988438</v>
      </c>
      <c r="J7" s="1">
        <v>61</v>
      </c>
      <c r="K7" s="1">
        <f t="shared" si="2"/>
        <v>0</v>
      </c>
      <c r="L7" s="1"/>
      <c r="M7" s="1"/>
      <c r="N7" s="1"/>
      <c r="O7" s="1">
        <f t="shared" si="3"/>
        <v>12.2</v>
      </c>
      <c r="P7" s="5">
        <f t="shared" ref="P7:P13" si="7">14*O7-N7-F7</f>
        <v>43.799999999999983</v>
      </c>
      <c r="Q7" s="5"/>
      <c r="R7" s="1"/>
      <c r="S7" s="1">
        <f t="shared" si="4"/>
        <v>14</v>
      </c>
      <c r="T7" s="1">
        <f t="shared" si="5"/>
        <v>10.409836065573771</v>
      </c>
      <c r="U7" s="1">
        <v>8</v>
      </c>
      <c r="V7" s="1">
        <v>16.2</v>
      </c>
      <c r="W7" s="1">
        <v>18.600000000000001</v>
      </c>
      <c r="X7" s="1">
        <v>13.6</v>
      </c>
      <c r="Y7" s="1">
        <v>14.2</v>
      </c>
      <c r="Z7" s="1">
        <v>12</v>
      </c>
      <c r="AA7" s="38" t="s">
        <v>33</v>
      </c>
      <c r="AB7" s="1">
        <f t="shared" si="6"/>
        <v>7.8839999999999968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141</v>
      </c>
      <c r="D8" s="1">
        <v>96</v>
      </c>
      <c r="E8" s="1">
        <v>52</v>
      </c>
      <c r="F8" s="1">
        <v>183</v>
      </c>
      <c r="G8" s="6">
        <v>0.18</v>
      </c>
      <c r="H8" s="1">
        <v>270</v>
      </c>
      <c r="I8" s="1">
        <v>9988445</v>
      </c>
      <c r="J8" s="1">
        <v>55</v>
      </c>
      <c r="K8" s="1">
        <f t="shared" si="2"/>
        <v>-3</v>
      </c>
      <c r="L8" s="1"/>
      <c r="M8" s="1"/>
      <c r="N8" s="1"/>
      <c r="O8" s="1">
        <f t="shared" si="3"/>
        <v>10.4</v>
      </c>
      <c r="P8" s="5"/>
      <c r="Q8" s="5"/>
      <c r="R8" s="1"/>
      <c r="S8" s="1">
        <f t="shared" si="4"/>
        <v>17.596153846153847</v>
      </c>
      <c r="T8" s="1">
        <f t="shared" si="5"/>
        <v>17.596153846153847</v>
      </c>
      <c r="U8" s="1">
        <v>8.6</v>
      </c>
      <c r="V8" s="1">
        <v>18.2</v>
      </c>
      <c r="W8" s="1">
        <v>16.2</v>
      </c>
      <c r="X8" s="1">
        <v>20.6</v>
      </c>
      <c r="Y8" s="1">
        <v>13.6</v>
      </c>
      <c r="Z8" s="1">
        <v>11.8</v>
      </c>
      <c r="AA8" s="38" t="s">
        <v>33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31</v>
      </c>
      <c r="C9" s="1">
        <v>32</v>
      </c>
      <c r="D9" s="1">
        <v>8</v>
      </c>
      <c r="E9" s="1">
        <v>15</v>
      </c>
      <c r="F9" s="1">
        <v>25</v>
      </c>
      <c r="G9" s="6">
        <v>0.4</v>
      </c>
      <c r="H9" s="1">
        <v>270</v>
      </c>
      <c r="I9" s="1">
        <v>9988452</v>
      </c>
      <c r="J9" s="1">
        <v>17</v>
      </c>
      <c r="K9" s="1">
        <f t="shared" si="2"/>
        <v>-2</v>
      </c>
      <c r="L9" s="1"/>
      <c r="M9" s="1"/>
      <c r="N9" s="1"/>
      <c r="O9" s="1">
        <f t="shared" si="3"/>
        <v>3</v>
      </c>
      <c r="P9" s="5">
        <f t="shared" si="7"/>
        <v>17</v>
      </c>
      <c r="Q9" s="5"/>
      <c r="R9" s="1"/>
      <c r="S9" s="1">
        <f t="shared" si="4"/>
        <v>14</v>
      </c>
      <c r="T9" s="1">
        <f t="shared" si="5"/>
        <v>8.3333333333333339</v>
      </c>
      <c r="U9" s="1">
        <v>1.4</v>
      </c>
      <c r="V9" s="1">
        <v>2.6</v>
      </c>
      <c r="W9" s="1">
        <v>2.8</v>
      </c>
      <c r="X9" s="1">
        <v>3</v>
      </c>
      <c r="Y9" s="1">
        <v>2.2000000000000002</v>
      </c>
      <c r="Z9" s="1">
        <v>1.2</v>
      </c>
      <c r="AA9" s="38" t="s">
        <v>33</v>
      </c>
      <c r="AB9" s="1">
        <f t="shared" si="6"/>
        <v>6.8000000000000007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31</v>
      </c>
      <c r="C10" s="1">
        <v>225</v>
      </c>
      <c r="D10" s="1"/>
      <c r="E10" s="1">
        <v>32</v>
      </c>
      <c r="F10" s="1">
        <v>192</v>
      </c>
      <c r="G10" s="6">
        <v>0.4</v>
      </c>
      <c r="H10" s="1">
        <v>270</v>
      </c>
      <c r="I10" s="1">
        <v>9988476</v>
      </c>
      <c r="J10" s="1">
        <v>32</v>
      </c>
      <c r="K10" s="1">
        <f t="shared" si="2"/>
        <v>0</v>
      </c>
      <c r="L10" s="1"/>
      <c r="M10" s="1"/>
      <c r="N10" s="1"/>
      <c r="O10" s="1">
        <f t="shared" si="3"/>
        <v>6.4</v>
      </c>
      <c r="P10" s="5"/>
      <c r="Q10" s="5"/>
      <c r="R10" s="1"/>
      <c r="S10" s="1">
        <f t="shared" si="4"/>
        <v>30</v>
      </c>
      <c r="T10" s="1">
        <f t="shared" si="5"/>
        <v>30</v>
      </c>
      <c r="U10" s="1">
        <v>3.8</v>
      </c>
      <c r="V10" s="1">
        <v>10.8</v>
      </c>
      <c r="W10" s="1">
        <v>0.6</v>
      </c>
      <c r="X10" s="1">
        <v>2.6</v>
      </c>
      <c r="Y10" s="1">
        <v>2</v>
      </c>
      <c r="Z10" s="1">
        <v>0.6</v>
      </c>
      <c r="AA10" s="37" t="s">
        <v>83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31</v>
      </c>
      <c r="C11" s="1">
        <v>87</v>
      </c>
      <c r="D11" s="1">
        <v>288</v>
      </c>
      <c r="E11" s="1">
        <v>57</v>
      </c>
      <c r="F11" s="1">
        <v>316</v>
      </c>
      <c r="G11" s="6">
        <v>0.18</v>
      </c>
      <c r="H11" s="1">
        <v>150</v>
      </c>
      <c r="I11" s="1">
        <v>5034819</v>
      </c>
      <c r="J11" s="1">
        <v>136</v>
      </c>
      <c r="K11" s="1">
        <f t="shared" si="2"/>
        <v>-79</v>
      </c>
      <c r="L11" s="1"/>
      <c r="M11" s="1"/>
      <c r="N11" s="1"/>
      <c r="O11" s="1">
        <f t="shared" si="3"/>
        <v>11.4</v>
      </c>
      <c r="P11" s="5"/>
      <c r="Q11" s="5"/>
      <c r="R11" s="1"/>
      <c r="S11" s="1">
        <f t="shared" si="4"/>
        <v>27.719298245614034</v>
      </c>
      <c r="T11" s="1">
        <f t="shared" si="5"/>
        <v>27.719298245614034</v>
      </c>
      <c r="U11" s="1">
        <v>6.8</v>
      </c>
      <c r="V11" s="1">
        <v>26</v>
      </c>
      <c r="W11" s="1">
        <v>11.4</v>
      </c>
      <c r="X11" s="1">
        <v>12.6</v>
      </c>
      <c r="Y11" s="1">
        <v>18.600000000000001</v>
      </c>
      <c r="Z11" s="1">
        <v>9.1999999999999993</v>
      </c>
      <c r="AA11" s="37" t="s">
        <v>33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8" t="s">
        <v>44</v>
      </c>
      <c r="B12" s="1" t="s">
        <v>36</v>
      </c>
      <c r="C12" s="1"/>
      <c r="D12" s="1"/>
      <c r="E12" s="1"/>
      <c r="F12" s="1"/>
      <c r="G12" s="6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250</v>
      </c>
      <c r="O12" s="1">
        <f t="shared" si="3"/>
        <v>0</v>
      </c>
      <c r="P12" s="5"/>
      <c r="Q12" s="5"/>
      <c r="R12" s="1"/>
      <c r="S12" s="1" t="e">
        <f t="shared" si="4"/>
        <v>#DIV/0!</v>
      </c>
      <c r="T12" s="1" t="e">
        <f t="shared" si="5"/>
        <v>#DIV/0!</v>
      </c>
      <c r="U12" s="1">
        <v>11.401999999999999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8" t="s">
        <v>45</v>
      </c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46</v>
      </c>
      <c r="B13" s="1" t="s">
        <v>31</v>
      </c>
      <c r="C13" s="1">
        <v>72</v>
      </c>
      <c r="D13" s="1">
        <v>144</v>
      </c>
      <c r="E13" s="1">
        <v>77</v>
      </c>
      <c r="F13" s="1">
        <v>134</v>
      </c>
      <c r="G13" s="6">
        <v>0.1</v>
      </c>
      <c r="H13" s="1">
        <v>90</v>
      </c>
      <c r="I13" s="1">
        <v>8444163</v>
      </c>
      <c r="J13" s="1">
        <v>128</v>
      </c>
      <c r="K13" s="1">
        <f t="shared" si="2"/>
        <v>-51</v>
      </c>
      <c r="L13" s="1"/>
      <c r="M13" s="1"/>
      <c r="N13" s="1">
        <v>73.599999999999966</v>
      </c>
      <c r="O13" s="1">
        <f t="shared" si="3"/>
        <v>15.4</v>
      </c>
      <c r="P13" s="5">
        <f t="shared" si="7"/>
        <v>8.0000000000000284</v>
      </c>
      <c r="Q13" s="5"/>
      <c r="R13" s="1"/>
      <c r="S13" s="1">
        <f t="shared" si="4"/>
        <v>14</v>
      </c>
      <c r="T13" s="1">
        <f t="shared" si="5"/>
        <v>13.480519480519478</v>
      </c>
      <c r="U13" s="1">
        <v>20.399999999999999</v>
      </c>
      <c r="V13" s="1">
        <v>21.4</v>
      </c>
      <c r="W13" s="1">
        <v>17.600000000000001</v>
      </c>
      <c r="X13" s="1">
        <v>29.2</v>
      </c>
      <c r="Y13" s="1">
        <v>12.2</v>
      </c>
      <c r="Z13" s="1">
        <v>23.6</v>
      </c>
      <c r="AA13" s="1"/>
      <c r="AB13" s="1">
        <f t="shared" si="6"/>
        <v>0.80000000000000293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47</v>
      </c>
      <c r="B14" s="20" t="s">
        <v>31</v>
      </c>
      <c r="C14" s="20">
        <v>300</v>
      </c>
      <c r="D14" s="20">
        <v>92</v>
      </c>
      <c r="E14" s="20">
        <v>241</v>
      </c>
      <c r="F14" s="21">
        <v>145</v>
      </c>
      <c r="G14" s="6">
        <v>0.18</v>
      </c>
      <c r="H14" s="1">
        <v>150</v>
      </c>
      <c r="I14" s="1">
        <v>5038411</v>
      </c>
      <c r="J14" s="1">
        <v>249</v>
      </c>
      <c r="K14" s="1">
        <f t="shared" si="2"/>
        <v>-8</v>
      </c>
      <c r="L14" s="1"/>
      <c r="M14" s="1"/>
      <c r="N14" s="1">
        <v>400</v>
      </c>
      <c r="O14" s="1">
        <f t="shared" si="3"/>
        <v>48.2</v>
      </c>
      <c r="P14" s="5">
        <f>14*(O14+O15)-N14-N15-F14-F15</f>
        <v>115.80000000000007</v>
      </c>
      <c r="Q14" s="5"/>
      <c r="R14" s="1"/>
      <c r="S14" s="1">
        <f t="shared" si="4"/>
        <v>13.709543568464731</v>
      </c>
      <c r="T14" s="1">
        <f t="shared" si="5"/>
        <v>11.307053941908713</v>
      </c>
      <c r="U14" s="1">
        <v>50.6</v>
      </c>
      <c r="V14" s="1">
        <v>43.6</v>
      </c>
      <c r="W14" s="1">
        <v>50</v>
      </c>
      <c r="X14" s="1">
        <v>52.4</v>
      </c>
      <c r="Y14" s="1">
        <v>36.799999999999997</v>
      </c>
      <c r="Z14" s="1">
        <v>61.4</v>
      </c>
      <c r="AA14" s="1"/>
      <c r="AB14" s="1">
        <f t="shared" si="6"/>
        <v>20.844000000000012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31" t="s">
        <v>61</v>
      </c>
      <c r="B15" s="32" t="s">
        <v>31</v>
      </c>
      <c r="C15" s="32">
        <v>14</v>
      </c>
      <c r="D15" s="32"/>
      <c r="E15" s="32"/>
      <c r="F15" s="33">
        <v>14</v>
      </c>
      <c r="G15" s="34">
        <v>0</v>
      </c>
      <c r="H15" s="35" t="e">
        <v>#N/A</v>
      </c>
      <c r="I15" s="35" t="s">
        <v>37</v>
      </c>
      <c r="J15" s="35">
        <v>24</v>
      </c>
      <c r="K15" s="35">
        <f>E15-J15</f>
        <v>-24</v>
      </c>
      <c r="L15" s="35"/>
      <c r="M15" s="35"/>
      <c r="N15" s="35"/>
      <c r="O15" s="35">
        <f t="shared" si="3"/>
        <v>0</v>
      </c>
      <c r="P15" s="36"/>
      <c r="Q15" s="36"/>
      <c r="R15" s="35"/>
      <c r="S15" s="35" t="e">
        <f t="shared" si="4"/>
        <v>#DIV/0!</v>
      </c>
      <c r="T15" s="35" t="e">
        <f t="shared" si="5"/>
        <v>#DIV/0!</v>
      </c>
      <c r="U15" s="35">
        <v>0</v>
      </c>
      <c r="V15" s="35">
        <v>0</v>
      </c>
      <c r="W15" s="35">
        <v>-0.6</v>
      </c>
      <c r="X15" s="35">
        <v>0</v>
      </c>
      <c r="Y15" s="35">
        <v>-0.2</v>
      </c>
      <c r="Z15" s="35">
        <v>0</v>
      </c>
      <c r="AA15" s="35" t="s">
        <v>33</v>
      </c>
      <c r="AB15" s="35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48</v>
      </c>
      <c r="B16" s="20" t="s">
        <v>31</v>
      </c>
      <c r="C16" s="20">
        <v>440</v>
      </c>
      <c r="D16" s="20">
        <v>1</v>
      </c>
      <c r="E16" s="20">
        <v>297</v>
      </c>
      <c r="F16" s="21">
        <v>144</v>
      </c>
      <c r="G16" s="6">
        <v>0.18</v>
      </c>
      <c r="H16" s="1">
        <v>150</v>
      </c>
      <c r="I16" s="1">
        <v>5038459</v>
      </c>
      <c r="J16" s="1">
        <v>297</v>
      </c>
      <c r="K16" s="1">
        <f t="shared" si="2"/>
        <v>0</v>
      </c>
      <c r="L16" s="1"/>
      <c r="M16" s="1"/>
      <c r="N16" s="1"/>
      <c r="O16" s="1">
        <f t="shared" si="3"/>
        <v>59.4</v>
      </c>
      <c r="P16" s="5">
        <f>14*(O16+O17)-N16-N17-F16-F17</f>
        <v>628.4</v>
      </c>
      <c r="Q16" s="5"/>
      <c r="R16" s="1"/>
      <c r="S16" s="1">
        <f t="shared" si="4"/>
        <v>13.003367003367003</v>
      </c>
      <c r="T16" s="1">
        <f t="shared" si="5"/>
        <v>2.4242424242424243</v>
      </c>
      <c r="U16" s="1">
        <v>16.600000000000001</v>
      </c>
      <c r="V16" s="1">
        <v>34.799999999999997</v>
      </c>
      <c r="W16" s="1">
        <v>52.8</v>
      </c>
      <c r="X16" s="1">
        <v>51.2</v>
      </c>
      <c r="Y16" s="1">
        <v>28.8</v>
      </c>
      <c r="Z16" s="1">
        <v>3.4</v>
      </c>
      <c r="AA16" s="1" t="s">
        <v>33</v>
      </c>
      <c r="AB16" s="1">
        <f t="shared" si="6"/>
        <v>113.11199999999999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31" t="s">
        <v>62</v>
      </c>
      <c r="B17" s="32" t="s">
        <v>31</v>
      </c>
      <c r="C17" s="32">
        <v>82</v>
      </c>
      <c r="D17" s="32"/>
      <c r="E17" s="32">
        <v>6</v>
      </c>
      <c r="F17" s="33">
        <v>76</v>
      </c>
      <c r="G17" s="34">
        <v>0</v>
      </c>
      <c r="H17" s="35" t="e">
        <v>#N/A</v>
      </c>
      <c r="I17" s="35" t="s">
        <v>37</v>
      </c>
      <c r="J17" s="35">
        <v>54</v>
      </c>
      <c r="K17" s="35">
        <f>E17-J17</f>
        <v>-48</v>
      </c>
      <c r="L17" s="35"/>
      <c r="M17" s="35"/>
      <c r="N17" s="35"/>
      <c r="O17" s="35">
        <f t="shared" si="3"/>
        <v>1.2</v>
      </c>
      <c r="P17" s="36"/>
      <c r="Q17" s="36"/>
      <c r="R17" s="35"/>
      <c r="S17" s="35">
        <f t="shared" si="4"/>
        <v>63.333333333333336</v>
      </c>
      <c r="T17" s="35">
        <f t="shared" si="5"/>
        <v>63.333333333333336</v>
      </c>
      <c r="U17" s="35">
        <v>8.8000000000000007</v>
      </c>
      <c r="V17" s="35">
        <v>-1.2</v>
      </c>
      <c r="W17" s="35">
        <v>0</v>
      </c>
      <c r="X17" s="35">
        <v>-0.2</v>
      </c>
      <c r="Y17" s="35">
        <v>2.6</v>
      </c>
      <c r="Z17" s="35">
        <v>36.799999999999997</v>
      </c>
      <c r="AA17" s="35"/>
      <c r="AB17" s="35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>
        <v>173</v>
      </c>
      <c r="D18" s="1"/>
      <c r="E18" s="1">
        <v>70</v>
      </c>
      <c r="F18" s="1">
        <v>102</v>
      </c>
      <c r="G18" s="6">
        <v>0.18</v>
      </c>
      <c r="H18" s="1">
        <v>150</v>
      </c>
      <c r="I18" s="1">
        <v>5038831</v>
      </c>
      <c r="J18" s="1">
        <v>71</v>
      </c>
      <c r="K18" s="1">
        <f t="shared" si="2"/>
        <v>-1</v>
      </c>
      <c r="L18" s="1"/>
      <c r="M18" s="1"/>
      <c r="N18" s="1">
        <v>290</v>
      </c>
      <c r="O18" s="1">
        <f t="shared" si="3"/>
        <v>14</v>
      </c>
      <c r="P18" s="5"/>
      <c r="Q18" s="5"/>
      <c r="R18" s="1"/>
      <c r="S18" s="1">
        <f t="shared" si="4"/>
        <v>28</v>
      </c>
      <c r="T18" s="1">
        <f t="shared" si="5"/>
        <v>28</v>
      </c>
      <c r="U18" s="1">
        <v>27.2</v>
      </c>
      <c r="V18" s="1">
        <v>18.2</v>
      </c>
      <c r="W18" s="1">
        <v>15.6</v>
      </c>
      <c r="X18" s="1">
        <v>32.4</v>
      </c>
      <c r="Y18" s="1">
        <v>12.8</v>
      </c>
      <c r="Z18" s="1">
        <v>20.6</v>
      </c>
      <c r="AA18" s="37" t="s">
        <v>33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31</v>
      </c>
      <c r="C19" s="1">
        <v>19</v>
      </c>
      <c r="D19" s="1">
        <v>290</v>
      </c>
      <c r="E19" s="1">
        <v>10</v>
      </c>
      <c r="F19" s="1">
        <v>299</v>
      </c>
      <c r="G19" s="6">
        <v>0.18</v>
      </c>
      <c r="H19" s="1">
        <v>120</v>
      </c>
      <c r="I19" s="1">
        <v>5038855</v>
      </c>
      <c r="J19" s="1">
        <v>56</v>
      </c>
      <c r="K19" s="1">
        <f t="shared" si="2"/>
        <v>-46</v>
      </c>
      <c r="L19" s="1"/>
      <c r="M19" s="1"/>
      <c r="N19" s="1"/>
      <c r="O19" s="1">
        <f t="shared" si="3"/>
        <v>2</v>
      </c>
      <c r="P19" s="5"/>
      <c r="Q19" s="5"/>
      <c r="R19" s="1"/>
      <c r="S19" s="1">
        <f t="shared" si="4"/>
        <v>149.5</v>
      </c>
      <c r="T19" s="1">
        <f t="shared" si="5"/>
        <v>149.5</v>
      </c>
      <c r="U19" s="1">
        <v>0</v>
      </c>
      <c r="V19" s="1">
        <v>20</v>
      </c>
      <c r="W19" s="1">
        <v>0</v>
      </c>
      <c r="X19" s="1">
        <v>0</v>
      </c>
      <c r="Y19" s="1">
        <v>-0.4</v>
      </c>
      <c r="Z19" s="1">
        <v>2</v>
      </c>
      <c r="AA19" s="37" t="s">
        <v>33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436</v>
      </c>
      <c r="D20" s="1">
        <v>242</v>
      </c>
      <c r="E20" s="1">
        <v>393</v>
      </c>
      <c r="F20" s="1">
        <v>281</v>
      </c>
      <c r="G20" s="6">
        <v>0.18</v>
      </c>
      <c r="H20" s="1">
        <v>150</v>
      </c>
      <c r="I20" s="1">
        <v>5038435</v>
      </c>
      <c r="J20" s="1">
        <v>399</v>
      </c>
      <c r="K20" s="1">
        <f t="shared" si="2"/>
        <v>-6</v>
      </c>
      <c r="L20" s="1"/>
      <c r="M20" s="1"/>
      <c r="N20" s="1">
        <v>500</v>
      </c>
      <c r="O20" s="1">
        <f t="shared" si="3"/>
        <v>78.599999999999994</v>
      </c>
      <c r="P20" s="5">
        <f t="shared" ref="P20" si="8">14*O20-N20-F20</f>
        <v>319.39999999999986</v>
      </c>
      <c r="Q20" s="5"/>
      <c r="R20" s="1"/>
      <c r="S20" s="1">
        <f t="shared" si="4"/>
        <v>14</v>
      </c>
      <c r="T20" s="1">
        <f t="shared" si="5"/>
        <v>9.9363867684478375</v>
      </c>
      <c r="U20" s="1">
        <v>69.2</v>
      </c>
      <c r="V20" s="1">
        <v>67.8</v>
      </c>
      <c r="W20" s="1">
        <v>65.2</v>
      </c>
      <c r="X20" s="1">
        <v>79.599999999999994</v>
      </c>
      <c r="Y20" s="1">
        <v>50.6</v>
      </c>
      <c r="Z20" s="1">
        <v>82.2</v>
      </c>
      <c r="AA20" s="1"/>
      <c r="AB20" s="1">
        <f t="shared" si="6"/>
        <v>57.491999999999976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5" t="s">
        <v>52</v>
      </c>
      <c r="B21" s="15" t="s">
        <v>31</v>
      </c>
      <c r="C21" s="15">
        <v>43</v>
      </c>
      <c r="D21" s="15"/>
      <c r="E21" s="15">
        <v>6</v>
      </c>
      <c r="F21" s="15">
        <v>37</v>
      </c>
      <c r="G21" s="16">
        <v>0.4</v>
      </c>
      <c r="H21" s="15" t="e">
        <v>#N/A</v>
      </c>
      <c r="I21" s="15">
        <v>5039609</v>
      </c>
      <c r="J21" s="15">
        <v>9</v>
      </c>
      <c r="K21" s="15">
        <f t="shared" si="2"/>
        <v>-3</v>
      </c>
      <c r="L21" s="15"/>
      <c r="M21" s="15"/>
      <c r="N21" s="15"/>
      <c r="O21" s="15">
        <f t="shared" si="3"/>
        <v>1.2</v>
      </c>
      <c r="P21" s="17"/>
      <c r="Q21" s="17"/>
      <c r="R21" s="15"/>
      <c r="S21" s="15">
        <f t="shared" si="4"/>
        <v>30.833333333333336</v>
      </c>
      <c r="T21" s="15">
        <f t="shared" si="5"/>
        <v>30.833333333333336</v>
      </c>
      <c r="U21" s="15">
        <v>1</v>
      </c>
      <c r="V21" s="15">
        <v>0.8</v>
      </c>
      <c r="W21" s="15">
        <v>7</v>
      </c>
      <c r="X21" s="15">
        <v>4.2</v>
      </c>
      <c r="Y21" s="15">
        <v>0.8</v>
      </c>
      <c r="Z21" s="15">
        <v>5.4</v>
      </c>
      <c r="AA21" s="15" t="s">
        <v>53</v>
      </c>
      <c r="AB21" s="15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54</v>
      </c>
      <c r="B22" s="20" t="s">
        <v>31</v>
      </c>
      <c r="C22" s="20">
        <v>156</v>
      </c>
      <c r="D22" s="20">
        <v>250</v>
      </c>
      <c r="E22" s="20">
        <v>172</v>
      </c>
      <c r="F22" s="21">
        <v>230</v>
      </c>
      <c r="G22" s="6">
        <v>0.18</v>
      </c>
      <c r="H22" s="1">
        <v>120</v>
      </c>
      <c r="I22" s="1">
        <v>5038398</v>
      </c>
      <c r="J22" s="1">
        <v>189</v>
      </c>
      <c r="K22" s="1">
        <f t="shared" si="2"/>
        <v>-17</v>
      </c>
      <c r="L22" s="1"/>
      <c r="M22" s="1"/>
      <c r="N22" s="1">
        <v>340</v>
      </c>
      <c r="O22" s="1">
        <f t="shared" si="3"/>
        <v>34.4</v>
      </c>
      <c r="P22" s="5"/>
      <c r="Q22" s="5"/>
      <c r="R22" s="1"/>
      <c r="S22" s="1">
        <f t="shared" si="4"/>
        <v>16.569767441860467</v>
      </c>
      <c r="T22" s="1">
        <f t="shared" si="5"/>
        <v>16.569767441860467</v>
      </c>
      <c r="U22" s="1">
        <v>43.6</v>
      </c>
      <c r="V22" s="1">
        <v>41.8</v>
      </c>
      <c r="W22" s="1">
        <v>36.6</v>
      </c>
      <c r="X22" s="1">
        <v>55.4</v>
      </c>
      <c r="Y22" s="1">
        <v>32.200000000000003</v>
      </c>
      <c r="Z22" s="1">
        <v>55.4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1" t="s">
        <v>64</v>
      </c>
      <c r="B23" s="32" t="s">
        <v>31</v>
      </c>
      <c r="C23" s="32">
        <v>7</v>
      </c>
      <c r="D23" s="32"/>
      <c r="E23" s="32"/>
      <c r="F23" s="33">
        <v>3</v>
      </c>
      <c r="G23" s="34">
        <v>0</v>
      </c>
      <c r="H23" s="35" t="e">
        <v>#N/A</v>
      </c>
      <c r="I23" s="35" t="s">
        <v>37</v>
      </c>
      <c r="J23" s="35">
        <v>24</v>
      </c>
      <c r="K23" s="35">
        <f>E23-J23</f>
        <v>-24</v>
      </c>
      <c r="L23" s="35"/>
      <c r="M23" s="35"/>
      <c r="N23" s="35"/>
      <c r="O23" s="35">
        <f t="shared" si="3"/>
        <v>0</v>
      </c>
      <c r="P23" s="36"/>
      <c r="Q23" s="36"/>
      <c r="R23" s="35"/>
      <c r="S23" s="35" t="e">
        <f t="shared" si="4"/>
        <v>#DIV/0!</v>
      </c>
      <c r="T23" s="35" t="e">
        <f t="shared" si="5"/>
        <v>#DIV/0!</v>
      </c>
      <c r="U23" s="35">
        <v>0.2</v>
      </c>
      <c r="V23" s="35">
        <v>0.4</v>
      </c>
      <c r="W23" s="35">
        <v>0</v>
      </c>
      <c r="X23" s="35">
        <v>0</v>
      </c>
      <c r="Y23" s="35">
        <v>0</v>
      </c>
      <c r="Z23" s="35">
        <v>-0.8</v>
      </c>
      <c r="AA23" s="35"/>
      <c r="AB23" s="35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55</v>
      </c>
      <c r="B24" s="1" t="s">
        <v>36</v>
      </c>
      <c r="C24" s="1">
        <v>47.19</v>
      </c>
      <c r="D24" s="1"/>
      <c r="E24" s="1">
        <v>44.23</v>
      </c>
      <c r="F24" s="1"/>
      <c r="G24" s="6">
        <v>1</v>
      </c>
      <c r="H24" s="1">
        <v>150</v>
      </c>
      <c r="I24" s="1">
        <v>5038572</v>
      </c>
      <c r="J24" s="1">
        <v>67</v>
      </c>
      <c r="K24" s="1">
        <f t="shared" si="2"/>
        <v>-22.770000000000003</v>
      </c>
      <c r="L24" s="1"/>
      <c r="M24" s="1"/>
      <c r="N24" s="1">
        <v>150</v>
      </c>
      <c r="O24" s="1">
        <f t="shared" si="3"/>
        <v>8.8460000000000001</v>
      </c>
      <c r="P24" s="5"/>
      <c r="Q24" s="5"/>
      <c r="R24" s="1"/>
      <c r="S24" s="1">
        <f t="shared" si="4"/>
        <v>16.956816640289397</v>
      </c>
      <c r="T24" s="1">
        <f t="shared" si="5"/>
        <v>16.956816640289397</v>
      </c>
      <c r="U24" s="1">
        <v>5.3719999999999999</v>
      </c>
      <c r="V24" s="1">
        <v>28.628</v>
      </c>
      <c r="W24" s="1">
        <v>12.872</v>
      </c>
      <c r="X24" s="1">
        <v>18.7746</v>
      </c>
      <c r="Y24" s="1">
        <v>12.294</v>
      </c>
      <c r="Z24" s="1">
        <v>4.9836</v>
      </c>
      <c r="AA24" s="30" t="s">
        <v>81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9" t="s">
        <v>56</v>
      </c>
      <c r="B25" s="20" t="s">
        <v>36</v>
      </c>
      <c r="C25" s="20">
        <v>5.2</v>
      </c>
      <c r="D25" s="20">
        <v>248.65</v>
      </c>
      <c r="E25" s="20">
        <v>87.534000000000006</v>
      </c>
      <c r="F25" s="21">
        <v>161.35</v>
      </c>
      <c r="G25" s="6">
        <v>1</v>
      </c>
      <c r="H25" s="1">
        <v>150</v>
      </c>
      <c r="I25" s="1">
        <v>5038596</v>
      </c>
      <c r="J25" s="1">
        <v>102.5</v>
      </c>
      <c r="K25" s="1">
        <f t="shared" si="2"/>
        <v>-14.965999999999994</v>
      </c>
      <c r="L25" s="1"/>
      <c r="M25" s="1"/>
      <c r="N25" s="1">
        <v>35.592000000000027</v>
      </c>
      <c r="O25" s="1">
        <f t="shared" si="3"/>
        <v>17.506800000000002</v>
      </c>
      <c r="P25" s="5">
        <f>14*(O25+O26)-N25-N26-F25-F26</f>
        <v>55.539599999999979</v>
      </c>
      <c r="Q25" s="5"/>
      <c r="R25" s="1"/>
      <c r="S25" s="1">
        <f t="shared" si="4"/>
        <v>14.421916055475585</v>
      </c>
      <c r="T25" s="1">
        <f t="shared" si="5"/>
        <v>11.249457353713984</v>
      </c>
      <c r="U25" s="1">
        <v>15.507999999999999</v>
      </c>
      <c r="V25" s="1">
        <v>16.3552</v>
      </c>
      <c r="W25" s="1">
        <v>7.6959999999999997</v>
      </c>
      <c r="X25" s="1">
        <v>6.2539999999999996</v>
      </c>
      <c r="Y25" s="1">
        <v>2.7372000000000001</v>
      </c>
      <c r="Z25" s="1">
        <v>0.74160000000000004</v>
      </c>
      <c r="AA25" s="1" t="s">
        <v>57</v>
      </c>
      <c r="AB25" s="1">
        <f t="shared" si="6"/>
        <v>55.539599999999979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31" t="s">
        <v>35</v>
      </c>
      <c r="B26" s="32" t="s">
        <v>36</v>
      </c>
      <c r="C26" s="32">
        <v>2.6389999999999998</v>
      </c>
      <c r="D26" s="32"/>
      <c r="E26" s="32">
        <v>2.6379999999999999</v>
      </c>
      <c r="F26" s="33"/>
      <c r="G26" s="34">
        <v>0</v>
      </c>
      <c r="H26" s="35" t="e">
        <v>#N/A</v>
      </c>
      <c r="I26" s="35" t="s">
        <v>37</v>
      </c>
      <c r="J26" s="35">
        <v>3.5</v>
      </c>
      <c r="K26" s="35">
        <f>E26-J26</f>
        <v>-0.8620000000000001</v>
      </c>
      <c r="L26" s="35"/>
      <c r="M26" s="35"/>
      <c r="N26" s="35"/>
      <c r="O26" s="35">
        <f t="shared" si="3"/>
        <v>0.52759999999999996</v>
      </c>
      <c r="P26" s="36"/>
      <c r="Q26" s="36"/>
      <c r="R26" s="35"/>
      <c r="S26" s="35">
        <f t="shared" si="4"/>
        <v>0</v>
      </c>
      <c r="T26" s="35">
        <f t="shared" si="5"/>
        <v>0</v>
      </c>
      <c r="U26" s="35">
        <v>3.7873999999999999</v>
      </c>
      <c r="V26" s="35">
        <v>3.137</v>
      </c>
      <c r="W26" s="35">
        <v>4.1375999999999999</v>
      </c>
      <c r="X26" s="35">
        <v>0.28160000000000002</v>
      </c>
      <c r="Y26" s="35">
        <v>6.2154000000000007</v>
      </c>
      <c r="Z26" s="35">
        <v>8.4501999999999988</v>
      </c>
      <c r="AA26" s="35"/>
      <c r="AB26" s="35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58</v>
      </c>
      <c r="B27" s="12" t="s">
        <v>36</v>
      </c>
      <c r="C27" s="12"/>
      <c r="D27" s="12"/>
      <c r="E27" s="12"/>
      <c r="F27" s="12"/>
      <c r="G27" s="13">
        <v>1</v>
      </c>
      <c r="H27" s="12">
        <v>120</v>
      </c>
      <c r="I27" s="12">
        <v>8785204</v>
      </c>
      <c r="J27" s="12"/>
      <c r="K27" s="12">
        <f>E27-J27</f>
        <v>0</v>
      </c>
      <c r="L27" s="12"/>
      <c r="M27" s="12"/>
      <c r="N27" s="12">
        <v>150</v>
      </c>
      <c r="O27" s="12">
        <f t="shared" si="3"/>
        <v>0</v>
      </c>
      <c r="P27" s="14"/>
      <c r="Q27" s="14"/>
      <c r="R27" s="12"/>
      <c r="S27" s="12" t="e">
        <f t="shared" si="4"/>
        <v>#DIV/0!</v>
      </c>
      <c r="T27" s="12" t="e">
        <f t="shared" si="5"/>
        <v>#DIV/0!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 t="s">
        <v>59</v>
      </c>
      <c r="AB27" s="12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" t="s">
        <v>65</v>
      </c>
      <c r="B28" s="1" t="s">
        <v>31</v>
      </c>
      <c r="C28" s="1">
        <v>16</v>
      </c>
      <c r="D28" s="1"/>
      <c r="E28" s="1">
        <v>-2</v>
      </c>
      <c r="F28" s="1">
        <v>16</v>
      </c>
      <c r="G28" s="6">
        <v>0.1</v>
      </c>
      <c r="H28" s="1">
        <v>60</v>
      </c>
      <c r="I28" s="1">
        <v>8444170</v>
      </c>
      <c r="J28" s="1">
        <v>129</v>
      </c>
      <c r="K28" s="1">
        <f t="shared" si="2"/>
        <v>-131</v>
      </c>
      <c r="L28" s="1"/>
      <c r="M28" s="1"/>
      <c r="N28" s="1">
        <v>197.2</v>
      </c>
      <c r="O28" s="1">
        <f t="shared" si="3"/>
        <v>-0.4</v>
      </c>
      <c r="P28" s="5"/>
      <c r="Q28" s="5"/>
      <c r="R28" s="1"/>
      <c r="S28" s="1">
        <f t="shared" si="4"/>
        <v>-532.99999999999989</v>
      </c>
      <c r="T28" s="1">
        <f t="shared" si="5"/>
        <v>-532.99999999999989</v>
      </c>
      <c r="U28" s="1">
        <v>23.8</v>
      </c>
      <c r="V28" s="1">
        <v>17</v>
      </c>
      <c r="W28" s="1">
        <v>15.6</v>
      </c>
      <c r="X28" s="1">
        <v>25.8</v>
      </c>
      <c r="Y28" s="1">
        <v>16.399999999999999</v>
      </c>
      <c r="Z28" s="1">
        <v>21.6</v>
      </c>
      <c r="AA28" s="29" t="s">
        <v>82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9" t="s">
        <v>66</v>
      </c>
      <c r="B29" s="20" t="s">
        <v>36</v>
      </c>
      <c r="C29" s="20">
        <v>288.84300000000002</v>
      </c>
      <c r="D29" s="20"/>
      <c r="E29" s="20">
        <v>138.25800000000001</v>
      </c>
      <c r="F29" s="21">
        <v>150.58500000000001</v>
      </c>
      <c r="G29" s="6">
        <v>1</v>
      </c>
      <c r="H29" s="1">
        <v>120</v>
      </c>
      <c r="I29" s="1">
        <v>5522704</v>
      </c>
      <c r="J29" s="1">
        <v>156.37299999999999</v>
      </c>
      <c r="K29" s="1">
        <f t="shared" si="2"/>
        <v>-18.114999999999981</v>
      </c>
      <c r="L29" s="1"/>
      <c r="M29" s="1"/>
      <c r="N29" s="1">
        <v>200</v>
      </c>
      <c r="O29" s="1">
        <f t="shared" si="3"/>
        <v>27.651600000000002</v>
      </c>
      <c r="P29" s="5">
        <f>14*(O29+O30)-N29-N30-F29-F30</f>
        <v>50.386200000000002</v>
      </c>
      <c r="Q29" s="5"/>
      <c r="R29" s="1"/>
      <c r="S29" s="1">
        <f t="shared" si="4"/>
        <v>14.500831778269614</v>
      </c>
      <c r="T29" s="1">
        <f t="shared" si="5"/>
        <v>12.678651506603597</v>
      </c>
      <c r="U29" s="1">
        <v>25.984400000000001</v>
      </c>
      <c r="V29" s="1">
        <v>21.02</v>
      </c>
      <c r="W29" s="1">
        <v>19.690799999999999</v>
      </c>
      <c r="X29" s="1">
        <v>43.728400000000001</v>
      </c>
      <c r="Y29" s="1">
        <v>27.996200000000002</v>
      </c>
      <c r="Z29" s="1">
        <v>22.562999999999999</v>
      </c>
      <c r="AA29" s="1"/>
      <c r="AB29" s="1">
        <f t="shared" si="6"/>
        <v>50.386200000000002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31" t="s">
        <v>63</v>
      </c>
      <c r="B30" s="32" t="s">
        <v>36</v>
      </c>
      <c r="C30" s="32">
        <v>-5.4710000000000001</v>
      </c>
      <c r="D30" s="32">
        <v>10.417</v>
      </c>
      <c r="E30" s="32">
        <v>4.9459999999999997</v>
      </c>
      <c r="F30" s="33"/>
      <c r="G30" s="34">
        <v>0</v>
      </c>
      <c r="H30" s="35" t="e">
        <v>#N/A</v>
      </c>
      <c r="I30" s="35" t="s">
        <v>37</v>
      </c>
      <c r="J30" s="35">
        <v>24</v>
      </c>
      <c r="K30" s="35">
        <f>E30-J30</f>
        <v>-19.054000000000002</v>
      </c>
      <c r="L30" s="35"/>
      <c r="M30" s="35"/>
      <c r="N30" s="35"/>
      <c r="O30" s="35">
        <f t="shared" si="3"/>
        <v>0.98919999999999997</v>
      </c>
      <c r="P30" s="36"/>
      <c r="Q30" s="36"/>
      <c r="R30" s="35"/>
      <c r="S30" s="35">
        <f t="shared" si="4"/>
        <v>0</v>
      </c>
      <c r="T30" s="35">
        <f t="shared" si="5"/>
        <v>0</v>
      </c>
      <c r="U30" s="35">
        <v>2.774</v>
      </c>
      <c r="V30" s="35">
        <v>3.6036000000000001</v>
      </c>
      <c r="W30" s="35">
        <v>4.6417999999999999</v>
      </c>
      <c r="X30" s="35">
        <v>8.9575999999999993</v>
      </c>
      <c r="Y30" s="35">
        <v>10.563599999999999</v>
      </c>
      <c r="Z30" s="35">
        <v>7.7842000000000002</v>
      </c>
      <c r="AA30" s="35"/>
      <c r="AB30" s="35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31</v>
      </c>
      <c r="C31" s="1">
        <v>28</v>
      </c>
      <c r="D31" s="1">
        <v>208</v>
      </c>
      <c r="E31" s="1">
        <v>27</v>
      </c>
      <c r="F31" s="1">
        <v>207</v>
      </c>
      <c r="G31" s="6">
        <v>0.14000000000000001</v>
      </c>
      <c r="H31" s="1">
        <v>180</v>
      </c>
      <c r="I31" s="1">
        <v>9988391</v>
      </c>
      <c r="J31" s="1">
        <v>38</v>
      </c>
      <c r="K31" s="1">
        <f t="shared" si="2"/>
        <v>-11</v>
      </c>
      <c r="L31" s="1"/>
      <c r="M31" s="1"/>
      <c r="N31" s="1"/>
      <c r="O31" s="1">
        <f t="shared" si="3"/>
        <v>5.4</v>
      </c>
      <c r="P31" s="5"/>
      <c r="Q31" s="5"/>
      <c r="R31" s="1"/>
      <c r="S31" s="1">
        <f t="shared" si="4"/>
        <v>38.333333333333329</v>
      </c>
      <c r="T31" s="1">
        <f t="shared" si="5"/>
        <v>38.333333333333329</v>
      </c>
      <c r="U31" s="1">
        <v>3.2</v>
      </c>
      <c r="V31" s="1">
        <v>17.399999999999999</v>
      </c>
      <c r="W31" s="1">
        <v>8.6</v>
      </c>
      <c r="X31" s="1">
        <v>13.4</v>
      </c>
      <c r="Y31" s="1">
        <v>9.4</v>
      </c>
      <c r="Z31" s="1">
        <v>12.6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373</v>
      </c>
      <c r="D32" s="1"/>
      <c r="E32" s="1">
        <v>150</v>
      </c>
      <c r="F32" s="1">
        <v>221</v>
      </c>
      <c r="G32" s="6">
        <v>0.18</v>
      </c>
      <c r="H32" s="1">
        <v>270</v>
      </c>
      <c r="I32" s="1">
        <v>9988681</v>
      </c>
      <c r="J32" s="1">
        <v>150</v>
      </c>
      <c r="K32" s="1">
        <f t="shared" si="2"/>
        <v>0</v>
      </c>
      <c r="L32" s="1"/>
      <c r="M32" s="1"/>
      <c r="N32" s="1"/>
      <c r="O32" s="1">
        <f t="shared" si="3"/>
        <v>30</v>
      </c>
      <c r="P32" s="5">
        <f t="shared" ref="P32:P33" si="9">14*O32-N32-F32</f>
        <v>199</v>
      </c>
      <c r="Q32" s="5"/>
      <c r="R32" s="1"/>
      <c r="S32" s="1">
        <f t="shared" si="4"/>
        <v>14</v>
      </c>
      <c r="T32" s="1">
        <f t="shared" si="5"/>
        <v>7.3666666666666663</v>
      </c>
      <c r="U32" s="1">
        <v>24.8</v>
      </c>
      <c r="V32" s="1">
        <v>18.2</v>
      </c>
      <c r="W32" s="1">
        <v>37</v>
      </c>
      <c r="X32" s="1">
        <v>33.200000000000003</v>
      </c>
      <c r="Y32" s="1">
        <v>20.6</v>
      </c>
      <c r="Z32" s="1">
        <v>20.399999999999999</v>
      </c>
      <c r="AA32" s="1"/>
      <c r="AB32" s="1">
        <f t="shared" si="6"/>
        <v>35.82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36</v>
      </c>
      <c r="C33" s="1">
        <v>114.41800000000001</v>
      </c>
      <c r="D33" s="1"/>
      <c r="E33" s="1">
        <v>87.141999999999996</v>
      </c>
      <c r="F33" s="1">
        <v>25.05</v>
      </c>
      <c r="G33" s="6">
        <v>1</v>
      </c>
      <c r="H33" s="1">
        <v>120</v>
      </c>
      <c r="I33" s="1">
        <v>8785198</v>
      </c>
      <c r="J33" s="1">
        <v>86.3</v>
      </c>
      <c r="K33" s="1">
        <f t="shared" si="2"/>
        <v>0.84199999999999875</v>
      </c>
      <c r="L33" s="1"/>
      <c r="M33" s="1"/>
      <c r="N33" s="1">
        <v>30</v>
      </c>
      <c r="O33" s="1">
        <f t="shared" si="3"/>
        <v>17.4284</v>
      </c>
      <c r="P33" s="5">
        <f t="shared" si="9"/>
        <v>188.94759999999999</v>
      </c>
      <c r="Q33" s="5"/>
      <c r="R33" s="1"/>
      <c r="S33" s="1">
        <f t="shared" si="4"/>
        <v>13.999999999999998</v>
      </c>
      <c r="T33" s="1">
        <f t="shared" si="5"/>
        <v>3.1586376259438618</v>
      </c>
      <c r="U33" s="1">
        <v>8.466800000000001</v>
      </c>
      <c r="V33" s="1">
        <v>6.3624000000000001</v>
      </c>
      <c r="W33" s="1">
        <v>12.303599999999999</v>
      </c>
      <c r="X33" s="1">
        <v>5.0312000000000001</v>
      </c>
      <c r="Y33" s="1">
        <v>5.2328000000000001</v>
      </c>
      <c r="Z33" s="1">
        <v>0</v>
      </c>
      <c r="AA33" s="1"/>
      <c r="AB33" s="1">
        <f t="shared" si="6"/>
        <v>188.94759999999999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5" t="s">
        <v>70</v>
      </c>
      <c r="B34" s="26" t="s">
        <v>36</v>
      </c>
      <c r="C34" s="26"/>
      <c r="D34" s="26"/>
      <c r="E34" s="26"/>
      <c r="F34" s="27"/>
      <c r="G34" s="6">
        <v>1</v>
      </c>
      <c r="H34" s="1">
        <v>180</v>
      </c>
      <c r="I34" s="1">
        <v>5038619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>
        <f>14*(O34+O35)-N34-N35-F34-F35</f>
        <v>27.2836</v>
      </c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71</v>
      </c>
      <c r="AB34" s="1">
        <f t="shared" si="6"/>
        <v>27.2836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31" t="s">
        <v>60</v>
      </c>
      <c r="B35" s="32" t="s">
        <v>36</v>
      </c>
      <c r="C35" s="32">
        <v>6.94</v>
      </c>
      <c r="D35" s="32">
        <v>27.8</v>
      </c>
      <c r="E35" s="32">
        <v>16.321999999999999</v>
      </c>
      <c r="F35" s="33">
        <v>18.417999999999999</v>
      </c>
      <c r="G35" s="34">
        <v>0</v>
      </c>
      <c r="H35" s="35" t="e">
        <v>#N/A</v>
      </c>
      <c r="I35" s="35" t="s">
        <v>37</v>
      </c>
      <c r="J35" s="35">
        <v>18</v>
      </c>
      <c r="K35" s="35">
        <f>E35-J35</f>
        <v>-1.6780000000000008</v>
      </c>
      <c r="L35" s="35"/>
      <c r="M35" s="35"/>
      <c r="N35" s="35"/>
      <c r="O35" s="35">
        <f t="shared" si="3"/>
        <v>3.2643999999999997</v>
      </c>
      <c r="P35" s="36"/>
      <c r="Q35" s="36"/>
      <c r="R35" s="35"/>
      <c r="S35" s="35">
        <f t="shared" si="4"/>
        <v>5.6420781766940324</v>
      </c>
      <c r="T35" s="35">
        <f t="shared" si="5"/>
        <v>5.6420781766940324</v>
      </c>
      <c r="U35" s="35">
        <v>2.3279999999999998</v>
      </c>
      <c r="V35" s="35">
        <v>3.36</v>
      </c>
      <c r="W35" s="35">
        <v>0.50600000000000001</v>
      </c>
      <c r="X35" s="35">
        <v>2.4159999999999999</v>
      </c>
      <c r="Y35" s="35">
        <v>0.44600000000000001</v>
      </c>
      <c r="Z35" s="35">
        <v>2.6536</v>
      </c>
      <c r="AA35" s="35"/>
      <c r="AB35" s="35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31</v>
      </c>
      <c r="C36" s="1">
        <v>334</v>
      </c>
      <c r="D36" s="1">
        <v>360</v>
      </c>
      <c r="E36" s="1">
        <v>413</v>
      </c>
      <c r="F36" s="1">
        <v>269</v>
      </c>
      <c r="G36" s="6">
        <v>0.1</v>
      </c>
      <c r="H36" s="1">
        <v>60</v>
      </c>
      <c r="I36" s="1">
        <v>8444187</v>
      </c>
      <c r="J36" s="1">
        <v>409</v>
      </c>
      <c r="K36" s="1">
        <f t="shared" si="2"/>
        <v>4</v>
      </c>
      <c r="L36" s="1"/>
      <c r="M36" s="1"/>
      <c r="N36" s="1">
        <v>70.399999999999977</v>
      </c>
      <c r="O36" s="1">
        <f t="shared" si="3"/>
        <v>82.6</v>
      </c>
      <c r="P36" s="5">
        <f t="shared" ref="P36:P38" si="10">14*O36-N36-F36</f>
        <v>817</v>
      </c>
      <c r="Q36" s="5"/>
      <c r="R36" s="1"/>
      <c r="S36" s="1">
        <f t="shared" si="4"/>
        <v>14.000000000000002</v>
      </c>
      <c r="T36" s="1">
        <f t="shared" si="5"/>
        <v>4.1089588377723967</v>
      </c>
      <c r="U36" s="1">
        <v>54.6</v>
      </c>
      <c r="V36" s="1">
        <v>67.599999999999994</v>
      </c>
      <c r="W36" s="1">
        <v>69.8</v>
      </c>
      <c r="X36" s="1">
        <v>83.2</v>
      </c>
      <c r="Y36" s="1">
        <v>65.8</v>
      </c>
      <c r="Z36" s="1">
        <v>77.2</v>
      </c>
      <c r="AA36" s="1"/>
      <c r="AB36" s="1">
        <f t="shared" si="6"/>
        <v>81.7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31</v>
      </c>
      <c r="C37" s="1">
        <v>159</v>
      </c>
      <c r="D37" s="1">
        <v>210</v>
      </c>
      <c r="E37" s="1">
        <v>195</v>
      </c>
      <c r="F37" s="1">
        <v>170</v>
      </c>
      <c r="G37" s="6">
        <v>0.1</v>
      </c>
      <c r="H37" s="1">
        <v>90</v>
      </c>
      <c r="I37" s="1">
        <v>8444194</v>
      </c>
      <c r="J37" s="1">
        <v>236</v>
      </c>
      <c r="K37" s="1">
        <f t="shared" si="2"/>
        <v>-41</v>
      </c>
      <c r="L37" s="1"/>
      <c r="M37" s="1"/>
      <c r="N37" s="1">
        <v>210.6</v>
      </c>
      <c r="O37" s="1">
        <f t="shared" si="3"/>
        <v>39</v>
      </c>
      <c r="P37" s="5">
        <f t="shared" si="10"/>
        <v>165.39999999999998</v>
      </c>
      <c r="Q37" s="5"/>
      <c r="R37" s="1"/>
      <c r="S37" s="1">
        <f t="shared" si="4"/>
        <v>14</v>
      </c>
      <c r="T37" s="1">
        <f t="shared" si="5"/>
        <v>9.7589743589743598</v>
      </c>
      <c r="U37" s="1">
        <v>41.4</v>
      </c>
      <c r="V37" s="1">
        <v>39.6</v>
      </c>
      <c r="W37" s="1">
        <v>38.6</v>
      </c>
      <c r="X37" s="1">
        <v>47.6</v>
      </c>
      <c r="Y37" s="1">
        <v>40.799999999999997</v>
      </c>
      <c r="Z37" s="1">
        <v>37.6</v>
      </c>
      <c r="AA37" s="1"/>
      <c r="AB37" s="1">
        <f t="shared" si="6"/>
        <v>16.54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74</v>
      </c>
      <c r="B38" s="1" t="s">
        <v>31</v>
      </c>
      <c r="C38" s="1">
        <v>219</v>
      </c>
      <c r="D38" s="1">
        <v>3</v>
      </c>
      <c r="E38" s="1">
        <v>145</v>
      </c>
      <c r="F38" s="1">
        <v>77</v>
      </c>
      <c r="G38" s="6">
        <v>0.2</v>
      </c>
      <c r="H38" s="1">
        <v>120</v>
      </c>
      <c r="I38" s="1">
        <v>783798</v>
      </c>
      <c r="J38" s="1">
        <v>143</v>
      </c>
      <c r="K38" s="1">
        <f t="shared" si="2"/>
        <v>2</v>
      </c>
      <c r="L38" s="1"/>
      <c r="M38" s="1"/>
      <c r="N38" s="1">
        <v>160</v>
      </c>
      <c r="O38" s="1">
        <f t="shared" si="3"/>
        <v>29</v>
      </c>
      <c r="P38" s="5">
        <f t="shared" si="10"/>
        <v>169</v>
      </c>
      <c r="Q38" s="5"/>
      <c r="R38" s="1"/>
      <c r="S38" s="1">
        <f t="shared" si="4"/>
        <v>14</v>
      </c>
      <c r="T38" s="1">
        <f t="shared" si="5"/>
        <v>8.1724137931034484</v>
      </c>
      <c r="U38" s="1">
        <v>22.6</v>
      </c>
      <c r="V38" s="1">
        <v>12.2</v>
      </c>
      <c r="W38" s="1">
        <v>25.2</v>
      </c>
      <c r="X38" s="1">
        <v>23.6</v>
      </c>
      <c r="Y38" s="1">
        <v>14.8</v>
      </c>
      <c r="Z38" s="1">
        <v>17.600000000000001</v>
      </c>
      <c r="AA38" s="1"/>
      <c r="AB38" s="1">
        <f t="shared" si="6"/>
        <v>33.800000000000004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75</v>
      </c>
      <c r="B39" s="20" t="s">
        <v>36</v>
      </c>
      <c r="C39" s="20">
        <v>137.934</v>
      </c>
      <c r="D39" s="20">
        <v>121.788</v>
      </c>
      <c r="E39" s="20">
        <v>128.196</v>
      </c>
      <c r="F39" s="21">
        <v>109.788</v>
      </c>
      <c r="G39" s="6">
        <v>1</v>
      </c>
      <c r="H39" s="1">
        <v>120</v>
      </c>
      <c r="I39" s="1">
        <v>783811</v>
      </c>
      <c r="J39" s="1">
        <v>149.1</v>
      </c>
      <c r="K39" s="1">
        <f t="shared" si="2"/>
        <v>-20.903999999999996</v>
      </c>
      <c r="L39" s="1"/>
      <c r="M39" s="1"/>
      <c r="N39" s="1">
        <v>50</v>
      </c>
      <c r="O39" s="1">
        <f t="shared" si="3"/>
        <v>25.639199999999999</v>
      </c>
      <c r="P39" s="5">
        <f>14*(O39+O40)-N39-N40-F39-F40</f>
        <v>260.26799999999997</v>
      </c>
      <c r="Q39" s="5"/>
      <c r="R39" s="1"/>
      <c r="S39" s="1">
        <f t="shared" si="4"/>
        <v>16.383350494555213</v>
      </c>
      <c r="T39" s="1">
        <f t="shared" si="5"/>
        <v>6.2321757309120418</v>
      </c>
      <c r="U39" s="1">
        <v>13.7058</v>
      </c>
      <c r="V39" s="1">
        <v>13.416399999999999</v>
      </c>
      <c r="W39" s="1">
        <v>15.736000000000001</v>
      </c>
      <c r="X39" s="1">
        <v>20.547599999999999</v>
      </c>
      <c r="Y39" s="1">
        <v>15.4588</v>
      </c>
      <c r="Z39" s="1">
        <v>16.5318</v>
      </c>
      <c r="AA39" s="1"/>
      <c r="AB39" s="1">
        <f t="shared" si="6"/>
        <v>260.26799999999997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31" t="s">
        <v>76</v>
      </c>
      <c r="B40" s="32" t="s">
        <v>36</v>
      </c>
      <c r="C40" s="32"/>
      <c r="D40" s="32">
        <v>21.824000000000002</v>
      </c>
      <c r="E40" s="32">
        <v>21.824000000000002</v>
      </c>
      <c r="F40" s="33"/>
      <c r="G40" s="34">
        <v>0</v>
      </c>
      <c r="H40" s="35" t="e">
        <v>#N/A</v>
      </c>
      <c r="I40" s="35" t="s">
        <v>37</v>
      </c>
      <c r="J40" s="35">
        <v>31.5</v>
      </c>
      <c r="K40" s="35">
        <f t="shared" si="2"/>
        <v>-9.6759999999999984</v>
      </c>
      <c r="L40" s="35"/>
      <c r="M40" s="35"/>
      <c r="N40" s="35"/>
      <c r="O40" s="35">
        <f t="shared" si="3"/>
        <v>4.3648000000000007</v>
      </c>
      <c r="P40" s="36"/>
      <c r="Q40" s="36"/>
      <c r="R40" s="35"/>
      <c r="S40" s="35">
        <f t="shared" si="4"/>
        <v>0</v>
      </c>
      <c r="T40" s="35">
        <f t="shared" si="5"/>
        <v>0</v>
      </c>
      <c r="U40" s="35">
        <v>4.9740000000000002</v>
      </c>
      <c r="V40" s="35">
        <v>4.3643999999999998</v>
      </c>
      <c r="W40" s="35">
        <v>4.2804000000000002</v>
      </c>
      <c r="X40" s="35">
        <v>3.8448000000000002</v>
      </c>
      <c r="Y40" s="35">
        <v>3.0436000000000001</v>
      </c>
      <c r="Z40" s="35">
        <v>6.966800000000001</v>
      </c>
      <c r="AA40" s="35"/>
      <c r="AB40" s="35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77</v>
      </c>
      <c r="B41" s="1" t="s">
        <v>31</v>
      </c>
      <c r="C41" s="1">
        <v>126</v>
      </c>
      <c r="D41" s="1">
        <v>90</v>
      </c>
      <c r="E41" s="1">
        <v>126</v>
      </c>
      <c r="F41" s="1">
        <v>90</v>
      </c>
      <c r="G41" s="6">
        <v>0.2</v>
      </c>
      <c r="H41" s="1">
        <v>120</v>
      </c>
      <c r="I41" s="1">
        <v>783804</v>
      </c>
      <c r="J41" s="1">
        <v>124</v>
      </c>
      <c r="K41" s="1">
        <f t="shared" si="2"/>
        <v>2</v>
      </c>
      <c r="L41" s="1"/>
      <c r="M41" s="1"/>
      <c r="N41" s="1">
        <v>300</v>
      </c>
      <c r="O41" s="1">
        <f t="shared" si="3"/>
        <v>25.2</v>
      </c>
      <c r="P41" s="5"/>
      <c r="Q41" s="5"/>
      <c r="R41" s="1"/>
      <c r="S41" s="1">
        <f t="shared" si="4"/>
        <v>15.476190476190476</v>
      </c>
      <c r="T41" s="1">
        <f t="shared" si="5"/>
        <v>15.476190476190476</v>
      </c>
      <c r="U41" s="1">
        <v>29.8</v>
      </c>
      <c r="V41" s="1">
        <v>23.4</v>
      </c>
      <c r="W41" s="1">
        <v>23.4</v>
      </c>
      <c r="X41" s="1">
        <v>28.2</v>
      </c>
      <c r="Y41" s="1">
        <v>16.399999999999999</v>
      </c>
      <c r="Z41" s="1">
        <v>18.8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78</v>
      </c>
      <c r="B42" s="20" t="s">
        <v>36</v>
      </c>
      <c r="C42" s="20">
        <v>86.974000000000004</v>
      </c>
      <c r="D42" s="20">
        <v>1186.077</v>
      </c>
      <c r="E42" s="20">
        <v>149.024</v>
      </c>
      <c r="F42" s="21">
        <v>1074.5809999999999</v>
      </c>
      <c r="G42" s="6">
        <v>1</v>
      </c>
      <c r="H42" s="1">
        <v>120</v>
      </c>
      <c r="I42" s="1">
        <v>783828</v>
      </c>
      <c r="J42" s="1">
        <v>189.4</v>
      </c>
      <c r="K42" s="1">
        <f t="shared" si="2"/>
        <v>-40.376000000000005</v>
      </c>
      <c r="L42" s="1"/>
      <c r="M42" s="1"/>
      <c r="N42" s="1"/>
      <c r="O42" s="1">
        <f t="shared" si="3"/>
        <v>29.8048</v>
      </c>
      <c r="P42" s="5"/>
      <c r="Q42" s="5"/>
      <c r="R42" s="1"/>
      <c r="S42" s="1">
        <f t="shared" si="4"/>
        <v>36.05395775177152</v>
      </c>
      <c r="T42" s="1">
        <f t="shared" si="5"/>
        <v>36.05395775177152</v>
      </c>
      <c r="U42" s="1">
        <v>53.743600000000001</v>
      </c>
      <c r="V42" s="1">
        <v>42.687600000000003</v>
      </c>
      <c r="W42" s="1">
        <v>31.7364</v>
      </c>
      <c r="X42" s="1">
        <v>34.219200000000001</v>
      </c>
      <c r="Y42" s="1">
        <v>41.292000000000002</v>
      </c>
      <c r="Z42" s="1">
        <v>25.1586</v>
      </c>
      <c r="AA42" s="1" t="s">
        <v>79</v>
      </c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31" t="s">
        <v>80</v>
      </c>
      <c r="B43" s="32" t="s">
        <v>36</v>
      </c>
      <c r="C43" s="32">
        <v>-21.771999999999998</v>
      </c>
      <c r="D43" s="32">
        <v>64.481999999999999</v>
      </c>
      <c r="E43" s="32">
        <v>42.71</v>
      </c>
      <c r="F43" s="33"/>
      <c r="G43" s="34">
        <v>0</v>
      </c>
      <c r="H43" s="35" t="e">
        <v>#N/A</v>
      </c>
      <c r="I43" s="35" t="s">
        <v>37</v>
      </c>
      <c r="J43" s="35">
        <v>60.5</v>
      </c>
      <c r="K43" s="35">
        <f t="shared" si="2"/>
        <v>-17.79</v>
      </c>
      <c r="L43" s="35"/>
      <c r="M43" s="35"/>
      <c r="N43" s="35"/>
      <c r="O43" s="35">
        <f t="shared" si="3"/>
        <v>8.5419999999999998</v>
      </c>
      <c r="P43" s="36"/>
      <c r="Q43" s="36"/>
      <c r="R43" s="35"/>
      <c r="S43" s="35">
        <f t="shared" si="4"/>
        <v>0</v>
      </c>
      <c r="T43" s="35">
        <f t="shared" si="5"/>
        <v>0</v>
      </c>
      <c r="U43" s="35">
        <v>22.225000000000001</v>
      </c>
      <c r="V43" s="35">
        <v>38.662199999999999</v>
      </c>
      <c r="W43" s="35">
        <v>11.991199999999999</v>
      </c>
      <c r="X43" s="35">
        <v>15.0488</v>
      </c>
      <c r="Y43" s="35">
        <v>16.151399999999999</v>
      </c>
      <c r="Z43" s="35">
        <v>24.730799999999999</v>
      </c>
      <c r="AA43" s="35"/>
      <c r="AB43" s="35">
        <f t="shared" si="6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39</v>
      </c>
      <c r="B45" s="1" t="s">
        <v>31</v>
      </c>
      <c r="C45" s="1">
        <v>1169</v>
      </c>
      <c r="D45" s="1">
        <v>1400</v>
      </c>
      <c r="E45" s="1">
        <v>673</v>
      </c>
      <c r="F45" s="1">
        <v>1893</v>
      </c>
      <c r="G45" s="6">
        <v>0.18</v>
      </c>
      <c r="H45" s="1">
        <v>120</v>
      </c>
      <c r="I45" s="1"/>
      <c r="J45" s="1">
        <v>676</v>
      </c>
      <c r="K45" s="1">
        <f>E45-J45</f>
        <v>-3</v>
      </c>
      <c r="L45" s="1"/>
      <c r="M45" s="1"/>
      <c r="N45" s="1"/>
      <c r="O45" s="1">
        <f>E45/5</f>
        <v>134.6</v>
      </c>
      <c r="P45" s="5"/>
      <c r="Q45" s="5"/>
      <c r="R45" s="1"/>
      <c r="S45" s="1">
        <f>(F45+N45+P45)/O45</f>
        <v>14.063893016344725</v>
      </c>
      <c r="T45" s="1">
        <f>(F45+N45)/O45</f>
        <v>14.063893016344725</v>
      </c>
      <c r="U45" s="1">
        <v>113.4</v>
      </c>
      <c r="V45" s="1">
        <v>130.80000000000001</v>
      </c>
      <c r="W45" s="1">
        <v>154</v>
      </c>
      <c r="X45" s="1">
        <v>159.6</v>
      </c>
      <c r="Y45" s="1">
        <v>155.6</v>
      </c>
      <c r="Z45" s="1">
        <v>140</v>
      </c>
      <c r="AA45" s="1">
        <v>2860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40</v>
      </c>
      <c r="B46" s="20" t="s">
        <v>31</v>
      </c>
      <c r="C46" s="20">
        <v>5425</v>
      </c>
      <c r="D46" s="20"/>
      <c r="E46" s="20">
        <v>1563</v>
      </c>
      <c r="F46" s="21">
        <v>3861</v>
      </c>
      <c r="G46" s="6">
        <v>0.18</v>
      </c>
      <c r="H46" s="1">
        <v>120</v>
      </c>
      <c r="I46" s="1"/>
      <c r="J46" s="1">
        <v>1566</v>
      </c>
      <c r="K46" s="1">
        <f>E46-J46</f>
        <v>-3</v>
      </c>
      <c r="L46" s="1"/>
      <c r="M46" s="1"/>
      <c r="N46" s="1">
        <v>2500</v>
      </c>
      <c r="O46" s="1">
        <f>E46/5</f>
        <v>312.60000000000002</v>
      </c>
      <c r="P46" s="5"/>
      <c r="Q46" s="5"/>
      <c r="R46" s="1"/>
      <c r="S46" s="1">
        <f>(F46+N46+P46)/O46</f>
        <v>20.348688419705692</v>
      </c>
      <c r="T46" s="1">
        <f>(F46+N46)/O46</f>
        <v>20.348688419705692</v>
      </c>
      <c r="U46" s="1">
        <v>348.8</v>
      </c>
      <c r="V46" s="1">
        <v>344.4</v>
      </c>
      <c r="W46" s="1">
        <v>325.60000000000002</v>
      </c>
      <c r="X46" s="1">
        <v>247</v>
      </c>
      <c r="Y46" s="1">
        <v>256.2</v>
      </c>
      <c r="Z46" s="1">
        <v>338.2</v>
      </c>
      <c r="AA46" s="1">
        <v>2860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2" t="s">
        <v>38</v>
      </c>
      <c r="B47" s="23" t="s">
        <v>31</v>
      </c>
      <c r="C47" s="23">
        <v>21</v>
      </c>
      <c r="D47" s="23">
        <v>25</v>
      </c>
      <c r="E47" s="23">
        <v>15</v>
      </c>
      <c r="F47" s="24">
        <v>31</v>
      </c>
      <c r="G47" s="6">
        <v>0</v>
      </c>
      <c r="H47" s="1" t="e">
        <v>#N/A</v>
      </c>
      <c r="I47" s="1"/>
      <c r="J47" s="1">
        <v>15</v>
      </c>
      <c r="K47" s="1">
        <f>E47-J47</f>
        <v>0</v>
      </c>
      <c r="L47" s="1"/>
      <c r="M47" s="1"/>
      <c r="N47" s="1"/>
      <c r="O47" s="1">
        <f>E47/5</f>
        <v>3</v>
      </c>
      <c r="P47" s="5"/>
      <c r="Q47" s="5"/>
      <c r="R47" s="1"/>
      <c r="S47" s="1">
        <f>(F47+N47+P47)/O47</f>
        <v>10.333333333333334</v>
      </c>
      <c r="T47" s="1">
        <f>(F47+N47)/O47</f>
        <v>10.333333333333334</v>
      </c>
      <c r="U47" s="1">
        <v>23.8</v>
      </c>
      <c r="V47" s="1">
        <v>26.8</v>
      </c>
      <c r="W47" s="1">
        <v>77</v>
      </c>
      <c r="X47" s="1">
        <v>100.2</v>
      </c>
      <c r="Y47" s="1">
        <v>118.4</v>
      </c>
      <c r="Z47" s="1">
        <v>92.2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B43" xr:uid="{D4AE2B45-0BFC-403E-88CD-579EDC6E4B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2024-12-09T11:50:30Z</dcterms:created>
  <dcterms:modified xsi:type="dcterms:W3CDTF">2024-12-09T12:06:29Z</dcterms:modified>
</cp:coreProperties>
</file>