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Ост СЫР филиалы\"/>
    </mc:Choice>
  </mc:AlternateContent>
  <xr:revisionPtr revIDLastSave="0" documentId="13_ncr:1_{77E9FA9F-4A71-4DB6-B2F0-F766863F1E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P37" i="1"/>
  <c r="P36" i="1"/>
  <c r="P33" i="1"/>
  <c r="P32" i="1"/>
  <c r="P30" i="1"/>
  <c r="P29" i="1"/>
  <c r="P27" i="1"/>
  <c r="P22" i="1"/>
  <c r="P21" i="1"/>
  <c r="AB21" i="1" s="1"/>
  <c r="P19" i="1"/>
  <c r="AB19" i="1" s="1"/>
  <c r="AB17" i="1"/>
  <c r="P16" i="1"/>
  <c r="P15" i="1"/>
  <c r="AB15" i="1" s="1"/>
  <c r="P8" i="1"/>
  <c r="P7" i="1"/>
  <c r="AB6" i="1"/>
  <c r="O40" i="1"/>
  <c r="S41" i="1"/>
  <c r="O41" i="1"/>
  <c r="T41" i="1" s="1"/>
  <c r="S40" i="1"/>
  <c r="AB7" i="1"/>
  <c r="AB8" i="1"/>
  <c r="AB9" i="1"/>
  <c r="AB10" i="1"/>
  <c r="AB24" i="1"/>
  <c r="AB13" i="1"/>
  <c r="AB11" i="1"/>
  <c r="AB12" i="1"/>
  <c r="AB14" i="1"/>
  <c r="AB16" i="1"/>
  <c r="AB18" i="1"/>
  <c r="AB20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O7" i="1"/>
  <c r="S7" i="1" s="1"/>
  <c r="O8" i="1"/>
  <c r="S8" i="1" s="1"/>
  <c r="O9" i="1"/>
  <c r="S9" i="1" s="1"/>
  <c r="O10" i="1"/>
  <c r="S10" i="1" s="1"/>
  <c r="O24" i="1"/>
  <c r="S24" i="1" s="1"/>
  <c r="O13" i="1"/>
  <c r="S13" i="1" s="1"/>
  <c r="O11" i="1"/>
  <c r="S11" i="1" s="1"/>
  <c r="O12" i="1"/>
  <c r="S12" i="1" s="1"/>
  <c r="O14" i="1"/>
  <c r="S14" i="1" s="1"/>
  <c r="O15" i="1"/>
  <c r="O16" i="1"/>
  <c r="S16" i="1" s="1"/>
  <c r="O17" i="1"/>
  <c r="O18" i="1"/>
  <c r="S18" i="1" s="1"/>
  <c r="O19" i="1"/>
  <c r="O20" i="1"/>
  <c r="S20" i="1" s="1"/>
  <c r="O21" i="1"/>
  <c r="O22" i="1"/>
  <c r="S22" i="1" s="1"/>
  <c r="O23" i="1"/>
  <c r="S23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6" i="1"/>
  <c r="T6" i="1" s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8" i="1"/>
  <c r="K17" i="1"/>
  <c r="K16" i="1"/>
  <c r="K15" i="1"/>
  <c r="K14" i="1"/>
  <c r="K12" i="1"/>
  <c r="K11" i="1"/>
  <c r="K13" i="1"/>
  <c r="K24" i="1"/>
  <c r="K10" i="1"/>
  <c r="K9" i="1"/>
  <c r="K41" i="1"/>
  <c r="K40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21" i="1" l="1"/>
  <c r="S19" i="1"/>
  <c r="S17" i="1"/>
  <c r="S15" i="1"/>
  <c r="P5" i="1"/>
  <c r="T38" i="1"/>
  <c r="T21" i="1"/>
  <c r="T30" i="1"/>
  <c r="T12" i="1"/>
  <c r="T34" i="1"/>
  <c r="T26" i="1"/>
  <c r="T17" i="1"/>
  <c r="T10" i="1"/>
  <c r="T36" i="1"/>
  <c r="T32" i="1"/>
  <c r="T28" i="1"/>
  <c r="T23" i="1"/>
  <c r="T19" i="1"/>
  <c r="T15" i="1"/>
  <c r="T13" i="1"/>
  <c r="T8" i="1"/>
  <c r="T40" i="1"/>
  <c r="S6" i="1"/>
  <c r="T37" i="1"/>
  <c r="T35" i="1"/>
  <c r="T33" i="1"/>
  <c r="T31" i="1"/>
  <c r="T29" i="1"/>
  <c r="T27" i="1"/>
  <c r="T25" i="1"/>
  <c r="T22" i="1"/>
  <c r="T20" i="1"/>
  <c r="T18" i="1"/>
  <c r="T16" i="1"/>
  <c r="T14" i="1"/>
  <c r="T11" i="1"/>
  <c r="T24" i="1"/>
  <c r="T9" i="1"/>
  <c r="T7" i="1"/>
  <c r="AB5" i="1"/>
  <c r="O5" i="1"/>
  <c r="K5" i="1"/>
</calcChain>
</file>

<file path=xl/sharedStrings.xml><?xml version="1.0" encoding="utf-8"?>
<sst xmlns="http://schemas.openxmlformats.org/spreadsheetml/2006/main" count="119" uniqueCount="75">
  <si>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</si>
  <si>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</si>
  <si>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</si>
  <si>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</si>
  <si>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</si>
  <si>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</si>
  <si>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</si>
  <si>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</si>
  <si>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</si>
  <si>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</si>
  <si>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</si>
  <si>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</si>
  <si>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</si>
  <si>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</si>
  <si>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</si>
  <si>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</si>
  <si>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</si>
  <si>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</si>
  <si>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</si>
  <si>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</si>
  <si>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</si>
  <si>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</si>
  <si>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</si>
  <si>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</si>
  <si>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09,12,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</si>
  <si>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</si>
  <si>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</si>
  <si>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</si>
  <si>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</si>
  <si>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</si>
  <si>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</si>
  <si>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</si>
  <si>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</si>
  <si>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</si>
  <si>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</si>
  <si>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</si>
  <si>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</si>
  <si>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</si>
  <si>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</si>
  <si>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</si>
  <si>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</si>
  <si>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</si>
  <si>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</si>
  <si>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</si>
  <si>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</si>
  <si>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</si>
  <si>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</si>
  <si>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</si>
  <si>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</si>
  <si>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</si>
  <si>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</si>
  <si>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</si>
  <si>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</si>
  <si>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</si>
  <si>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</si>
  <si>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</si>
  <si>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</si>
  <si>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</si>
  <si>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</si>
  <si>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</si>
  <si>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</si>
  <si>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</si>
  <si>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</si>
  <si>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</si>
  <si>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</si>
  <si>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</si>
  <si>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11,11,24 завод отгрузил 146кг вместо 290кг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</si>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</sst>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7109375" style="10" customWidth="1"/>
    <col min="8" max="8" width="5.7109375" customWidth="1"/>
    <col min="9" max="9" width="8.7109375" bestFit="1" customWidth="1"/>
    <col min="10" max="11" width="6.42578125" customWidth="1"/>
    <col min="12" max="13" width="0.7109375" customWidth="1"/>
    <col min="14" max="17" width="6.42578125" customWidth="1"/>
    <col min="18" max="18" width="21.140625" customWidth="1"/>
    <col min="19" max="20" width="5.140625" customWidth="1"/>
    <col min="21" max="26" width="5.85546875" customWidth="1"/>
    <col min="27" max="27" width="50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10374.075000000001</v>
      </c>
      <c r="F5" s="4">
        <f>SUM(F6:F496)</f>
        <v>17242.762000000002</v>
      </c>
      <c r="G5" s="7"/>
      <c r="H5" s="1"/>
      <c r="I5" s="1"/>
      <c r="J5" s="4">
        <f t="shared" ref="J5:Q5" si="0">SUM(J6:J496)</f>
        <v>10456.5</v>
      </c>
      <c r="K5" s="4">
        <f t="shared" si="0"/>
        <v>-82.425000000000011</v>
      </c>
      <c r="L5" s="4">
        <f t="shared" si="0"/>
        <v>0</v>
      </c>
      <c r="M5" s="4">
        <f t="shared" si="0"/>
        <v>0</v>
      </c>
      <c r="N5" s="4">
        <f t="shared" si="0"/>
        <v>16240.2</v>
      </c>
      <c r="O5" s="4">
        <f t="shared" si="0"/>
        <v>2074.8149999999996</v>
      </c>
      <c r="P5" s="4">
        <f t="shared" si="0"/>
        <v>4241.7451999999994</v>
      </c>
      <c r="Q5" s="4">
        <f t="shared" si="0"/>
        <v>0</v>
      </c>
      <c r="R5" s="1"/>
      <c r="S5" s="1"/>
      <c r="T5" s="1"/>
      <c r="U5" s="4">
        <f t="shared" ref="U5:Z5" si="1">SUM(U6:U496)</f>
        <v>2293.4205999999999</v>
      </c>
      <c r="V5" s="4">
        <f t="shared" si="1"/>
        <v>1833.6011999999998</v>
      </c>
      <c r="W5" s="4">
        <f t="shared" si="1"/>
        <v>2021.5519999999997</v>
      </c>
      <c r="X5" s="4">
        <f t="shared" si="1"/>
        <v>2513.0619999999999</v>
      </c>
      <c r="Y5" s="4">
        <f t="shared" si="1"/>
        <v>2213.2727999999997</v>
      </c>
      <c r="Z5" s="4">
        <f t="shared" si="1"/>
        <v>1726.8326</v>
      </c>
      <c r="AA5" s="1"/>
      <c r="AB5" s="4">
        <f>SUM(AB6:AB496)</f>
        <v>1541.5132000000001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375</v>
      </c>
      <c r="D6" s="1"/>
      <c r="E6" s="1">
        <v>45</v>
      </c>
      <c r="F6" s="1">
        <v>326</v>
      </c>
      <c r="G6" s="7">
        <v>0.14000000000000001</v>
      </c>
      <c r="H6" s="1">
        <v>180</v>
      </c>
      <c r="I6" s="1">
        <v>9988421</v>
      </c>
      <c r="J6" s="1">
        <v>49</v>
      </c>
      <c r="K6" s="1">
        <f t="shared" ref="K6:K38" si="2">E6-J6</f>
        <v>-4</v>
      </c>
      <c r="L6" s="1"/>
      <c r="M6" s="1"/>
      <c r="N6" s="1">
        <v>0</v>
      </c>
      <c r="O6" s="1">
        <f>E6/5</f>
        <v>9</v>
      </c>
      <c r="P6" s="5"/>
      <c r="Q6" s="5"/>
      <c r="R6" s="1"/>
      <c r="S6" s="1">
        <f t="shared" ref="S6:S38" si="3">(F6+N6+P6)/O6</f>
        <v>36.222222222222221</v>
      </c>
      <c r="T6" s="1">
        <f t="shared" ref="T6:T38" si="4">(F6+N6)/O6</f>
        <v>36.222222222222221</v>
      </c>
      <c r="U6" s="1">
        <v>9.6</v>
      </c>
      <c r="V6" s="1">
        <v>17</v>
      </c>
      <c r="W6" s="1">
        <v>7.6</v>
      </c>
      <c r="X6" s="1">
        <v>26.8</v>
      </c>
      <c r="Y6" s="1">
        <v>12.6</v>
      </c>
      <c r="Z6" s="1">
        <v>9.1999999999999993</v>
      </c>
      <c r="AA6" s="30" t="s">
        <v>38</v>
      </c>
      <c r="AB6" s="1">
        <f t="shared" ref="AB6:AB38" si="5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266</v>
      </c>
      <c r="D7" s="1">
        <v>144</v>
      </c>
      <c r="E7" s="1">
        <v>156</v>
      </c>
      <c r="F7" s="1">
        <v>254</v>
      </c>
      <c r="G7" s="7">
        <v>0.18</v>
      </c>
      <c r="H7" s="1">
        <v>270</v>
      </c>
      <c r="I7" s="1">
        <v>9988438</v>
      </c>
      <c r="J7" s="1">
        <v>157</v>
      </c>
      <c r="K7" s="1">
        <f t="shared" si="2"/>
        <v>-1</v>
      </c>
      <c r="L7" s="1"/>
      <c r="M7" s="1"/>
      <c r="N7" s="1">
        <v>100</v>
      </c>
      <c r="O7" s="1">
        <f t="shared" ref="O7:O38" si="6">E7/5</f>
        <v>31.2</v>
      </c>
      <c r="P7" s="5">
        <f t="shared" ref="P7:P8" si="7">14*O7-N7-F7</f>
        <v>82.800000000000011</v>
      </c>
      <c r="Q7" s="5"/>
      <c r="R7" s="1"/>
      <c r="S7" s="1">
        <f t="shared" si="3"/>
        <v>14</v>
      </c>
      <c r="T7" s="1">
        <f t="shared" si="4"/>
        <v>11.346153846153847</v>
      </c>
      <c r="U7" s="1">
        <v>29.8</v>
      </c>
      <c r="V7" s="1">
        <v>35.200000000000003</v>
      </c>
      <c r="W7" s="1">
        <v>25.8</v>
      </c>
      <c r="X7" s="1">
        <v>32.200000000000003</v>
      </c>
      <c r="Y7" s="1">
        <v>33.4</v>
      </c>
      <c r="Z7" s="1">
        <v>29.8</v>
      </c>
      <c r="AA7" s="1"/>
      <c r="AB7" s="1">
        <f t="shared" si="5"/>
        <v>14.904000000000002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229</v>
      </c>
      <c r="D8" s="1">
        <v>352</v>
      </c>
      <c r="E8" s="1">
        <v>165</v>
      </c>
      <c r="F8" s="1">
        <v>410</v>
      </c>
      <c r="G8" s="7">
        <v>0.18</v>
      </c>
      <c r="H8" s="1">
        <v>270</v>
      </c>
      <c r="I8" s="1">
        <v>9988445</v>
      </c>
      <c r="J8" s="1">
        <v>166</v>
      </c>
      <c r="K8" s="1">
        <f t="shared" si="2"/>
        <v>-1</v>
      </c>
      <c r="L8" s="1"/>
      <c r="M8" s="1"/>
      <c r="N8" s="1">
        <v>0</v>
      </c>
      <c r="O8" s="1">
        <f t="shared" si="6"/>
        <v>33</v>
      </c>
      <c r="P8" s="5">
        <f t="shared" si="7"/>
        <v>52</v>
      </c>
      <c r="Q8" s="5"/>
      <c r="R8" s="1"/>
      <c r="S8" s="1">
        <f t="shared" si="3"/>
        <v>14</v>
      </c>
      <c r="T8" s="1">
        <f t="shared" si="4"/>
        <v>12.424242424242424</v>
      </c>
      <c r="U8" s="1">
        <v>33</v>
      </c>
      <c r="V8" s="1">
        <v>46.4</v>
      </c>
      <c r="W8" s="1">
        <v>27.6</v>
      </c>
      <c r="X8" s="1">
        <v>42.8</v>
      </c>
      <c r="Y8" s="1">
        <v>32</v>
      </c>
      <c r="Z8" s="1">
        <v>36.4</v>
      </c>
      <c r="AA8" s="1"/>
      <c r="AB8" s="1">
        <f t="shared" si="5"/>
        <v>9.36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71</v>
      </c>
      <c r="D9" s="1">
        <v>208</v>
      </c>
      <c r="E9" s="1">
        <v>73</v>
      </c>
      <c r="F9" s="1">
        <v>206</v>
      </c>
      <c r="G9" s="7">
        <v>0.4</v>
      </c>
      <c r="H9" s="1">
        <v>270</v>
      </c>
      <c r="I9" s="1">
        <v>9988452</v>
      </c>
      <c r="J9" s="1">
        <v>78</v>
      </c>
      <c r="K9" s="1">
        <f t="shared" si="2"/>
        <v>-5</v>
      </c>
      <c r="L9" s="1"/>
      <c r="M9" s="1"/>
      <c r="N9" s="1">
        <v>0</v>
      </c>
      <c r="O9" s="1">
        <f t="shared" si="6"/>
        <v>14.6</v>
      </c>
      <c r="P9" s="5"/>
      <c r="Q9" s="5"/>
      <c r="R9" s="1"/>
      <c r="S9" s="1">
        <f t="shared" si="3"/>
        <v>14.109589041095891</v>
      </c>
      <c r="T9" s="1">
        <f t="shared" si="4"/>
        <v>14.109589041095891</v>
      </c>
      <c r="U9" s="1">
        <v>9.4</v>
      </c>
      <c r="V9" s="1">
        <v>20.2</v>
      </c>
      <c r="W9" s="1">
        <v>7</v>
      </c>
      <c r="X9" s="1">
        <v>5.4</v>
      </c>
      <c r="Y9" s="1">
        <v>12</v>
      </c>
      <c r="Z9" s="1">
        <v>14.8</v>
      </c>
      <c r="AA9" s="1"/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252</v>
      </c>
      <c r="D10" s="1">
        <v>56</v>
      </c>
      <c r="E10" s="1">
        <v>45</v>
      </c>
      <c r="F10" s="1">
        <v>263</v>
      </c>
      <c r="G10" s="7">
        <v>0.4</v>
      </c>
      <c r="H10" s="1">
        <v>270</v>
      </c>
      <c r="I10" s="1">
        <v>9988476</v>
      </c>
      <c r="J10" s="1">
        <v>45</v>
      </c>
      <c r="K10" s="1">
        <f t="shared" si="2"/>
        <v>0</v>
      </c>
      <c r="L10" s="1"/>
      <c r="M10" s="1"/>
      <c r="N10" s="1">
        <v>0</v>
      </c>
      <c r="O10" s="1">
        <f t="shared" si="6"/>
        <v>9</v>
      </c>
      <c r="P10" s="5"/>
      <c r="Q10" s="5"/>
      <c r="R10" s="1"/>
      <c r="S10" s="1">
        <f t="shared" si="3"/>
        <v>29.222222222222221</v>
      </c>
      <c r="T10" s="1">
        <f t="shared" si="4"/>
        <v>29.222222222222221</v>
      </c>
      <c r="U10" s="1">
        <v>4.4000000000000004</v>
      </c>
      <c r="V10" s="1">
        <v>12.6</v>
      </c>
      <c r="W10" s="1">
        <v>11.4</v>
      </c>
      <c r="X10" s="1">
        <v>1.2</v>
      </c>
      <c r="Y10" s="1">
        <v>8.8000000000000007</v>
      </c>
      <c r="Z10" s="1">
        <v>7.2</v>
      </c>
      <c r="AA10" s="30" t="s">
        <v>38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43</v>
      </c>
      <c r="B11" s="1" t="s">
        <v>31</v>
      </c>
      <c r="C11" s="1">
        <v>200</v>
      </c>
      <c r="D11" s="1">
        <v>432</v>
      </c>
      <c r="E11" s="1">
        <v>225</v>
      </c>
      <c r="F11" s="1">
        <v>402</v>
      </c>
      <c r="G11" s="7">
        <v>0.18</v>
      </c>
      <c r="H11" s="1">
        <v>150</v>
      </c>
      <c r="I11" s="1">
        <v>5034819</v>
      </c>
      <c r="J11" s="1">
        <v>213</v>
      </c>
      <c r="K11" s="1">
        <f t="shared" si="2"/>
        <v>12</v>
      </c>
      <c r="L11" s="1"/>
      <c r="M11" s="1"/>
      <c r="N11" s="1">
        <v>340</v>
      </c>
      <c r="O11" s="1">
        <f t="shared" si="6"/>
        <v>45</v>
      </c>
      <c r="P11" s="5"/>
      <c r="Q11" s="5"/>
      <c r="R11" s="1"/>
      <c r="S11" s="1">
        <f t="shared" si="3"/>
        <v>16.488888888888887</v>
      </c>
      <c r="T11" s="1">
        <f t="shared" si="4"/>
        <v>16.488888888888887</v>
      </c>
      <c r="U11" s="1">
        <v>57.8</v>
      </c>
      <c r="V11" s="1">
        <v>11.6</v>
      </c>
      <c r="W11" s="1">
        <v>59.8</v>
      </c>
      <c r="X11" s="1">
        <v>66</v>
      </c>
      <c r="Y11" s="1">
        <v>30.2</v>
      </c>
      <c r="Z11" s="1">
        <v>42.8</v>
      </c>
      <c r="AA11" s="1"/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44</v>
      </c>
      <c r="B12" s="21" t="s">
        <v>40</v>
      </c>
      <c r="C12" s="21"/>
      <c r="D12" s="21"/>
      <c r="E12" s="21"/>
      <c r="F12" s="2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200</v>
      </c>
      <c r="O12" s="1">
        <f t="shared" si="6"/>
        <v>0</v>
      </c>
      <c r="P12" s="5"/>
      <c r="Q12" s="5"/>
      <c r="R12" s="1"/>
      <c r="S12" s="1" t="e">
        <f t="shared" si="3"/>
        <v>#DIV/0!</v>
      </c>
      <c r="T12" s="1" t="e">
        <f t="shared" si="4"/>
        <v>#DIV/0!</v>
      </c>
      <c r="U12" s="1">
        <v>1.0416000000000001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45</v>
      </c>
      <c r="AB12" s="1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42</v>
      </c>
      <c r="B13" s="25" t="s">
        <v>40</v>
      </c>
      <c r="C13" s="25">
        <v>76.013999999999996</v>
      </c>
      <c r="D13" s="25"/>
      <c r="E13" s="25">
        <v>47.908000000000001</v>
      </c>
      <c r="F13" s="26">
        <v>24</v>
      </c>
      <c r="G13" s="27">
        <v>0</v>
      </c>
      <c r="H13" s="28" t="e">
        <v>#N/A</v>
      </c>
      <c r="I13" s="28" t="s">
        <v>41</v>
      </c>
      <c r="J13" s="28">
        <v>47.5</v>
      </c>
      <c r="K13" s="28">
        <f>E13-J13</f>
        <v>0.40800000000000125</v>
      </c>
      <c r="L13" s="28"/>
      <c r="M13" s="28"/>
      <c r="N13" s="28"/>
      <c r="O13" s="28">
        <f>E13/5</f>
        <v>9.5815999999999999</v>
      </c>
      <c r="P13" s="29"/>
      <c r="Q13" s="29"/>
      <c r="R13" s="28"/>
      <c r="S13" s="28">
        <f t="shared" si="3"/>
        <v>2.5048008683309679</v>
      </c>
      <c r="T13" s="28">
        <f t="shared" si="4"/>
        <v>2.5048008683309679</v>
      </c>
      <c r="U13" s="28">
        <v>10.2072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/>
      <c r="AB13" s="28">
        <f t="shared" si="5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227</v>
      </c>
      <c r="D14" s="1"/>
      <c r="E14" s="1">
        <v>31</v>
      </c>
      <c r="F14" s="1">
        <v>192</v>
      </c>
      <c r="G14" s="7">
        <v>0.1</v>
      </c>
      <c r="H14" s="1">
        <v>90</v>
      </c>
      <c r="I14" s="1">
        <v>8444163</v>
      </c>
      <c r="J14" s="1">
        <v>43</v>
      </c>
      <c r="K14" s="1">
        <f t="shared" si="2"/>
        <v>-12</v>
      </c>
      <c r="L14" s="1"/>
      <c r="M14" s="1"/>
      <c r="N14" s="1">
        <v>167.8</v>
      </c>
      <c r="O14" s="1">
        <f t="shared" si="6"/>
        <v>6.2</v>
      </c>
      <c r="P14" s="5"/>
      <c r="Q14" s="5"/>
      <c r="R14" s="1"/>
      <c r="S14" s="1">
        <f t="shared" si="3"/>
        <v>58.032258064516128</v>
      </c>
      <c r="T14" s="1">
        <f t="shared" si="4"/>
        <v>58.032258064516128</v>
      </c>
      <c r="U14" s="1">
        <v>28.2</v>
      </c>
      <c r="V14" s="1">
        <v>18.600000000000001</v>
      </c>
      <c r="W14" s="1">
        <v>10.199999999999999</v>
      </c>
      <c r="X14" s="1">
        <v>39.799999999999997</v>
      </c>
      <c r="Y14" s="1">
        <v>17.600000000000001</v>
      </c>
      <c r="Z14" s="1">
        <v>20.8</v>
      </c>
      <c r="AA14" s="30" t="s">
        <v>38</v>
      </c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>
        <v>514</v>
      </c>
      <c r="D15" s="1">
        <v>392</v>
      </c>
      <c r="E15" s="1">
        <v>501</v>
      </c>
      <c r="F15" s="1">
        <v>384</v>
      </c>
      <c r="G15" s="7">
        <v>0.18</v>
      </c>
      <c r="H15" s="1">
        <v>150</v>
      </c>
      <c r="I15" s="1">
        <v>5038411</v>
      </c>
      <c r="J15" s="1">
        <v>510</v>
      </c>
      <c r="K15" s="1">
        <f t="shared" si="2"/>
        <v>-9</v>
      </c>
      <c r="L15" s="1"/>
      <c r="M15" s="1"/>
      <c r="N15" s="1">
        <v>800</v>
      </c>
      <c r="O15" s="1">
        <f t="shared" si="6"/>
        <v>100.2</v>
      </c>
      <c r="P15" s="5">
        <f t="shared" ref="P15:P22" si="8">14*O15-N15-F15</f>
        <v>218.79999999999995</v>
      </c>
      <c r="Q15" s="5"/>
      <c r="R15" s="1"/>
      <c r="S15" s="1">
        <f t="shared" si="3"/>
        <v>14</v>
      </c>
      <c r="T15" s="1">
        <f t="shared" si="4"/>
        <v>11.816367265469061</v>
      </c>
      <c r="U15" s="1">
        <v>99.8</v>
      </c>
      <c r="V15" s="1">
        <v>0</v>
      </c>
      <c r="W15" s="1">
        <v>84</v>
      </c>
      <c r="X15" s="1">
        <v>110.4</v>
      </c>
      <c r="Y15" s="1">
        <v>49.2</v>
      </c>
      <c r="Z15" s="1">
        <v>65.400000000000006</v>
      </c>
      <c r="AA15" s="1"/>
      <c r="AB15" s="1">
        <f t="shared" si="5"/>
        <v>39.383999999999993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31</v>
      </c>
      <c r="C16" s="1">
        <v>426</v>
      </c>
      <c r="D16" s="1">
        <v>500</v>
      </c>
      <c r="E16" s="1">
        <v>603</v>
      </c>
      <c r="F16" s="1">
        <v>319</v>
      </c>
      <c r="G16" s="7">
        <v>0.18</v>
      </c>
      <c r="H16" s="1">
        <v>150</v>
      </c>
      <c r="I16" s="1">
        <v>5038459</v>
      </c>
      <c r="J16" s="1">
        <v>607</v>
      </c>
      <c r="K16" s="1">
        <f t="shared" si="2"/>
        <v>-4</v>
      </c>
      <c r="L16" s="1"/>
      <c r="M16" s="1"/>
      <c r="N16" s="1">
        <v>850</v>
      </c>
      <c r="O16" s="1">
        <f t="shared" si="6"/>
        <v>120.6</v>
      </c>
      <c r="P16" s="5">
        <f t="shared" si="8"/>
        <v>519.39999999999986</v>
      </c>
      <c r="Q16" s="5"/>
      <c r="R16" s="1"/>
      <c r="S16" s="1">
        <f t="shared" si="3"/>
        <v>14</v>
      </c>
      <c r="T16" s="1">
        <f t="shared" si="4"/>
        <v>9.6932006633499181</v>
      </c>
      <c r="U16" s="1">
        <v>104.6</v>
      </c>
      <c r="V16" s="1">
        <v>25.4</v>
      </c>
      <c r="W16" s="1">
        <v>97</v>
      </c>
      <c r="X16" s="1">
        <v>122.8</v>
      </c>
      <c r="Y16" s="1">
        <v>63.4</v>
      </c>
      <c r="Z16" s="1">
        <v>66.400000000000006</v>
      </c>
      <c r="AA16" s="1"/>
      <c r="AB16" s="1">
        <f t="shared" si="5"/>
        <v>93.491999999999976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271</v>
      </c>
      <c r="D17" s="1">
        <v>160</v>
      </c>
      <c r="E17" s="1">
        <v>289</v>
      </c>
      <c r="F17" s="1">
        <v>141</v>
      </c>
      <c r="G17" s="7">
        <v>0.18</v>
      </c>
      <c r="H17" s="1">
        <v>150</v>
      </c>
      <c r="I17" s="1">
        <v>5038831</v>
      </c>
      <c r="J17" s="1">
        <v>290</v>
      </c>
      <c r="K17" s="1">
        <f t="shared" si="2"/>
        <v>-1</v>
      </c>
      <c r="L17" s="1"/>
      <c r="M17" s="1"/>
      <c r="N17" s="1">
        <v>800</v>
      </c>
      <c r="O17" s="1">
        <f t="shared" si="6"/>
        <v>57.8</v>
      </c>
      <c r="P17" s="5"/>
      <c r="Q17" s="5"/>
      <c r="R17" s="1"/>
      <c r="S17" s="1">
        <f t="shared" si="3"/>
        <v>16.280276816608996</v>
      </c>
      <c r="T17" s="1">
        <f t="shared" si="4"/>
        <v>16.280276816608996</v>
      </c>
      <c r="U17" s="1">
        <v>71.599999999999994</v>
      </c>
      <c r="V17" s="1">
        <v>48.4</v>
      </c>
      <c r="W17" s="1">
        <v>62.2</v>
      </c>
      <c r="X17" s="1">
        <v>91</v>
      </c>
      <c r="Y17" s="1">
        <v>32.6</v>
      </c>
      <c r="Z17" s="1">
        <v>10.8</v>
      </c>
      <c r="AA17" s="1"/>
      <c r="AB17" s="1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>
        <v>585</v>
      </c>
      <c r="D18" s="1">
        <v>70</v>
      </c>
      <c r="E18" s="1">
        <v>287</v>
      </c>
      <c r="F18" s="1">
        <v>367</v>
      </c>
      <c r="G18" s="7">
        <v>0.18</v>
      </c>
      <c r="H18" s="1">
        <v>120</v>
      </c>
      <c r="I18" s="1">
        <v>5038855</v>
      </c>
      <c r="J18" s="1">
        <v>289</v>
      </c>
      <c r="K18" s="1">
        <f t="shared" si="2"/>
        <v>-2</v>
      </c>
      <c r="L18" s="1"/>
      <c r="M18" s="1"/>
      <c r="N18" s="1">
        <v>450</v>
      </c>
      <c r="O18" s="1">
        <f t="shared" si="6"/>
        <v>57.4</v>
      </c>
      <c r="P18" s="5"/>
      <c r="Q18" s="5"/>
      <c r="R18" s="1"/>
      <c r="S18" s="1">
        <f t="shared" si="3"/>
        <v>14.233449477351916</v>
      </c>
      <c r="T18" s="1">
        <f t="shared" si="4"/>
        <v>14.233449477351916</v>
      </c>
      <c r="U18" s="1">
        <v>66.400000000000006</v>
      </c>
      <c r="V18" s="1">
        <v>0</v>
      </c>
      <c r="W18" s="1">
        <v>62</v>
      </c>
      <c r="X18" s="1">
        <v>94.8</v>
      </c>
      <c r="Y18" s="1">
        <v>35.200000000000003</v>
      </c>
      <c r="Z18" s="1">
        <v>9.8000000000000007</v>
      </c>
      <c r="AA18" s="1"/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413</v>
      </c>
      <c r="D19" s="1">
        <v>690</v>
      </c>
      <c r="E19" s="1">
        <v>820</v>
      </c>
      <c r="F19" s="1">
        <v>274</v>
      </c>
      <c r="G19" s="7">
        <v>0.18</v>
      </c>
      <c r="H19" s="1">
        <v>150</v>
      </c>
      <c r="I19" s="1">
        <v>5038435</v>
      </c>
      <c r="J19" s="1">
        <v>827</v>
      </c>
      <c r="K19" s="1">
        <f t="shared" si="2"/>
        <v>-7</v>
      </c>
      <c r="L19" s="1"/>
      <c r="M19" s="1"/>
      <c r="N19" s="1">
        <v>1100</v>
      </c>
      <c r="O19" s="1">
        <f t="shared" si="6"/>
        <v>164</v>
      </c>
      <c r="P19" s="5">
        <f t="shared" si="8"/>
        <v>922</v>
      </c>
      <c r="Q19" s="5"/>
      <c r="R19" s="1"/>
      <c r="S19" s="1">
        <f t="shared" si="3"/>
        <v>14</v>
      </c>
      <c r="T19" s="1">
        <f t="shared" si="4"/>
        <v>8.3780487804878057</v>
      </c>
      <c r="U19" s="1">
        <v>130.19999999999999</v>
      </c>
      <c r="V19" s="1">
        <v>84.8</v>
      </c>
      <c r="W19" s="1">
        <v>134.6</v>
      </c>
      <c r="X19" s="1">
        <v>164.6</v>
      </c>
      <c r="Y19" s="1">
        <v>89.4</v>
      </c>
      <c r="Z19" s="1">
        <v>118.6</v>
      </c>
      <c r="AA19" s="1"/>
      <c r="AB19" s="1">
        <f t="shared" si="5"/>
        <v>165.96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585</v>
      </c>
      <c r="D20" s="1"/>
      <c r="E20" s="1">
        <v>245</v>
      </c>
      <c r="F20" s="1">
        <v>336</v>
      </c>
      <c r="G20" s="7">
        <v>0.18</v>
      </c>
      <c r="H20" s="1">
        <v>120</v>
      </c>
      <c r="I20" s="1">
        <v>5038398</v>
      </c>
      <c r="J20" s="1">
        <v>255</v>
      </c>
      <c r="K20" s="1">
        <f t="shared" si="2"/>
        <v>-10</v>
      </c>
      <c r="L20" s="1"/>
      <c r="M20" s="1"/>
      <c r="N20" s="1">
        <v>370</v>
      </c>
      <c r="O20" s="1">
        <f t="shared" si="6"/>
        <v>49</v>
      </c>
      <c r="P20" s="5"/>
      <c r="Q20" s="5"/>
      <c r="R20" s="1"/>
      <c r="S20" s="1">
        <f t="shared" si="3"/>
        <v>14.408163265306122</v>
      </c>
      <c r="T20" s="1">
        <f t="shared" si="4"/>
        <v>14.408163265306122</v>
      </c>
      <c r="U20" s="1">
        <v>56.6</v>
      </c>
      <c r="V20" s="1">
        <v>16.2</v>
      </c>
      <c r="W20" s="1">
        <v>28.8</v>
      </c>
      <c r="X20" s="1">
        <v>0.2</v>
      </c>
      <c r="Y20" s="1">
        <v>31.2</v>
      </c>
      <c r="Z20" s="1">
        <v>4.2</v>
      </c>
      <c r="AA20" s="1"/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40</v>
      </c>
      <c r="C21" s="1"/>
      <c r="D21" s="1">
        <v>633.67999999999995</v>
      </c>
      <c r="E21" s="1">
        <v>196.899</v>
      </c>
      <c r="F21" s="1">
        <v>436.78100000000001</v>
      </c>
      <c r="G21" s="7">
        <v>1</v>
      </c>
      <c r="H21" s="1">
        <v>150</v>
      </c>
      <c r="I21" s="1">
        <v>5038572</v>
      </c>
      <c r="J21" s="1">
        <v>192.5</v>
      </c>
      <c r="K21" s="1">
        <f t="shared" si="2"/>
        <v>4.3990000000000009</v>
      </c>
      <c r="L21" s="1"/>
      <c r="M21" s="1"/>
      <c r="N21" s="1">
        <v>0</v>
      </c>
      <c r="O21" s="1">
        <f t="shared" si="6"/>
        <v>39.379800000000003</v>
      </c>
      <c r="P21" s="5">
        <f t="shared" si="8"/>
        <v>114.53620000000006</v>
      </c>
      <c r="Q21" s="5"/>
      <c r="R21" s="1"/>
      <c r="S21" s="1">
        <f t="shared" si="3"/>
        <v>14</v>
      </c>
      <c r="T21" s="1">
        <f t="shared" si="4"/>
        <v>11.091498687144171</v>
      </c>
      <c r="U21" s="1">
        <v>28.2272</v>
      </c>
      <c r="V21" s="1">
        <v>32.141000000000012</v>
      </c>
      <c r="W21" s="1">
        <v>55.0548</v>
      </c>
      <c r="X21" s="1">
        <v>12.2524</v>
      </c>
      <c r="Y21" s="1">
        <v>15.9504</v>
      </c>
      <c r="Z21" s="1">
        <v>35.3474</v>
      </c>
      <c r="AA21" s="1" t="s">
        <v>54</v>
      </c>
      <c r="AB21" s="1">
        <f t="shared" si="5"/>
        <v>114.53620000000006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55</v>
      </c>
      <c r="B22" s="1" t="s">
        <v>40</v>
      </c>
      <c r="C22" s="1">
        <v>202.47</v>
      </c>
      <c r="D22" s="1">
        <v>14.99</v>
      </c>
      <c r="E22" s="1">
        <v>172.375</v>
      </c>
      <c r="F22" s="1">
        <v>34.802999999999997</v>
      </c>
      <c r="G22" s="7">
        <v>1</v>
      </c>
      <c r="H22" s="1">
        <v>150</v>
      </c>
      <c r="I22" s="1">
        <v>5038596</v>
      </c>
      <c r="J22" s="1">
        <v>177</v>
      </c>
      <c r="K22" s="1">
        <f t="shared" si="2"/>
        <v>-4.625</v>
      </c>
      <c r="L22" s="1"/>
      <c r="M22" s="1"/>
      <c r="N22" s="1">
        <v>340</v>
      </c>
      <c r="O22" s="1">
        <f t="shared" si="6"/>
        <v>34.475000000000001</v>
      </c>
      <c r="P22" s="5">
        <f t="shared" si="8"/>
        <v>107.84700000000004</v>
      </c>
      <c r="Q22" s="5"/>
      <c r="R22" s="1"/>
      <c r="S22" s="1">
        <f t="shared" si="3"/>
        <v>14</v>
      </c>
      <c r="T22" s="1">
        <f t="shared" si="4"/>
        <v>10.87173313995649</v>
      </c>
      <c r="U22" s="1">
        <v>32.574599999999997</v>
      </c>
      <c r="V22" s="1">
        <v>16.657399999999999</v>
      </c>
      <c r="W22" s="1">
        <v>23.993600000000001</v>
      </c>
      <c r="X22" s="1">
        <v>27.700800000000001</v>
      </c>
      <c r="Y22" s="1">
        <v>0.96920000000000006</v>
      </c>
      <c r="Z22" s="1">
        <v>0</v>
      </c>
      <c r="AA22" s="1" t="s">
        <v>56</v>
      </c>
      <c r="AB22" s="1">
        <f t="shared" si="5"/>
        <v>107.84700000000004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57</v>
      </c>
      <c r="B23" s="16" t="s">
        <v>40</v>
      </c>
      <c r="C23" s="16"/>
      <c r="D23" s="16"/>
      <c r="E23" s="16"/>
      <c r="F23" s="17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>
        <v>585</v>
      </c>
      <c r="O23" s="12">
        <f t="shared" si="6"/>
        <v>0</v>
      </c>
      <c r="P23" s="14"/>
      <c r="Q23" s="14"/>
      <c r="R23" s="12"/>
      <c r="S23" s="12" t="e">
        <f t="shared" si="3"/>
        <v>#DIV/0!</v>
      </c>
      <c r="T23" s="12" t="e">
        <f t="shared" si="4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 t="s">
        <v>58</v>
      </c>
      <c r="AB23" s="12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4" t="s">
        <v>39</v>
      </c>
      <c r="B24" s="25" t="s">
        <v>40</v>
      </c>
      <c r="C24" s="25">
        <v>212.53800000000001</v>
      </c>
      <c r="D24" s="25">
        <v>4.0069999999999997</v>
      </c>
      <c r="E24" s="25">
        <v>213.84299999999999</v>
      </c>
      <c r="F24" s="26"/>
      <c r="G24" s="27">
        <v>0</v>
      </c>
      <c r="H24" s="28" t="e">
        <v>#N/A</v>
      </c>
      <c r="I24" s="28" t="s">
        <v>41</v>
      </c>
      <c r="J24" s="28">
        <v>236.5</v>
      </c>
      <c r="K24" s="28">
        <f>E24-J24</f>
        <v>-22.657000000000011</v>
      </c>
      <c r="L24" s="28"/>
      <c r="M24" s="28"/>
      <c r="N24" s="28"/>
      <c r="O24" s="28">
        <f>E24/5</f>
        <v>42.768599999999999</v>
      </c>
      <c r="P24" s="29"/>
      <c r="Q24" s="29"/>
      <c r="R24" s="28"/>
      <c r="S24" s="28">
        <f t="shared" si="3"/>
        <v>0</v>
      </c>
      <c r="T24" s="28">
        <f t="shared" si="4"/>
        <v>0</v>
      </c>
      <c r="U24" s="28">
        <v>39.647399999999998</v>
      </c>
      <c r="V24" s="28">
        <v>43.928600000000003</v>
      </c>
      <c r="W24" s="28">
        <v>43.7286</v>
      </c>
      <c r="X24" s="28">
        <v>41.136600000000001</v>
      </c>
      <c r="Y24" s="28">
        <v>43.707999999999998</v>
      </c>
      <c r="Z24" s="28">
        <v>14.2288</v>
      </c>
      <c r="AA24" s="28"/>
      <c r="AB24" s="28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40</v>
      </c>
      <c r="C25" s="1">
        <v>2.4239999999999999</v>
      </c>
      <c r="D25" s="1"/>
      <c r="E25" s="1"/>
      <c r="F25" s="1"/>
      <c r="G25" s="7">
        <v>1</v>
      </c>
      <c r="H25" s="1">
        <v>180</v>
      </c>
      <c r="I25" s="1">
        <v>5038619</v>
      </c>
      <c r="J25" s="1">
        <v>10</v>
      </c>
      <c r="K25" s="1">
        <f t="shared" si="2"/>
        <v>-10</v>
      </c>
      <c r="L25" s="1"/>
      <c r="M25" s="1"/>
      <c r="N25" s="1">
        <v>200</v>
      </c>
      <c r="O25" s="1">
        <f t="shared" si="6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9.5489999999999995</v>
      </c>
      <c r="V25" s="1">
        <v>9.5321999999999996</v>
      </c>
      <c r="W25" s="1">
        <v>16.200199999999999</v>
      </c>
      <c r="X25" s="1">
        <v>2.8662000000000001</v>
      </c>
      <c r="Y25" s="1">
        <v>19.991399999999999</v>
      </c>
      <c r="Z25" s="1">
        <v>20.964400000000001</v>
      </c>
      <c r="AA25" s="1" t="s">
        <v>60</v>
      </c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31</v>
      </c>
      <c r="C26" s="1"/>
      <c r="D26" s="1">
        <v>200</v>
      </c>
      <c r="E26" s="1">
        <v>57</v>
      </c>
      <c r="F26" s="1">
        <v>131</v>
      </c>
      <c r="G26" s="7">
        <v>0.1</v>
      </c>
      <c r="H26" s="1">
        <v>60</v>
      </c>
      <c r="I26" s="1">
        <v>8444170</v>
      </c>
      <c r="J26" s="1">
        <v>72</v>
      </c>
      <c r="K26" s="1">
        <f t="shared" si="2"/>
        <v>-15</v>
      </c>
      <c r="L26" s="1"/>
      <c r="M26" s="1"/>
      <c r="N26" s="1">
        <v>60</v>
      </c>
      <c r="O26" s="1">
        <f t="shared" si="6"/>
        <v>11.4</v>
      </c>
      <c r="P26" s="5"/>
      <c r="Q26" s="5"/>
      <c r="R26" s="1"/>
      <c r="S26" s="1">
        <f t="shared" si="3"/>
        <v>16.754385964912281</v>
      </c>
      <c r="T26" s="1">
        <f t="shared" si="4"/>
        <v>16.754385964912281</v>
      </c>
      <c r="U26" s="1">
        <v>15.4</v>
      </c>
      <c r="V26" s="1">
        <v>27</v>
      </c>
      <c r="W26" s="1">
        <v>30</v>
      </c>
      <c r="X26" s="1">
        <v>27.6</v>
      </c>
      <c r="Y26" s="1">
        <v>27</v>
      </c>
      <c r="Z26" s="1">
        <v>26.8</v>
      </c>
      <c r="AA26" s="1"/>
      <c r="AB26" s="1">
        <f t="shared" si="5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40</v>
      </c>
      <c r="C27" s="1">
        <v>522.89800000000002</v>
      </c>
      <c r="D27" s="1">
        <v>226.71600000000001</v>
      </c>
      <c r="E27" s="1">
        <v>294.35399999999998</v>
      </c>
      <c r="F27" s="1">
        <v>447.03500000000003</v>
      </c>
      <c r="G27" s="7">
        <v>1</v>
      </c>
      <c r="H27" s="1">
        <v>120</v>
      </c>
      <c r="I27" s="1">
        <v>5522704</v>
      </c>
      <c r="J27" s="1">
        <v>314</v>
      </c>
      <c r="K27" s="1">
        <f t="shared" si="2"/>
        <v>-19.646000000000015</v>
      </c>
      <c r="L27" s="1"/>
      <c r="M27" s="1"/>
      <c r="N27" s="1">
        <v>0</v>
      </c>
      <c r="O27" s="1">
        <f t="shared" si="6"/>
        <v>58.870799999999996</v>
      </c>
      <c r="P27" s="5">
        <f t="shared" ref="P27:P33" si="9">14*O27-N27-F27</f>
        <v>377.15619999999996</v>
      </c>
      <c r="Q27" s="5"/>
      <c r="R27" s="1"/>
      <c r="S27" s="1">
        <f t="shared" si="3"/>
        <v>14</v>
      </c>
      <c r="T27" s="1">
        <f t="shared" si="4"/>
        <v>7.593492869130368</v>
      </c>
      <c r="U27" s="1">
        <v>45.809399999999997</v>
      </c>
      <c r="V27" s="1">
        <v>50.603200000000001</v>
      </c>
      <c r="W27" s="1">
        <v>49.519599999999997</v>
      </c>
      <c r="X27" s="1">
        <v>70.951800000000006</v>
      </c>
      <c r="Y27" s="1">
        <v>78.061599999999999</v>
      </c>
      <c r="Z27" s="1">
        <v>84.012199999999993</v>
      </c>
      <c r="AA27" s="1"/>
      <c r="AB27" s="1">
        <f t="shared" si="5"/>
        <v>377.15619999999996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31</v>
      </c>
      <c r="C28" s="1">
        <v>320</v>
      </c>
      <c r="D28" s="1">
        <v>32</v>
      </c>
      <c r="E28" s="1">
        <v>125</v>
      </c>
      <c r="F28" s="1">
        <v>227</v>
      </c>
      <c r="G28" s="7">
        <v>0.14000000000000001</v>
      </c>
      <c r="H28" s="1">
        <v>180</v>
      </c>
      <c r="I28" s="1">
        <v>9988391</v>
      </c>
      <c r="J28" s="1">
        <v>115</v>
      </c>
      <c r="K28" s="1">
        <f t="shared" si="2"/>
        <v>10</v>
      </c>
      <c r="L28" s="1"/>
      <c r="M28" s="1"/>
      <c r="N28" s="1">
        <v>210</v>
      </c>
      <c r="O28" s="1">
        <f t="shared" si="6"/>
        <v>25</v>
      </c>
      <c r="P28" s="5"/>
      <c r="Q28" s="5"/>
      <c r="R28" s="1"/>
      <c r="S28" s="1">
        <f t="shared" si="3"/>
        <v>17.48</v>
      </c>
      <c r="T28" s="1">
        <f t="shared" si="4"/>
        <v>17.48</v>
      </c>
      <c r="U28" s="1">
        <v>33.4</v>
      </c>
      <c r="V28" s="1">
        <v>30</v>
      </c>
      <c r="W28" s="1">
        <v>27.6</v>
      </c>
      <c r="X28" s="1">
        <v>42.6</v>
      </c>
      <c r="Y28" s="1">
        <v>16.8</v>
      </c>
      <c r="Z28" s="1">
        <v>19.2</v>
      </c>
      <c r="AA28" s="1"/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31</v>
      </c>
      <c r="C29" s="1">
        <v>371</v>
      </c>
      <c r="D29" s="1">
        <v>112</v>
      </c>
      <c r="E29" s="1">
        <v>392</v>
      </c>
      <c r="F29" s="1">
        <v>91</v>
      </c>
      <c r="G29" s="7">
        <v>0.18</v>
      </c>
      <c r="H29" s="1">
        <v>270</v>
      </c>
      <c r="I29" s="1">
        <v>9988681</v>
      </c>
      <c r="J29" s="1">
        <v>390</v>
      </c>
      <c r="K29" s="1">
        <f t="shared" si="2"/>
        <v>2</v>
      </c>
      <c r="L29" s="1"/>
      <c r="M29" s="1"/>
      <c r="N29" s="1">
        <v>540</v>
      </c>
      <c r="O29" s="1">
        <f t="shared" si="6"/>
        <v>78.400000000000006</v>
      </c>
      <c r="P29" s="5">
        <f t="shared" si="9"/>
        <v>466.60000000000014</v>
      </c>
      <c r="Q29" s="5"/>
      <c r="R29" s="1"/>
      <c r="S29" s="1">
        <f t="shared" si="3"/>
        <v>14</v>
      </c>
      <c r="T29" s="1">
        <f t="shared" si="4"/>
        <v>8.0484693877551017</v>
      </c>
      <c r="U29" s="1">
        <v>60.2</v>
      </c>
      <c r="V29" s="1">
        <v>27.8</v>
      </c>
      <c r="W29" s="1">
        <v>57.6</v>
      </c>
      <c r="X29" s="1">
        <v>84.8</v>
      </c>
      <c r="Y29" s="1">
        <v>42.4</v>
      </c>
      <c r="Z29" s="1">
        <v>48</v>
      </c>
      <c r="AA29" s="1"/>
      <c r="AB29" s="1">
        <f t="shared" si="5"/>
        <v>83.988000000000028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40</v>
      </c>
      <c r="C30" s="1">
        <v>84.1</v>
      </c>
      <c r="D30" s="1">
        <v>16.326000000000001</v>
      </c>
      <c r="E30" s="1">
        <v>74.036000000000001</v>
      </c>
      <c r="F30" s="1">
        <v>26.39</v>
      </c>
      <c r="G30" s="7">
        <v>1</v>
      </c>
      <c r="H30" s="1">
        <v>120</v>
      </c>
      <c r="I30" s="1">
        <v>8785198</v>
      </c>
      <c r="J30" s="1">
        <v>71</v>
      </c>
      <c r="K30" s="1">
        <f t="shared" si="2"/>
        <v>3.0360000000000014</v>
      </c>
      <c r="L30" s="1"/>
      <c r="M30" s="1"/>
      <c r="N30" s="1">
        <v>170</v>
      </c>
      <c r="O30" s="1">
        <f t="shared" si="6"/>
        <v>14.8072</v>
      </c>
      <c r="P30" s="5">
        <f t="shared" si="9"/>
        <v>10.910800000000009</v>
      </c>
      <c r="Q30" s="5"/>
      <c r="R30" s="1"/>
      <c r="S30" s="1">
        <f t="shared" si="3"/>
        <v>13.999999999999998</v>
      </c>
      <c r="T30" s="1">
        <f t="shared" si="4"/>
        <v>13.26314225511913</v>
      </c>
      <c r="U30" s="1">
        <v>15.710599999999999</v>
      </c>
      <c r="V30" s="1">
        <v>8.5876000000000001</v>
      </c>
      <c r="W30" s="1">
        <v>14.278</v>
      </c>
      <c r="X30" s="1">
        <v>7.4955999999999996</v>
      </c>
      <c r="Y30" s="1">
        <v>22.968399999999999</v>
      </c>
      <c r="Z30" s="1">
        <v>4.4798</v>
      </c>
      <c r="AA30" s="1" t="s">
        <v>66</v>
      </c>
      <c r="AB30" s="1">
        <f t="shared" si="5"/>
        <v>10.910800000000009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31</v>
      </c>
      <c r="C31" s="1">
        <v>33</v>
      </c>
      <c r="D31" s="1">
        <v>306</v>
      </c>
      <c r="E31" s="1">
        <v>154</v>
      </c>
      <c r="F31" s="1">
        <v>171</v>
      </c>
      <c r="G31" s="7">
        <v>0.1</v>
      </c>
      <c r="H31" s="1">
        <v>60</v>
      </c>
      <c r="I31" s="1">
        <v>8444187</v>
      </c>
      <c r="J31" s="1">
        <v>167</v>
      </c>
      <c r="K31" s="1">
        <f t="shared" si="2"/>
        <v>-13</v>
      </c>
      <c r="L31" s="1"/>
      <c r="M31" s="1"/>
      <c r="N31" s="1">
        <v>309.99999999999977</v>
      </c>
      <c r="O31" s="1">
        <f t="shared" si="6"/>
        <v>30.8</v>
      </c>
      <c r="P31" s="5"/>
      <c r="Q31" s="5"/>
      <c r="R31" s="1"/>
      <c r="S31" s="1">
        <f t="shared" si="3"/>
        <v>15.616883116883109</v>
      </c>
      <c r="T31" s="1">
        <f t="shared" si="4"/>
        <v>15.616883116883109</v>
      </c>
      <c r="U31" s="1">
        <v>46.4</v>
      </c>
      <c r="V31" s="1">
        <v>41</v>
      </c>
      <c r="W31" s="1">
        <v>42.8</v>
      </c>
      <c r="X31" s="1">
        <v>54.6</v>
      </c>
      <c r="Y31" s="1">
        <v>36.6</v>
      </c>
      <c r="Z31" s="1">
        <v>43.8</v>
      </c>
      <c r="AA31" s="1"/>
      <c r="AB31" s="1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/>
      <c r="D32" s="1">
        <v>324</v>
      </c>
      <c r="E32" s="1">
        <v>186</v>
      </c>
      <c r="F32" s="1">
        <v>137</v>
      </c>
      <c r="G32" s="7">
        <v>0.1</v>
      </c>
      <c r="H32" s="1">
        <v>90</v>
      </c>
      <c r="I32" s="1">
        <v>8444194</v>
      </c>
      <c r="J32" s="1">
        <v>175</v>
      </c>
      <c r="K32" s="1">
        <f t="shared" si="2"/>
        <v>11</v>
      </c>
      <c r="L32" s="1"/>
      <c r="M32" s="1"/>
      <c r="N32" s="1">
        <v>347.39999999999992</v>
      </c>
      <c r="O32" s="1">
        <f t="shared" si="6"/>
        <v>37.200000000000003</v>
      </c>
      <c r="P32" s="5">
        <f t="shared" si="9"/>
        <v>36.400000000000148</v>
      </c>
      <c r="Q32" s="5"/>
      <c r="R32" s="1"/>
      <c r="S32" s="1">
        <f t="shared" si="3"/>
        <v>14</v>
      </c>
      <c r="T32" s="1">
        <f t="shared" si="4"/>
        <v>13.021505376344082</v>
      </c>
      <c r="U32" s="1">
        <v>48</v>
      </c>
      <c r="V32" s="1">
        <v>40.200000000000003</v>
      </c>
      <c r="W32" s="1">
        <v>44.2</v>
      </c>
      <c r="X32" s="1">
        <v>51</v>
      </c>
      <c r="Y32" s="1">
        <v>38.6</v>
      </c>
      <c r="Z32" s="1">
        <v>32.4</v>
      </c>
      <c r="AA32" s="1"/>
      <c r="AB32" s="1">
        <f t="shared" si="5"/>
        <v>3.6400000000000148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69</v>
      </c>
      <c r="B33" s="1" t="s">
        <v>31</v>
      </c>
      <c r="C33" s="1">
        <v>685</v>
      </c>
      <c r="D33" s="1"/>
      <c r="E33" s="1">
        <v>646</v>
      </c>
      <c r="F33" s="1">
        <v>38</v>
      </c>
      <c r="G33" s="7">
        <v>0.2</v>
      </c>
      <c r="H33" s="1">
        <v>120</v>
      </c>
      <c r="I33" s="1">
        <v>783798</v>
      </c>
      <c r="J33" s="1">
        <v>667</v>
      </c>
      <c r="K33" s="1">
        <f t="shared" si="2"/>
        <v>-21</v>
      </c>
      <c r="L33" s="1"/>
      <c r="M33" s="1"/>
      <c r="N33" s="1">
        <v>950</v>
      </c>
      <c r="O33" s="1">
        <f t="shared" si="6"/>
        <v>129.19999999999999</v>
      </c>
      <c r="P33" s="5">
        <f t="shared" si="9"/>
        <v>820.79999999999973</v>
      </c>
      <c r="Q33" s="5"/>
      <c r="R33" s="1"/>
      <c r="S33" s="1">
        <f t="shared" si="3"/>
        <v>14</v>
      </c>
      <c r="T33" s="1">
        <f t="shared" si="4"/>
        <v>7.6470588235294121</v>
      </c>
      <c r="U33" s="1">
        <v>95</v>
      </c>
      <c r="V33" s="1">
        <v>38</v>
      </c>
      <c r="W33" s="1">
        <v>21.8</v>
      </c>
      <c r="X33" s="1">
        <v>151.6</v>
      </c>
      <c r="Y33" s="1">
        <v>53.6</v>
      </c>
      <c r="Z33" s="1">
        <v>54</v>
      </c>
      <c r="AA33" s="1"/>
      <c r="AB33" s="1">
        <f t="shared" si="5"/>
        <v>164.15999999999997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3" t="s">
        <v>70</v>
      </c>
      <c r="B34" s="18" t="s">
        <v>40</v>
      </c>
      <c r="C34" s="18">
        <v>380</v>
      </c>
      <c r="D34" s="18">
        <v>398.57400000000001</v>
      </c>
      <c r="E34" s="18">
        <v>270.77600000000001</v>
      </c>
      <c r="F34" s="19">
        <v>489.30099999999999</v>
      </c>
      <c r="G34" s="7">
        <v>1</v>
      </c>
      <c r="H34" s="1">
        <v>120</v>
      </c>
      <c r="I34" s="1">
        <v>783811</v>
      </c>
      <c r="J34" s="1">
        <v>274.5</v>
      </c>
      <c r="K34" s="1">
        <f t="shared" si="2"/>
        <v>-3.7239999999999895</v>
      </c>
      <c r="L34" s="1"/>
      <c r="M34" s="1"/>
      <c r="N34" s="1">
        <v>50</v>
      </c>
      <c r="O34" s="1">
        <f t="shared" si="6"/>
        <v>54.155200000000001</v>
      </c>
      <c r="P34" s="5">
        <f>14*(O34+O35)-N34-N35-F34-F35</f>
        <v>270.8734</v>
      </c>
      <c r="Q34" s="5"/>
      <c r="R34" s="1"/>
      <c r="S34" s="1">
        <f t="shared" si="3"/>
        <v>14.960232812361507</v>
      </c>
      <c r="T34" s="1">
        <f t="shared" si="4"/>
        <v>9.9584342777794177</v>
      </c>
      <c r="U34" s="1">
        <v>47.837000000000003</v>
      </c>
      <c r="V34" s="1">
        <v>48.584400000000002</v>
      </c>
      <c r="W34" s="1">
        <v>53.955199999999998</v>
      </c>
      <c r="X34" s="1">
        <v>52.7346</v>
      </c>
      <c r="Y34" s="1">
        <v>19.420000000000002</v>
      </c>
      <c r="Z34" s="1">
        <v>0</v>
      </c>
      <c r="AA34" s="1"/>
      <c r="AB34" s="1">
        <f t="shared" si="5"/>
        <v>270.8734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4" t="s">
        <v>71</v>
      </c>
      <c r="B35" s="25" t="s">
        <v>40</v>
      </c>
      <c r="C35" s="25"/>
      <c r="D35" s="25">
        <v>18.571999999999999</v>
      </c>
      <c r="E35" s="25">
        <v>18.571999999999999</v>
      </c>
      <c r="F35" s="26"/>
      <c r="G35" s="27">
        <v>0</v>
      </c>
      <c r="H35" s="28" t="e">
        <v>#N/A</v>
      </c>
      <c r="I35" s="28" t="s">
        <v>41</v>
      </c>
      <c r="J35" s="28">
        <v>19</v>
      </c>
      <c r="K35" s="28">
        <f t="shared" si="2"/>
        <v>-0.42800000000000082</v>
      </c>
      <c r="L35" s="28"/>
      <c r="M35" s="28"/>
      <c r="N35" s="28"/>
      <c r="O35" s="28">
        <f t="shared" si="6"/>
        <v>3.7143999999999999</v>
      </c>
      <c r="P35" s="29"/>
      <c r="Q35" s="29"/>
      <c r="R35" s="28"/>
      <c r="S35" s="28">
        <f t="shared" si="3"/>
        <v>0</v>
      </c>
      <c r="T35" s="28">
        <f t="shared" si="4"/>
        <v>0</v>
      </c>
      <c r="U35" s="28">
        <v>1.8304</v>
      </c>
      <c r="V35" s="28">
        <v>2.956</v>
      </c>
      <c r="W35" s="28">
        <v>1.7871999999999999</v>
      </c>
      <c r="X35" s="28">
        <v>0</v>
      </c>
      <c r="Y35" s="28">
        <v>0</v>
      </c>
      <c r="Z35" s="28">
        <v>0</v>
      </c>
      <c r="AA35" s="28"/>
      <c r="AB35" s="28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72</v>
      </c>
      <c r="B36" s="1" t="s">
        <v>31</v>
      </c>
      <c r="C36" s="1">
        <v>418</v>
      </c>
      <c r="D36" s="1"/>
      <c r="E36" s="1">
        <v>398</v>
      </c>
      <c r="F36" s="1">
        <v>19</v>
      </c>
      <c r="G36" s="7">
        <v>0.2</v>
      </c>
      <c r="H36" s="1">
        <v>120</v>
      </c>
      <c r="I36" s="1">
        <v>783804</v>
      </c>
      <c r="J36" s="1">
        <v>531</v>
      </c>
      <c r="K36" s="1">
        <f t="shared" si="2"/>
        <v>-133</v>
      </c>
      <c r="L36" s="1"/>
      <c r="M36" s="1"/>
      <c r="N36" s="1">
        <v>900</v>
      </c>
      <c r="O36" s="1">
        <f t="shared" si="6"/>
        <v>79.599999999999994</v>
      </c>
      <c r="P36" s="5">
        <f>14*O36-N36-F36</f>
        <v>195.39999999999986</v>
      </c>
      <c r="Q36" s="5"/>
      <c r="R36" s="1"/>
      <c r="S36" s="1">
        <f t="shared" si="3"/>
        <v>14</v>
      </c>
      <c r="T36" s="1">
        <f t="shared" si="4"/>
        <v>11.545226130653267</v>
      </c>
      <c r="U36" s="1">
        <v>76.400000000000006</v>
      </c>
      <c r="V36" s="1">
        <v>0</v>
      </c>
      <c r="W36" s="1">
        <v>-0.2</v>
      </c>
      <c r="X36" s="1">
        <v>120</v>
      </c>
      <c r="Y36" s="1">
        <v>27.6</v>
      </c>
      <c r="Z36" s="1">
        <v>27</v>
      </c>
      <c r="AA36" s="1"/>
      <c r="AB36" s="1">
        <f t="shared" si="5"/>
        <v>39.079999999999977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73</v>
      </c>
      <c r="B37" s="18" t="s">
        <v>40</v>
      </c>
      <c r="C37" s="18">
        <v>870</v>
      </c>
      <c r="D37" s="18">
        <v>812.62199999999996</v>
      </c>
      <c r="E37" s="18">
        <v>372.65600000000001</v>
      </c>
      <c r="F37" s="19">
        <v>1201.452</v>
      </c>
      <c r="G37" s="7">
        <v>1</v>
      </c>
      <c r="H37" s="1">
        <v>120</v>
      </c>
      <c r="I37" s="1">
        <v>783828</v>
      </c>
      <c r="J37" s="1">
        <v>370.5</v>
      </c>
      <c r="K37" s="1">
        <f t="shared" si="2"/>
        <v>2.1560000000000059</v>
      </c>
      <c r="L37" s="1"/>
      <c r="M37" s="1"/>
      <c r="N37" s="1">
        <v>100</v>
      </c>
      <c r="O37" s="1">
        <f t="shared" si="6"/>
        <v>74.531199999999998</v>
      </c>
      <c r="P37" s="5">
        <f>14*(O37+O38)-N37-N38-F37-F38</f>
        <v>46.22160000000008</v>
      </c>
      <c r="Q37" s="5"/>
      <c r="R37" s="1"/>
      <c r="S37" s="1">
        <f t="shared" si="3"/>
        <v>18.082005925035421</v>
      </c>
      <c r="T37" s="1">
        <f t="shared" si="4"/>
        <v>17.461841483834959</v>
      </c>
      <c r="U37" s="1">
        <v>85.918800000000005</v>
      </c>
      <c r="V37" s="1">
        <v>92.352000000000004</v>
      </c>
      <c r="W37" s="1">
        <v>99.373199999999997</v>
      </c>
      <c r="X37" s="1">
        <v>103.124</v>
      </c>
      <c r="Y37" s="1">
        <v>58.403799999999997</v>
      </c>
      <c r="Z37" s="1">
        <v>0</v>
      </c>
      <c r="AA37" s="1"/>
      <c r="AB37" s="1">
        <f t="shared" si="5"/>
        <v>46.22160000000008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4" t="s">
        <v>74</v>
      </c>
      <c r="B38" s="25" t="s">
        <v>40</v>
      </c>
      <c r="C38" s="25"/>
      <c r="D38" s="25">
        <v>108.65600000000001</v>
      </c>
      <c r="E38" s="25">
        <v>108.65600000000001</v>
      </c>
      <c r="F38" s="26"/>
      <c r="G38" s="27">
        <v>0</v>
      </c>
      <c r="H38" s="28" t="e">
        <v>#N/A</v>
      </c>
      <c r="I38" s="28" t="s">
        <v>41</v>
      </c>
      <c r="J38" s="28">
        <v>116</v>
      </c>
      <c r="K38" s="28">
        <f t="shared" si="2"/>
        <v>-7.3439999999999941</v>
      </c>
      <c r="L38" s="28"/>
      <c r="M38" s="28"/>
      <c r="N38" s="28"/>
      <c r="O38" s="28">
        <f t="shared" si="6"/>
        <v>21.731200000000001</v>
      </c>
      <c r="P38" s="29"/>
      <c r="Q38" s="29"/>
      <c r="R38" s="28"/>
      <c r="S38" s="28">
        <f t="shared" si="3"/>
        <v>0</v>
      </c>
      <c r="T38" s="28">
        <f t="shared" si="4"/>
        <v>0</v>
      </c>
      <c r="U38" s="28">
        <v>20.067399999999999</v>
      </c>
      <c r="V38" s="28">
        <v>18.858799999999999</v>
      </c>
      <c r="W38" s="28">
        <v>16.6616</v>
      </c>
      <c r="X38" s="28">
        <v>0</v>
      </c>
      <c r="Y38" s="28">
        <v>0</v>
      </c>
      <c r="Z38" s="28">
        <v>0</v>
      </c>
      <c r="AA38" s="28"/>
      <c r="AB38" s="28">
        <f t="shared" si="5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6"/>
      <c r="B39" s="6"/>
      <c r="C39" s="6"/>
      <c r="D39" s="6"/>
      <c r="E39" s="6"/>
      <c r="F39" s="6"/>
      <c r="G39" s="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34</v>
      </c>
      <c r="B40" s="1" t="s">
        <v>31</v>
      </c>
      <c r="C40" s="1">
        <v>20</v>
      </c>
      <c r="D40" s="1">
        <v>4000</v>
      </c>
      <c r="E40" s="1">
        <v>40</v>
      </c>
      <c r="F40" s="1">
        <v>3990</v>
      </c>
      <c r="G40" s="7">
        <v>0.18</v>
      </c>
      <c r="H40" s="1">
        <v>120</v>
      </c>
      <c r="I40" s="1"/>
      <c r="J40" s="1">
        <v>62</v>
      </c>
      <c r="K40" s="1">
        <f>E40-J40</f>
        <v>-22</v>
      </c>
      <c r="L40" s="1"/>
      <c r="M40" s="1"/>
      <c r="N40" s="1"/>
      <c r="O40" s="1">
        <f t="shared" ref="O40:O41" si="10">E40/5</f>
        <v>8</v>
      </c>
      <c r="P40" s="5"/>
      <c r="Q40" s="5"/>
      <c r="R40" s="1"/>
      <c r="S40" s="1">
        <f t="shared" ref="S40:S41" si="11">(F40+N40+P40)/O40</f>
        <v>498.75</v>
      </c>
      <c r="T40" s="1">
        <f t="shared" ref="T40:T41" si="12">(F40+N40)/O40</f>
        <v>498.75</v>
      </c>
      <c r="U40" s="1">
        <v>206.4</v>
      </c>
      <c r="V40" s="1">
        <v>203</v>
      </c>
      <c r="W40" s="1">
        <v>275.60000000000002</v>
      </c>
      <c r="X40" s="1">
        <v>223.6</v>
      </c>
      <c r="Y40" s="1">
        <v>284.2</v>
      </c>
      <c r="Z40" s="1">
        <v>210.4</v>
      </c>
      <c r="AA40" s="1">
        <v>2860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35</v>
      </c>
      <c r="B41" s="1" t="s">
        <v>31</v>
      </c>
      <c r="C41" s="1">
        <v>9060</v>
      </c>
      <c r="D41" s="1"/>
      <c r="E41" s="1">
        <v>3121</v>
      </c>
      <c r="F41" s="1">
        <v>5905</v>
      </c>
      <c r="G41" s="7">
        <v>0.18</v>
      </c>
      <c r="H41" s="1">
        <v>120</v>
      </c>
      <c r="I41" s="1"/>
      <c r="J41" s="1">
        <v>2920</v>
      </c>
      <c r="K41" s="1">
        <f>E41-J41</f>
        <v>201</v>
      </c>
      <c r="L41" s="1"/>
      <c r="M41" s="1"/>
      <c r="N41" s="1">
        <v>6300</v>
      </c>
      <c r="O41" s="1">
        <f t="shared" si="10"/>
        <v>624.20000000000005</v>
      </c>
      <c r="P41" s="5"/>
      <c r="Q41" s="5"/>
      <c r="R41" s="1"/>
      <c r="S41" s="1">
        <f t="shared" si="11"/>
        <v>19.553027875680868</v>
      </c>
      <c r="T41" s="1">
        <f t="shared" si="12"/>
        <v>19.553027875680868</v>
      </c>
      <c r="U41" s="1">
        <v>672.4</v>
      </c>
      <c r="V41" s="1">
        <v>766</v>
      </c>
      <c r="W41" s="1">
        <v>529.6</v>
      </c>
      <c r="X41" s="1">
        <v>641</v>
      </c>
      <c r="Y41" s="1">
        <v>979.4</v>
      </c>
      <c r="Z41" s="1">
        <v>670</v>
      </c>
      <c r="AA41" s="1">
        <v>2860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38" xr:uid="{4CD688E2-CA7D-49B6-9A5F-20738F6F20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2024-12-09T13:03:30Z</dcterms:created>
  <dcterms:modified xsi:type="dcterms:W3CDTF">2024-12-09T13:12:06Z</dcterms:modified>
</cp:coreProperties>
</file>