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12,24 Ост КИ филиалы\"/>
    </mc:Choice>
  </mc:AlternateContent>
  <xr:revisionPtr revIDLastSave="0" documentId="13_ncr:1_{5A82012A-0B93-437C-AF9E-89F2347AE24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4" i="1" l="1"/>
  <c r="AE104" i="1" s="1"/>
  <c r="S99" i="1"/>
  <c r="AE99" i="1" s="1"/>
  <c r="S95" i="1"/>
  <c r="AE95" i="1" s="1"/>
  <c r="S93" i="1"/>
  <c r="AE93" i="1" s="1"/>
  <c r="S92" i="1"/>
  <c r="S88" i="1"/>
  <c r="AE88" i="1" s="1"/>
  <c r="S83" i="1"/>
  <c r="AE83" i="1" s="1"/>
  <c r="S79" i="1"/>
  <c r="AE79" i="1" s="1"/>
  <c r="S74" i="1"/>
  <c r="S69" i="1"/>
  <c r="AE69" i="1" s="1"/>
  <c r="S67" i="1"/>
  <c r="AE67" i="1" s="1"/>
  <c r="S65" i="1"/>
  <c r="S64" i="1"/>
  <c r="AE64" i="1" s="1"/>
  <c r="S61" i="1"/>
  <c r="S60" i="1"/>
  <c r="S59" i="1"/>
  <c r="AE59" i="1" s="1"/>
  <c r="S58" i="1"/>
  <c r="S57" i="1"/>
  <c r="AE57" i="1" s="1"/>
  <c r="S56" i="1"/>
  <c r="S55" i="1"/>
  <c r="AE55" i="1" s="1"/>
  <c r="S54" i="1"/>
  <c r="AE54" i="1" s="1"/>
  <c r="S46" i="1"/>
  <c r="S45" i="1"/>
  <c r="S44" i="1"/>
  <c r="S43" i="1"/>
  <c r="S42" i="1"/>
  <c r="S41" i="1"/>
  <c r="S40" i="1"/>
  <c r="S39" i="1"/>
  <c r="S38" i="1"/>
  <c r="S36" i="1"/>
  <c r="AE36" i="1" s="1"/>
  <c r="S34" i="1"/>
  <c r="AE34" i="1" s="1"/>
  <c r="S31" i="1"/>
  <c r="AE31" i="1" s="1"/>
  <c r="S29" i="1"/>
  <c r="AE29" i="1" s="1"/>
  <c r="S27" i="1"/>
  <c r="S25" i="1"/>
  <c r="S23" i="1"/>
  <c r="S21" i="1"/>
  <c r="S19" i="1"/>
  <c r="S17" i="1"/>
  <c r="S16" i="1"/>
  <c r="S15" i="1"/>
  <c r="S14" i="1"/>
  <c r="S12" i="1"/>
  <c r="S10" i="1"/>
  <c r="S6" i="1"/>
  <c r="AE6" i="1" s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6" i="1"/>
  <c r="AE8" i="1"/>
  <c r="AE10" i="1"/>
  <c r="AE12" i="1"/>
  <c r="AE14" i="1"/>
  <c r="AE15" i="1"/>
  <c r="AE16" i="1"/>
  <c r="AE17" i="1"/>
  <c r="AE19" i="1"/>
  <c r="AE21" i="1"/>
  <c r="AE23" i="1"/>
  <c r="AE25" i="1"/>
  <c r="AE27" i="1"/>
  <c r="AE28" i="1"/>
  <c r="AE37" i="1"/>
  <c r="AE38" i="1"/>
  <c r="AE39" i="1"/>
  <c r="AE40" i="1"/>
  <c r="AE41" i="1"/>
  <c r="AE42" i="1"/>
  <c r="AE43" i="1"/>
  <c r="AE44" i="1"/>
  <c r="AE45" i="1"/>
  <c r="AE46" i="1"/>
  <c r="AE47" i="1"/>
  <c r="AE50" i="1"/>
  <c r="AE52" i="1"/>
  <c r="AE53" i="1"/>
  <c r="AE56" i="1"/>
  <c r="AE58" i="1"/>
  <c r="AE60" i="1"/>
  <c r="AE61" i="1"/>
  <c r="AE62" i="1"/>
  <c r="AE65" i="1"/>
  <c r="AE68" i="1"/>
  <c r="AE74" i="1"/>
  <c r="AE78" i="1"/>
  <c r="AE82" i="1"/>
  <c r="AE92" i="1"/>
  <c r="AE94" i="1"/>
  <c r="AE98" i="1"/>
  <c r="AE100" i="1"/>
  <c r="AE106" i="1"/>
  <c r="T5" i="1"/>
  <c r="AF5" i="1" l="1"/>
  <c r="R105" i="1"/>
  <c r="S105" i="1" s="1"/>
  <c r="AE105" i="1" s="1"/>
  <c r="R102" i="1"/>
  <c r="S102" i="1" s="1"/>
  <c r="AE102" i="1" s="1"/>
  <c r="R101" i="1"/>
  <c r="S101" i="1" s="1"/>
  <c r="AE101" i="1" s="1"/>
  <c r="R96" i="1"/>
  <c r="S96" i="1" s="1"/>
  <c r="AE96" i="1" s="1"/>
  <c r="R87" i="1"/>
  <c r="S87" i="1" s="1"/>
  <c r="AE87" i="1" s="1"/>
  <c r="R86" i="1"/>
  <c r="S86" i="1" s="1"/>
  <c r="AE86" i="1" s="1"/>
  <c r="R85" i="1"/>
  <c r="S85" i="1" s="1"/>
  <c r="AE85" i="1" s="1"/>
  <c r="R84" i="1"/>
  <c r="S84" i="1" s="1"/>
  <c r="AE84" i="1" s="1"/>
  <c r="R81" i="1"/>
  <c r="S81" i="1" s="1"/>
  <c r="AE81" i="1" s="1"/>
  <c r="R80" i="1"/>
  <c r="S80" i="1" s="1"/>
  <c r="AE80" i="1" s="1"/>
  <c r="R77" i="1"/>
  <c r="S77" i="1" s="1"/>
  <c r="AE77" i="1" s="1"/>
  <c r="R76" i="1"/>
  <c r="S76" i="1" s="1"/>
  <c r="AE76" i="1" s="1"/>
  <c r="R75" i="1"/>
  <c r="S75" i="1" s="1"/>
  <c r="AE75" i="1" s="1"/>
  <c r="R73" i="1"/>
  <c r="S73" i="1" s="1"/>
  <c r="AE73" i="1" s="1"/>
  <c r="R72" i="1"/>
  <c r="S72" i="1" s="1"/>
  <c r="AE72" i="1" s="1"/>
  <c r="R71" i="1"/>
  <c r="S71" i="1" s="1"/>
  <c r="AE71" i="1" s="1"/>
  <c r="R70" i="1"/>
  <c r="S70" i="1" s="1"/>
  <c r="AE70" i="1" s="1"/>
  <c r="R63" i="1"/>
  <c r="S63" i="1" s="1"/>
  <c r="AE63" i="1" s="1"/>
  <c r="R51" i="1"/>
  <c r="S51" i="1" s="1"/>
  <c r="AE51" i="1" s="1"/>
  <c r="R49" i="1"/>
  <c r="S49" i="1" s="1"/>
  <c r="AE49" i="1" s="1"/>
  <c r="R48" i="1"/>
  <c r="S48" i="1" s="1"/>
  <c r="AE48" i="1" s="1"/>
  <c r="R35" i="1"/>
  <c r="S35" i="1" s="1"/>
  <c r="AE35" i="1" s="1"/>
  <c r="R32" i="1"/>
  <c r="S32" i="1" s="1"/>
  <c r="AE32" i="1" s="1"/>
  <c r="R30" i="1"/>
  <c r="S30" i="1" s="1"/>
  <c r="AE30" i="1" s="1"/>
  <c r="R24" i="1"/>
  <c r="S24" i="1" s="1"/>
  <c r="AE24" i="1" s="1"/>
  <c r="R20" i="1"/>
  <c r="S20" i="1" s="1"/>
  <c r="AE20" i="1" s="1"/>
  <c r="R18" i="1"/>
  <c r="S18" i="1" s="1"/>
  <c r="AE18" i="1" s="1"/>
  <c r="R11" i="1"/>
  <c r="S11" i="1" s="1"/>
  <c r="AE11" i="1" s="1"/>
  <c r="R7" i="1"/>
  <c r="S7" i="1" s="1"/>
  <c r="AE7" i="1" s="1"/>
  <c r="P75" i="1" l="1"/>
  <c r="W75" i="1" s="1"/>
  <c r="F93" i="1"/>
  <c r="E93" i="1"/>
  <c r="F56" i="1"/>
  <c r="P7" i="1" l="1"/>
  <c r="W7" i="1" s="1"/>
  <c r="P8" i="1"/>
  <c r="W8" i="1" s="1"/>
  <c r="P9" i="1"/>
  <c r="Q9" i="1" s="1"/>
  <c r="R9" i="1" s="1"/>
  <c r="S9" i="1" s="1"/>
  <c r="P10" i="1"/>
  <c r="W10" i="1" s="1"/>
  <c r="P11" i="1"/>
  <c r="W11" i="1" s="1"/>
  <c r="P12" i="1"/>
  <c r="Q12" i="1" s="1"/>
  <c r="P13" i="1"/>
  <c r="Q13" i="1" s="1"/>
  <c r="R13" i="1" s="1"/>
  <c r="S13" i="1" s="1"/>
  <c r="AE13" i="1" s="1"/>
  <c r="P14" i="1"/>
  <c r="P15" i="1"/>
  <c r="Q15" i="1" s="1"/>
  <c r="P16" i="1"/>
  <c r="P17" i="1"/>
  <c r="Q17" i="1" s="1"/>
  <c r="P18" i="1"/>
  <c r="W18" i="1" s="1"/>
  <c r="P19" i="1"/>
  <c r="Q19" i="1" s="1"/>
  <c r="P20" i="1"/>
  <c r="W20" i="1" s="1"/>
  <c r="P21" i="1"/>
  <c r="Q21" i="1" s="1"/>
  <c r="P22" i="1"/>
  <c r="Q22" i="1" s="1"/>
  <c r="R22" i="1" s="1"/>
  <c r="S22" i="1" s="1"/>
  <c r="AE22" i="1" s="1"/>
  <c r="P23" i="1"/>
  <c r="W23" i="1" s="1"/>
  <c r="P24" i="1"/>
  <c r="W24" i="1" s="1"/>
  <c r="P25" i="1"/>
  <c r="Q25" i="1" s="1"/>
  <c r="P26" i="1"/>
  <c r="Q26" i="1" s="1"/>
  <c r="R26" i="1" s="1"/>
  <c r="S26" i="1" s="1"/>
  <c r="AE26" i="1" s="1"/>
  <c r="P27" i="1"/>
  <c r="W27" i="1" s="1"/>
  <c r="P28" i="1"/>
  <c r="W28" i="1" s="1"/>
  <c r="P29" i="1"/>
  <c r="P30" i="1"/>
  <c r="W30" i="1" s="1"/>
  <c r="P31" i="1"/>
  <c r="Q31" i="1" s="1"/>
  <c r="P32" i="1"/>
  <c r="W32" i="1" s="1"/>
  <c r="P33" i="1"/>
  <c r="Q33" i="1" s="1"/>
  <c r="R33" i="1" s="1"/>
  <c r="S33" i="1" s="1"/>
  <c r="AE33" i="1" s="1"/>
  <c r="P34" i="1"/>
  <c r="P35" i="1"/>
  <c r="W35" i="1" s="1"/>
  <c r="P36" i="1"/>
  <c r="Q36" i="1" s="1"/>
  <c r="P37" i="1"/>
  <c r="W37" i="1" s="1"/>
  <c r="P38" i="1"/>
  <c r="Q38" i="1" s="1"/>
  <c r="P39" i="1"/>
  <c r="P40" i="1"/>
  <c r="P41" i="1"/>
  <c r="P42" i="1"/>
  <c r="P43" i="1"/>
  <c r="P44" i="1"/>
  <c r="Q44" i="1" s="1"/>
  <c r="P45" i="1"/>
  <c r="P46" i="1"/>
  <c r="P47" i="1"/>
  <c r="W47" i="1" s="1"/>
  <c r="P48" i="1"/>
  <c r="W48" i="1" s="1"/>
  <c r="P49" i="1"/>
  <c r="W49" i="1" s="1"/>
  <c r="P50" i="1"/>
  <c r="W50" i="1" s="1"/>
  <c r="P51" i="1"/>
  <c r="W51" i="1" s="1"/>
  <c r="P52" i="1"/>
  <c r="W52" i="1" s="1"/>
  <c r="P53" i="1"/>
  <c r="W53" i="1" s="1"/>
  <c r="P54" i="1"/>
  <c r="P55" i="1"/>
  <c r="Q55" i="1" s="1"/>
  <c r="P56" i="1"/>
  <c r="Q56" i="1" s="1"/>
  <c r="P57" i="1"/>
  <c r="Q57" i="1" s="1"/>
  <c r="P58" i="1"/>
  <c r="Q58" i="1" s="1"/>
  <c r="P59" i="1"/>
  <c r="Q59" i="1" s="1"/>
  <c r="P60" i="1"/>
  <c r="P61" i="1"/>
  <c r="P62" i="1"/>
  <c r="W62" i="1" s="1"/>
  <c r="P63" i="1"/>
  <c r="W63" i="1" s="1"/>
  <c r="P64" i="1"/>
  <c r="P65" i="1"/>
  <c r="W65" i="1" s="1"/>
  <c r="P66" i="1"/>
  <c r="P67" i="1"/>
  <c r="P68" i="1"/>
  <c r="W68" i="1" s="1"/>
  <c r="P69" i="1"/>
  <c r="P70" i="1"/>
  <c r="W70" i="1" s="1"/>
  <c r="P71" i="1"/>
  <c r="W71" i="1" s="1"/>
  <c r="P72" i="1"/>
  <c r="W72" i="1" s="1"/>
  <c r="P73" i="1"/>
  <c r="W73" i="1" s="1"/>
  <c r="P74" i="1"/>
  <c r="P76" i="1"/>
  <c r="W76" i="1" s="1"/>
  <c r="P77" i="1"/>
  <c r="W77" i="1" s="1"/>
  <c r="P78" i="1"/>
  <c r="W78" i="1" s="1"/>
  <c r="P79" i="1"/>
  <c r="P80" i="1"/>
  <c r="W80" i="1" s="1"/>
  <c r="P81" i="1"/>
  <c r="W81" i="1" s="1"/>
  <c r="P82" i="1"/>
  <c r="W82" i="1" s="1"/>
  <c r="P83" i="1"/>
  <c r="P84" i="1"/>
  <c r="W84" i="1" s="1"/>
  <c r="P85" i="1"/>
  <c r="W85" i="1" s="1"/>
  <c r="P86" i="1"/>
  <c r="W86" i="1" s="1"/>
  <c r="P87" i="1"/>
  <c r="W87" i="1" s="1"/>
  <c r="P88" i="1"/>
  <c r="P89" i="1"/>
  <c r="Q89" i="1" s="1"/>
  <c r="R89" i="1" s="1"/>
  <c r="S89" i="1" s="1"/>
  <c r="AE89" i="1" s="1"/>
  <c r="P90" i="1"/>
  <c r="Q90" i="1" s="1"/>
  <c r="R90" i="1" s="1"/>
  <c r="S90" i="1" s="1"/>
  <c r="AE90" i="1" s="1"/>
  <c r="P91" i="1"/>
  <c r="Q91" i="1" s="1"/>
  <c r="R91" i="1" s="1"/>
  <c r="S91" i="1" s="1"/>
  <c r="AE91" i="1" s="1"/>
  <c r="P92" i="1"/>
  <c r="Q92" i="1" s="1"/>
  <c r="P93" i="1"/>
  <c r="P94" i="1"/>
  <c r="X94" i="1" s="1"/>
  <c r="P95" i="1"/>
  <c r="P96" i="1"/>
  <c r="W96" i="1" s="1"/>
  <c r="P97" i="1"/>
  <c r="Q97" i="1" s="1"/>
  <c r="R97" i="1" s="1"/>
  <c r="S97" i="1" s="1"/>
  <c r="AE97" i="1" s="1"/>
  <c r="P98" i="1"/>
  <c r="X98" i="1" s="1"/>
  <c r="P99" i="1"/>
  <c r="Q99" i="1" s="1"/>
  <c r="P100" i="1"/>
  <c r="X100" i="1" s="1"/>
  <c r="P101" i="1"/>
  <c r="W101" i="1" s="1"/>
  <c r="P102" i="1"/>
  <c r="W102" i="1" s="1"/>
  <c r="P103" i="1"/>
  <c r="P104" i="1"/>
  <c r="P105" i="1"/>
  <c r="W105" i="1" s="1"/>
  <c r="P106" i="1"/>
  <c r="X106" i="1" s="1"/>
  <c r="P6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L5" i="1"/>
  <c r="J5" i="1"/>
  <c r="F5" i="1"/>
  <c r="E5" i="1"/>
  <c r="AE9" i="1" l="1"/>
  <c r="W92" i="1"/>
  <c r="W90" i="1"/>
  <c r="W59" i="1"/>
  <c r="W57" i="1"/>
  <c r="W55" i="1"/>
  <c r="W33" i="1"/>
  <c r="W31" i="1"/>
  <c r="W25" i="1"/>
  <c r="W21" i="1"/>
  <c r="W19" i="1"/>
  <c r="W17" i="1"/>
  <c r="W15" i="1"/>
  <c r="W13" i="1"/>
  <c r="W9" i="1"/>
  <c r="Q6" i="1"/>
  <c r="W6" i="1"/>
  <c r="W99" i="1"/>
  <c r="W97" i="1"/>
  <c r="W91" i="1"/>
  <c r="W89" i="1"/>
  <c r="W58" i="1"/>
  <c r="W44" i="1"/>
  <c r="W38" i="1"/>
  <c r="W36" i="1"/>
  <c r="W26" i="1"/>
  <c r="W22" i="1"/>
  <c r="W12" i="1"/>
  <c r="W56" i="1"/>
  <c r="X104" i="1"/>
  <c r="Q104" i="1"/>
  <c r="X102" i="1"/>
  <c r="X96" i="1"/>
  <c r="X92" i="1"/>
  <c r="Q88" i="1"/>
  <c r="Q74" i="1"/>
  <c r="Q66" i="1"/>
  <c r="R66" i="1" s="1"/>
  <c r="S66" i="1" s="1"/>
  <c r="AE66" i="1" s="1"/>
  <c r="Q64" i="1"/>
  <c r="Q60" i="1"/>
  <c r="Q54" i="1"/>
  <c r="Q46" i="1"/>
  <c r="Q42" i="1"/>
  <c r="Q40" i="1"/>
  <c r="Q34" i="1"/>
  <c r="Q16" i="1"/>
  <c r="Q14" i="1"/>
  <c r="X6" i="1"/>
  <c r="X105" i="1"/>
  <c r="X103" i="1"/>
  <c r="Q103" i="1"/>
  <c r="R103" i="1" s="1"/>
  <c r="S103" i="1" s="1"/>
  <c r="AE103" i="1" s="1"/>
  <c r="X101" i="1"/>
  <c r="X99" i="1"/>
  <c r="X97" i="1"/>
  <c r="X95" i="1"/>
  <c r="Q95" i="1"/>
  <c r="X93" i="1"/>
  <c r="Q93" i="1"/>
  <c r="X91" i="1"/>
  <c r="Q83" i="1"/>
  <c r="Q79" i="1"/>
  <c r="Q69" i="1"/>
  <c r="Q67" i="1"/>
  <c r="Q61" i="1"/>
  <c r="Q45" i="1"/>
  <c r="Q43" i="1"/>
  <c r="Q41" i="1"/>
  <c r="Q39" i="1"/>
  <c r="Q29" i="1"/>
  <c r="X85" i="1"/>
  <c r="X69" i="1"/>
  <c r="X53" i="1"/>
  <c r="X37" i="1"/>
  <c r="X22" i="1"/>
  <c r="X77" i="1"/>
  <c r="X61" i="1"/>
  <c r="X45" i="1"/>
  <c r="X30" i="1"/>
  <c r="X14" i="1"/>
  <c r="X89" i="1"/>
  <c r="X81" i="1"/>
  <c r="X73" i="1"/>
  <c r="X65" i="1"/>
  <c r="X57" i="1"/>
  <c r="X49" i="1"/>
  <c r="X41" i="1"/>
  <c r="X33" i="1"/>
  <c r="X26" i="1"/>
  <c r="X18" i="1"/>
  <c r="X10" i="1"/>
  <c r="X87" i="1"/>
  <c r="X83" i="1"/>
  <c r="X79" i="1"/>
  <c r="X75" i="1"/>
  <c r="X71" i="1"/>
  <c r="X67" i="1"/>
  <c r="X63" i="1"/>
  <c r="X59" i="1"/>
  <c r="X55" i="1"/>
  <c r="X51" i="1"/>
  <c r="X47" i="1"/>
  <c r="X43" i="1"/>
  <c r="X39" i="1"/>
  <c r="X35" i="1"/>
  <c r="X32" i="1"/>
  <c r="X28" i="1"/>
  <c r="X24" i="1"/>
  <c r="X20" i="1"/>
  <c r="X16" i="1"/>
  <c r="X12" i="1"/>
  <c r="X8" i="1"/>
  <c r="W106" i="1"/>
  <c r="W100" i="1"/>
  <c r="W98" i="1"/>
  <c r="W94" i="1"/>
  <c r="K5" i="1"/>
  <c r="P5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S5" i="1" l="1"/>
  <c r="W39" i="1"/>
  <c r="W43" i="1"/>
  <c r="W61" i="1"/>
  <c r="W69" i="1"/>
  <c r="W83" i="1"/>
  <c r="W93" i="1"/>
  <c r="W95" i="1"/>
  <c r="W16" i="1"/>
  <c r="W40" i="1"/>
  <c r="W46" i="1"/>
  <c r="W60" i="1"/>
  <c r="W66" i="1"/>
  <c r="W88" i="1"/>
  <c r="W104" i="1"/>
  <c r="R5" i="1"/>
  <c r="W29" i="1"/>
  <c r="W41" i="1"/>
  <c r="W45" i="1"/>
  <c r="W67" i="1"/>
  <c r="W79" i="1"/>
  <c r="W103" i="1"/>
  <c r="W14" i="1"/>
  <c r="W34" i="1"/>
  <c r="W42" i="1"/>
  <c r="W54" i="1"/>
  <c r="W64" i="1"/>
  <c r="W74" i="1"/>
  <c r="Q5" i="1"/>
  <c r="AE5" i="1" l="1"/>
</calcChain>
</file>

<file path=xl/sharedStrings.xml><?xml version="1.0" encoding="utf-8"?>
<sst xmlns="http://schemas.openxmlformats.org/spreadsheetml/2006/main" count="416" uniqueCount="174">
  <si>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</si>
  <si>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</si>
  <si>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</si>
  <si>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</si>
  <si>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</si>
  <si>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</si>
  <si>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</si>
  <si>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</si>
  <si>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</si>
  <si>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</si>
  <si>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</si>
  <si>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</si>
  <si>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</si>
  <si>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</si>
  <si>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</si>
  <si>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</si>
  <si>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</si>
  <si>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</si>
  <si>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</si>
  <si>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</si>
  <si>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</si>
  <si>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</si>
  <si>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</si>
  <si>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07,12,</t>
  </si>
  <si>
    <t>09,12,</t>
  </si>
  <si>
    <t>10,12,</t>
  </si>
  <si>
    <t>03,12,</t>
  </si>
  <si>
    <t>26,11,</t>
  </si>
  <si>
    <t>19,11,</t>
  </si>
  <si>
    <t>12,11,</t>
  </si>
  <si>
    <t>05,11,</t>
  </si>
  <si>
    <t>3215 ВЕТЧ.МЯСНАЯ Папа может п/о 0.4кг 8шт.    ОСТАНКИНО</t>
  </si>
  <si>
    <t>шт</t>
  </si>
  <si>
    <t>в матрице</t>
  </si>
  <si>
    <t>26,10,24 и 28,10,24 завод не отгрузил</t>
  </si>
  <si>
    <t>3287 САЛЯМИ ИТАЛЬЯНСКАЯ с/к в/у ОСТАНКИНО</t>
  </si>
  <si>
    <t>кг</t>
  </si>
  <si>
    <t>нужно увеличить продажи!!!</t>
  </si>
  <si>
    <t>3812 СОЧНЫЕ сос п/о мгс 2*2  Останкино</t>
  </si>
  <si>
    <t>не в матрице</t>
  </si>
  <si>
    <t>ротация на 6955</t>
  </si>
  <si>
    <t>4063 МЯСНАЯ Папа может вар п/о_Л   ОСТАНКИНО</t>
  </si>
  <si>
    <t>в матрице (6 дн.)</t>
  </si>
  <si>
    <t>нужно увеличить продажи</t>
  </si>
  <si>
    <t>4117 ЭКСТРА Папа может с/к в/у_Л   ОСТАНКИНО</t>
  </si>
  <si>
    <t>4558 ДОКТОРСКАЯ ГОСТ вар п/о  Останкино</t>
  </si>
  <si>
    <t>Мкд Трейд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</si>
  <si>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</si>
  <si>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</si>
  <si>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</si>
  <si>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</si>
  <si>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</si>
  <si>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</si>
  <si>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</si>
  <si>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09,11,24 завод отгрузил 216шт из 315шт /  02,11,24 завод не отгрузит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</si>
  <si>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</si>
  <si>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</si>
  <si>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</si>
  <si>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</si>
  <si>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</si>
  <si>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</si>
  <si>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</si>
  <si>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</si>
  <si>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</si>
  <si>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</si>
  <si>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</si>
  <si>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</si>
  <si>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</si>
  <si>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</si>
  <si>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</si>
  <si>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</si>
  <si>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</si>
  <si>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</si>
  <si>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</si>
  <si>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</si>
  <si>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</si>
  <si>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</si>
  <si>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</si>
  <si>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</si>
  <si>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</si>
  <si>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</si>
  <si>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</si>
  <si>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02,11,24 заавод отгрузил 66 шт. вместо 270 шт.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</si>
  <si>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</si>
  <si>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</si>
  <si>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</si>
  <si>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</si>
  <si>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6586 МРАМОРНАЯ И БАЛЫКОВАЯ в/к с/н мгс 1/90  Останкино</t>
  </si>
  <si>
    <t>29,10,24 в уценку 45шт.</t>
  </si>
  <si>
    <t>6602 БАВАРСКИЕ ПМ сос ц/о мгс 0,35кг 8шт  Останкино</t>
  </si>
  <si>
    <t>6607 С ГОВЯДИНОЙ ПМ сар б/о мгс 1*3_45с</t>
  </si>
  <si>
    <t>ротация на 6608</t>
  </si>
  <si>
    <t>6608 С ГОВЯДИНОЙ ОРИГИН. сар б/о мгс 1*3_45с  ОСТАНКИНО</t>
  </si>
  <si>
    <t>6609 С ГОВЯДИНОЙ ПМ сар б/о мгс 0,4 кг_45с</t>
  </si>
  <si>
    <t>6644 СОЧНЫЕ ПМ сос п/о мгс 0,41кг 10шт.  ОСТАНКИНО</t>
  </si>
  <si>
    <t>дубль на 6722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</si>
  <si>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</si>
  <si>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</si>
  <si>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</si>
  <si>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 / Мкд Трейд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</si>
  <si>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</si>
  <si>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</si>
  <si>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</si>
  <si>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</si>
  <si>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</si>
  <si>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6719 СОЧНЫЕ ПМ сос п/о мгс 0,6кг 8шт  Останкино</t>
  </si>
  <si>
    <t>6722 СОЧНЫЕ ПМ сос п/о мгс 0,41кг 10шт  ОСТАНКИНО</t>
  </si>
  <si>
    <t>есть дубль</t>
  </si>
  <si>
    <t>6726 СЛИВОЧНЫЕ ПМ сос п/о мгс 0,41кг 10шт  Останкино</t>
  </si>
  <si>
    <t>6759 МОЛОЧНЫЕ ГОСТ сос ц/о мгс 0,4кг 7 шт  Останкино</t>
  </si>
  <si>
    <t>Мкд Трейд / 09,10,24 в уценку 47шт. / 02,10,24 в уценку 20шт.</t>
  </si>
  <si>
    <t>6761 МОЛОЧНЫЕ ГОСТ сос ц/о мгс 1*4  Останкино</t>
  </si>
  <si>
    <t>Мкд Трейд / 08,08 - 54кг в уценку!!! / 25,09 - 9,3кг в уценку!!!</t>
  </si>
  <si>
    <t>6762 СЛИВОЧНЫЕ сос ц/о мгс 0,41кг 8шт  Останкино</t>
  </si>
  <si>
    <t>6764 СЛИИВОЧНЫЕ сос ц/о мгс 1*4  Останкино</t>
  </si>
  <si>
    <t>нет потребности / 13,11 - 12кг в уценку / 08,08 - 8кг в уценку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</si>
  <si>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</si>
  <si>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</si>
  <si>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</si>
  <si>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</si>
  <si>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</si>
  <si>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</si>
  <si>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</si>
  <si>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</si>
  <si>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17,09,24 39,7кг перемещено в уценку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</si>
  <si>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</si>
  <si>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</si>
  <si>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</si>
  <si>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</si>
  <si>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</si>
  <si>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</si>
  <si>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</si>
  <si>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</si>
  <si>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</si>
  <si>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</si>
  <si>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</si>
  <si>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</si>
  <si>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</si>
  <si>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</si>
  <si>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</si>
  <si>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29,10,24 в уценку 71шт.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</si>
  <si>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</si>
  <si>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</si>
  <si>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</si>
  <si>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</si>
  <si>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</si>
  <si>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ротация на 6948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</si>
  <si>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</si>
  <si>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</si>
  <si>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</si>
  <si>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</si>
  <si>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ротация на 6866</t>
  </si>
  <si>
    <t>6866 ВЕТЧ.НЕЖНАЯ Коровино п/о_Маяк  Останкино</t>
  </si>
  <si>
    <t>вместо 6865 / Мкд Трейд</t>
  </si>
  <si>
    <t>6903 СОЧНЫЕ ПМ сос п/о мгс 0,41кг_osu  Останкино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</si>
  <si>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</si>
  <si>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</si>
  <si>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</si>
  <si>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вместо 6853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</si>
  <si>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</si>
  <si>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</si>
  <si>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</si>
  <si>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23-25,11,24 завод не отгрузил 320кг / вместо 3812 и 6113</t>
  </si>
  <si>
    <t>У_5341 СЕРВЕЛАТ ОХОТНИЧИЙ в/к в/у  ОСТАНКИНО</t>
  </si>
  <si>
    <t>дубль на 6834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</si>
  <si>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помощь заводу (СОСГ)</t>
    </r>
  </si>
  <si>
    <t>нужно увеличить продажи / Мкд Трейд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</si>
  <si>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6607 / Мкд Трейд</t>
    </r>
  </si>
  <si>
    <t>Новый год</t>
  </si>
  <si>
    <t>вымылась</t>
  </si>
  <si>
    <t>итого</t>
  </si>
  <si>
    <t>заказ</t>
  </si>
  <si>
    <t>14,12,</t>
  </si>
  <si>
    <t>16,12,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</si>
</sst>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6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4" borderId="2" xfId="1" applyNumberFormat="1" applyFill="1" applyBorder="1"/>
    <xf numFmtId="164" fontId="1" fillId="4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6" sqref="V6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" style="8" customWidth="1"/>
    <col min="8" max="8" width="5" customWidth="1"/>
    <col min="9" max="9" width="16.28515625" bestFit="1" customWidth="1"/>
    <col min="10" max="11" width="6.5703125" customWidth="1"/>
    <col min="12" max="13" width="0.5703125" customWidth="1"/>
    <col min="14" max="21" width="6.5703125" customWidth="1"/>
    <col min="22" max="22" width="22.140625" customWidth="1"/>
    <col min="23" max="24" width="5.42578125" customWidth="1"/>
    <col min="25" max="29" width="6.28515625" customWidth="1"/>
    <col min="30" max="30" width="37.5703125" customWidth="1"/>
    <col min="31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170</v>
      </c>
      <c r="S3" s="3" t="s">
        <v>171</v>
      </c>
      <c r="T3" s="3" t="s">
        <v>171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172</v>
      </c>
      <c r="T4" s="1" t="s">
        <v>173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172</v>
      </c>
      <c r="AF4" s="1" t="s">
        <v>173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14108.031000000006</v>
      </c>
      <c r="F5" s="4">
        <f>SUM(F6:F499)</f>
        <v>17427.593999999994</v>
      </c>
      <c r="G5" s="6"/>
      <c r="H5" s="1"/>
      <c r="I5" s="1"/>
      <c r="J5" s="4">
        <f t="shared" ref="J5:U5" si="0">SUM(J6:J499)</f>
        <v>14908.72</v>
      </c>
      <c r="K5" s="4">
        <f t="shared" si="0"/>
        <v>-800.68900000000008</v>
      </c>
      <c r="L5" s="4">
        <f t="shared" si="0"/>
        <v>0</v>
      </c>
      <c r="M5" s="4">
        <f t="shared" si="0"/>
        <v>0</v>
      </c>
      <c r="N5" s="4">
        <f t="shared" si="0"/>
        <v>4221</v>
      </c>
      <c r="O5" s="4">
        <f t="shared" si="0"/>
        <v>2652</v>
      </c>
      <c r="P5" s="4">
        <f t="shared" si="0"/>
        <v>2821.6061999999993</v>
      </c>
      <c r="Q5" s="4">
        <f t="shared" si="0"/>
        <v>16810.542599999997</v>
      </c>
      <c r="R5" s="4">
        <f t="shared" si="0"/>
        <v>18793.959200000001</v>
      </c>
      <c r="S5" s="4">
        <f t="shared" si="0"/>
        <v>9557</v>
      </c>
      <c r="T5" s="4">
        <f t="shared" ref="T5" si="1">SUM(T6:T499)</f>
        <v>9237</v>
      </c>
      <c r="U5" s="4">
        <f t="shared" si="0"/>
        <v>14910</v>
      </c>
      <c r="V5" s="1"/>
      <c r="W5" s="1"/>
      <c r="X5" s="1"/>
      <c r="Y5" s="4">
        <f>SUM(Y6:Y499)</f>
        <v>2206.1016000000004</v>
      </c>
      <c r="Z5" s="4">
        <f>SUM(Z6:Z499)</f>
        <v>2569.4688000000006</v>
      </c>
      <c r="AA5" s="4">
        <f>SUM(AA6:AA499)</f>
        <v>2880.2758000000013</v>
      </c>
      <c r="AB5" s="4">
        <f>SUM(AB6:AB499)</f>
        <v>1998.5083999999999</v>
      </c>
      <c r="AC5" s="4">
        <f>SUM(AC6:AC499)</f>
        <v>2742.9459999999995</v>
      </c>
      <c r="AD5" s="1"/>
      <c r="AE5" s="4">
        <f>SUM(AE6:AE499)</f>
        <v>4720.8500000000004</v>
      </c>
      <c r="AF5" s="4">
        <f>SUM(AF6:AF499)</f>
        <v>4331.869999999999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866</v>
      </c>
      <c r="D6" s="1">
        <v>6</v>
      </c>
      <c r="E6" s="1">
        <v>349</v>
      </c>
      <c r="F6" s="1">
        <v>470</v>
      </c>
      <c r="G6" s="6">
        <v>0.4</v>
      </c>
      <c r="H6" s="1">
        <v>60</v>
      </c>
      <c r="I6" s="1" t="s">
        <v>33</v>
      </c>
      <c r="J6" s="1">
        <v>351</v>
      </c>
      <c r="K6" s="1">
        <f t="shared" ref="K6:K36" si="2">E6-J6</f>
        <v>-2</v>
      </c>
      <c r="L6" s="1"/>
      <c r="M6" s="1"/>
      <c r="N6" s="1"/>
      <c r="O6" s="1"/>
      <c r="P6" s="1">
        <f>E6/5</f>
        <v>69.8</v>
      </c>
      <c r="Q6" s="5">
        <f>15*P6-O6-N6-F6</f>
        <v>577</v>
      </c>
      <c r="R6" s="5">
        <v>600</v>
      </c>
      <c r="S6" s="5">
        <f>ROUND(R6,0)-T6</f>
        <v>300</v>
      </c>
      <c r="T6" s="5">
        <v>300</v>
      </c>
      <c r="U6" s="5">
        <v>610</v>
      </c>
      <c r="V6" s="1"/>
      <c r="W6" s="1">
        <f>(F6+N6+O6+R6)/P6</f>
        <v>15.329512893982809</v>
      </c>
      <c r="X6" s="1">
        <f>(F6+N6+O6)/P6</f>
        <v>6.7335243553008599</v>
      </c>
      <c r="Y6" s="1">
        <v>38.799999999999997</v>
      </c>
      <c r="Z6" s="1">
        <v>59.2</v>
      </c>
      <c r="AA6" s="1">
        <v>81.8</v>
      </c>
      <c r="AB6" s="1">
        <v>-0.4</v>
      </c>
      <c r="AC6" s="1">
        <v>39.200000000000003</v>
      </c>
      <c r="AD6" s="1" t="s">
        <v>34</v>
      </c>
      <c r="AE6" s="1">
        <f>S6*G6</f>
        <v>120</v>
      </c>
      <c r="AF6" s="1">
        <f>T6*G6</f>
        <v>120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35</v>
      </c>
      <c r="B7" s="1" t="s">
        <v>36</v>
      </c>
      <c r="C7" s="1">
        <v>172.63900000000001</v>
      </c>
      <c r="D7" s="1"/>
      <c r="E7" s="1">
        <v>16.079000000000001</v>
      </c>
      <c r="F7" s="1">
        <v>154.05699999999999</v>
      </c>
      <c r="G7" s="6">
        <v>1</v>
      </c>
      <c r="H7" s="1">
        <v>120</v>
      </c>
      <c r="I7" s="1" t="s">
        <v>33</v>
      </c>
      <c r="J7" s="1">
        <v>15.5</v>
      </c>
      <c r="K7" s="1">
        <f t="shared" si="2"/>
        <v>0.57900000000000063</v>
      </c>
      <c r="L7" s="1"/>
      <c r="M7" s="1"/>
      <c r="N7" s="1"/>
      <c r="O7" s="1"/>
      <c r="P7" s="1">
        <f t="shared" ref="P7:P69" si="3">E7/5</f>
        <v>3.2158000000000002</v>
      </c>
      <c r="Q7" s="5"/>
      <c r="R7" s="5">
        <f>Q7</f>
        <v>0</v>
      </c>
      <c r="S7" s="5">
        <f>ROUND(R7,0)-T7</f>
        <v>0</v>
      </c>
      <c r="T7" s="5"/>
      <c r="U7" s="5"/>
      <c r="V7" s="1"/>
      <c r="W7" s="1">
        <f>(F7+N7+O7+R7)/P7</f>
        <v>47.90627526587474</v>
      </c>
      <c r="X7" s="1">
        <f t="shared" ref="X7:X69" si="4">(F7+N7+O7)/P7</f>
        <v>47.90627526587474</v>
      </c>
      <c r="Y7" s="1">
        <v>3.5192000000000001</v>
      </c>
      <c r="Z7" s="1">
        <v>3.6223999999999998</v>
      </c>
      <c r="AA7" s="1">
        <v>7.9891999999999994</v>
      </c>
      <c r="AB7" s="1">
        <v>4.1402000000000001</v>
      </c>
      <c r="AC7" s="1">
        <v>8.8963999999999999</v>
      </c>
      <c r="AD7" s="19" t="s">
        <v>37</v>
      </c>
      <c r="AE7" s="1">
        <f t="shared" ref="AE7:AE70" si="5">S7*G7</f>
        <v>0</v>
      </c>
      <c r="AF7" s="1">
        <f t="shared" ref="AF7:AF70" si="6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0" t="s">
        <v>38</v>
      </c>
      <c r="B8" s="10" t="s">
        <v>36</v>
      </c>
      <c r="C8" s="10">
        <v>92.667000000000002</v>
      </c>
      <c r="D8" s="10">
        <v>3.2490000000000001</v>
      </c>
      <c r="E8" s="10">
        <v>64.63</v>
      </c>
      <c r="F8" s="10"/>
      <c r="G8" s="11">
        <v>0</v>
      </c>
      <c r="H8" s="10">
        <v>45</v>
      </c>
      <c r="I8" s="10" t="s">
        <v>39</v>
      </c>
      <c r="J8" s="10">
        <v>146</v>
      </c>
      <c r="K8" s="10">
        <f t="shared" si="2"/>
        <v>-81.37</v>
      </c>
      <c r="L8" s="10"/>
      <c r="M8" s="10"/>
      <c r="N8" s="10"/>
      <c r="O8" s="10"/>
      <c r="P8" s="10">
        <f t="shared" si="3"/>
        <v>12.925999999999998</v>
      </c>
      <c r="Q8" s="12"/>
      <c r="R8" s="12"/>
      <c r="S8" s="12"/>
      <c r="T8" s="12"/>
      <c r="U8" s="12"/>
      <c r="V8" s="10"/>
      <c r="W8" s="10">
        <f t="shared" ref="W8:W68" si="7">(F8+N8+O8+Q8)/P8</f>
        <v>0</v>
      </c>
      <c r="X8" s="10">
        <f t="shared" si="4"/>
        <v>0</v>
      </c>
      <c r="Y8" s="10">
        <v>26.325800000000001</v>
      </c>
      <c r="Z8" s="10">
        <v>28.712</v>
      </c>
      <c r="AA8" s="10">
        <v>28.129799999999999</v>
      </c>
      <c r="AB8" s="10">
        <v>32.139800000000001</v>
      </c>
      <c r="AC8" s="10">
        <v>33.734200000000001</v>
      </c>
      <c r="AD8" s="10" t="s">
        <v>40</v>
      </c>
      <c r="AE8" s="10">
        <f t="shared" si="5"/>
        <v>0</v>
      </c>
      <c r="AF8" s="10">
        <f t="shared" si="6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41</v>
      </c>
      <c r="B9" s="1" t="s">
        <v>36</v>
      </c>
      <c r="C9" s="1">
        <v>1086.7439999999999</v>
      </c>
      <c r="D9" s="1"/>
      <c r="E9" s="1">
        <v>372.32799999999997</v>
      </c>
      <c r="F9" s="1">
        <v>665.18399999999997</v>
      </c>
      <c r="G9" s="6">
        <v>1</v>
      </c>
      <c r="H9" s="1">
        <v>60</v>
      </c>
      <c r="I9" s="1" t="s">
        <v>42</v>
      </c>
      <c r="J9" s="1">
        <v>350.82</v>
      </c>
      <c r="K9" s="1">
        <f t="shared" si="2"/>
        <v>21.507999999999981</v>
      </c>
      <c r="L9" s="1"/>
      <c r="M9" s="1"/>
      <c r="N9" s="1"/>
      <c r="O9" s="1"/>
      <c r="P9" s="1">
        <f t="shared" si="3"/>
        <v>74.465599999999995</v>
      </c>
      <c r="Q9" s="5">
        <f>16*P9-O9-N9-F9</f>
        <v>526.26559999999995</v>
      </c>
      <c r="R9" s="5">
        <f t="shared" ref="R9:R26" si="8">Q9</f>
        <v>526.26559999999995</v>
      </c>
      <c r="S9" s="5">
        <f t="shared" ref="S9:S27" si="9">ROUND(R9,0)-T9</f>
        <v>276</v>
      </c>
      <c r="T9" s="5">
        <v>250</v>
      </c>
      <c r="U9" s="5"/>
      <c r="V9" s="1"/>
      <c r="W9" s="1">
        <f t="shared" ref="W9:W27" si="10">(F9+N9+O9+R9)/P9</f>
        <v>16</v>
      </c>
      <c r="X9" s="1">
        <f t="shared" si="4"/>
        <v>8.9327689564040309</v>
      </c>
      <c r="Y9" s="1">
        <v>60.304200000000002</v>
      </c>
      <c r="Z9" s="1">
        <v>72.530999999999992</v>
      </c>
      <c r="AA9" s="1">
        <v>100.0724</v>
      </c>
      <c r="AB9" s="1">
        <v>60.452199999999998</v>
      </c>
      <c r="AC9" s="1">
        <v>92.596599999999995</v>
      </c>
      <c r="AD9" s="13" t="s">
        <v>43</v>
      </c>
      <c r="AE9" s="1">
        <f t="shared" si="5"/>
        <v>276</v>
      </c>
      <c r="AF9" s="1">
        <f t="shared" si="6"/>
        <v>250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44</v>
      </c>
      <c r="B10" s="1" t="s">
        <v>36</v>
      </c>
      <c r="C10" s="1">
        <v>101.72499999999999</v>
      </c>
      <c r="D10" s="1">
        <v>4.1790000000000003</v>
      </c>
      <c r="E10" s="1">
        <v>26.837</v>
      </c>
      <c r="F10" s="1">
        <v>76.534000000000006</v>
      </c>
      <c r="G10" s="6">
        <v>1</v>
      </c>
      <c r="H10" s="1">
        <v>120</v>
      </c>
      <c r="I10" s="1" t="s">
        <v>33</v>
      </c>
      <c r="J10" s="1">
        <v>34.5</v>
      </c>
      <c r="K10" s="1">
        <f t="shared" si="2"/>
        <v>-7.6630000000000003</v>
      </c>
      <c r="L10" s="1"/>
      <c r="M10" s="1"/>
      <c r="N10" s="1"/>
      <c r="O10" s="1"/>
      <c r="P10" s="1">
        <f t="shared" si="3"/>
        <v>5.3673999999999999</v>
      </c>
      <c r="Q10" s="5"/>
      <c r="R10" s="5">
        <v>10</v>
      </c>
      <c r="S10" s="5">
        <f t="shared" si="9"/>
        <v>0</v>
      </c>
      <c r="T10" s="5">
        <v>10</v>
      </c>
      <c r="U10" s="5">
        <v>10</v>
      </c>
      <c r="V10" s="1"/>
      <c r="W10" s="1">
        <f t="shared" si="10"/>
        <v>16.12214480008943</v>
      </c>
      <c r="X10" s="1">
        <f t="shared" si="4"/>
        <v>14.259045347840669</v>
      </c>
      <c r="Y10" s="1">
        <v>0.7298</v>
      </c>
      <c r="Z10" s="1">
        <v>3.1484000000000001</v>
      </c>
      <c r="AA10" s="1">
        <v>7.4177999999999997</v>
      </c>
      <c r="AB10" s="1">
        <v>3.4188000000000001</v>
      </c>
      <c r="AC10" s="1">
        <v>2.2132000000000001</v>
      </c>
      <c r="AD10" s="1"/>
      <c r="AE10" s="1">
        <f t="shared" si="5"/>
        <v>0</v>
      </c>
      <c r="AF10" s="1">
        <f t="shared" si="6"/>
        <v>10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45</v>
      </c>
      <c r="B11" s="1" t="s">
        <v>36</v>
      </c>
      <c r="C11" s="1">
        <v>118.79600000000001</v>
      </c>
      <c r="D11" s="1">
        <v>20.341999999999999</v>
      </c>
      <c r="E11" s="1">
        <v>37.569000000000003</v>
      </c>
      <c r="F11" s="1">
        <v>92.251999999999995</v>
      </c>
      <c r="G11" s="6">
        <v>1</v>
      </c>
      <c r="H11" s="1">
        <v>60</v>
      </c>
      <c r="I11" s="1" t="s">
        <v>33</v>
      </c>
      <c r="J11" s="1">
        <v>36.700000000000003</v>
      </c>
      <c r="K11" s="1">
        <f t="shared" si="2"/>
        <v>0.86899999999999977</v>
      </c>
      <c r="L11" s="1"/>
      <c r="M11" s="1"/>
      <c r="N11" s="1">
        <v>70</v>
      </c>
      <c r="O11" s="1"/>
      <c r="P11" s="1">
        <f t="shared" si="3"/>
        <v>7.5138000000000007</v>
      </c>
      <c r="Q11" s="5"/>
      <c r="R11" s="5">
        <f t="shared" si="8"/>
        <v>0</v>
      </c>
      <c r="S11" s="5">
        <f t="shared" si="9"/>
        <v>0</v>
      </c>
      <c r="T11" s="5"/>
      <c r="U11" s="5"/>
      <c r="V11" s="1"/>
      <c r="W11" s="1">
        <f t="shared" si="10"/>
        <v>21.593867284197078</v>
      </c>
      <c r="X11" s="1">
        <f t="shared" si="4"/>
        <v>21.593867284197078</v>
      </c>
      <c r="Y11" s="1">
        <v>12.64</v>
      </c>
      <c r="Z11" s="1">
        <v>12.3912</v>
      </c>
      <c r="AA11" s="1">
        <v>15.148199999999999</v>
      </c>
      <c r="AB11" s="1">
        <v>3.5142000000000002</v>
      </c>
      <c r="AC11" s="1">
        <v>14.048400000000001</v>
      </c>
      <c r="AD11" s="14" t="s">
        <v>166</v>
      </c>
      <c r="AE11" s="1">
        <f t="shared" si="5"/>
        <v>0</v>
      </c>
      <c r="AF11" s="1">
        <f t="shared" si="6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47</v>
      </c>
      <c r="B12" s="1" t="s">
        <v>36</v>
      </c>
      <c r="C12" s="1">
        <v>191.477</v>
      </c>
      <c r="D12" s="1"/>
      <c r="E12" s="1">
        <v>80.736000000000004</v>
      </c>
      <c r="F12" s="1">
        <v>102.621</v>
      </c>
      <c r="G12" s="6">
        <v>1</v>
      </c>
      <c r="H12" s="1">
        <v>60</v>
      </c>
      <c r="I12" s="1" t="s">
        <v>42</v>
      </c>
      <c r="J12" s="1">
        <v>77.400000000000006</v>
      </c>
      <c r="K12" s="1">
        <f t="shared" si="2"/>
        <v>3.3359999999999985</v>
      </c>
      <c r="L12" s="1"/>
      <c r="M12" s="1"/>
      <c r="N12" s="1"/>
      <c r="O12" s="1"/>
      <c r="P12" s="1">
        <f t="shared" si="3"/>
        <v>16.147200000000002</v>
      </c>
      <c r="Q12" s="5">
        <f t="shared" ref="Q12" si="11">14*P12-O12-N12-F12</f>
        <v>123.43980000000003</v>
      </c>
      <c r="R12" s="5">
        <v>140</v>
      </c>
      <c r="S12" s="5">
        <f t="shared" si="9"/>
        <v>70</v>
      </c>
      <c r="T12" s="5">
        <v>70</v>
      </c>
      <c r="U12" s="5">
        <v>150</v>
      </c>
      <c r="V12" s="1"/>
      <c r="W12" s="1">
        <f t="shared" si="10"/>
        <v>15.025577189853347</v>
      </c>
      <c r="X12" s="1">
        <f t="shared" si="4"/>
        <v>6.3553433412604035</v>
      </c>
      <c r="Y12" s="1">
        <v>9.5451999999999995</v>
      </c>
      <c r="Z12" s="1">
        <v>13.5944</v>
      </c>
      <c r="AA12" s="1">
        <v>17.886800000000001</v>
      </c>
      <c r="AB12" s="1">
        <v>14.8498</v>
      </c>
      <c r="AC12" s="1">
        <v>17.1936</v>
      </c>
      <c r="AD12" s="13" t="s">
        <v>43</v>
      </c>
      <c r="AE12" s="1">
        <f t="shared" si="5"/>
        <v>70</v>
      </c>
      <c r="AF12" s="1">
        <f t="shared" si="6"/>
        <v>70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48</v>
      </c>
      <c r="B13" s="1" t="s">
        <v>36</v>
      </c>
      <c r="C13" s="1">
        <v>884.66099999999994</v>
      </c>
      <c r="D13" s="1">
        <v>68.695999999999998</v>
      </c>
      <c r="E13" s="1">
        <v>343.14800000000002</v>
      </c>
      <c r="F13" s="1">
        <v>557.95100000000002</v>
      </c>
      <c r="G13" s="6">
        <v>1</v>
      </c>
      <c r="H13" s="1">
        <v>60</v>
      </c>
      <c r="I13" s="1" t="s">
        <v>42</v>
      </c>
      <c r="J13" s="1">
        <v>326.60000000000002</v>
      </c>
      <c r="K13" s="1">
        <f t="shared" si="2"/>
        <v>16.548000000000002</v>
      </c>
      <c r="L13" s="1"/>
      <c r="M13" s="1"/>
      <c r="N13" s="1"/>
      <c r="O13" s="1"/>
      <c r="P13" s="1">
        <f t="shared" si="3"/>
        <v>68.629600000000011</v>
      </c>
      <c r="Q13" s="5">
        <f>16*P13-O13-N13-F13</f>
        <v>540.12260000000015</v>
      </c>
      <c r="R13" s="5">
        <f t="shared" si="8"/>
        <v>540.12260000000015</v>
      </c>
      <c r="S13" s="5">
        <f t="shared" si="9"/>
        <v>280</v>
      </c>
      <c r="T13" s="5">
        <v>260</v>
      </c>
      <c r="U13" s="5"/>
      <c r="V13" s="1"/>
      <c r="W13" s="1">
        <f t="shared" si="10"/>
        <v>16</v>
      </c>
      <c r="X13" s="1">
        <f t="shared" si="4"/>
        <v>8.1298885612039111</v>
      </c>
      <c r="Y13" s="1">
        <v>52.532799999999988</v>
      </c>
      <c r="Z13" s="1">
        <v>68.445399999999992</v>
      </c>
      <c r="AA13" s="1">
        <v>89.381200000000007</v>
      </c>
      <c r="AB13" s="1">
        <v>44.224200000000003</v>
      </c>
      <c r="AC13" s="1">
        <v>70.763599999999997</v>
      </c>
      <c r="AD13" s="13" t="s">
        <v>43</v>
      </c>
      <c r="AE13" s="1">
        <f t="shared" si="5"/>
        <v>280</v>
      </c>
      <c r="AF13" s="1">
        <f t="shared" si="6"/>
        <v>260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49</v>
      </c>
      <c r="B14" s="1" t="s">
        <v>32</v>
      </c>
      <c r="C14" s="1">
        <v>218</v>
      </c>
      <c r="D14" s="1">
        <v>144</v>
      </c>
      <c r="E14" s="1">
        <v>108</v>
      </c>
      <c r="F14" s="1">
        <v>227</v>
      </c>
      <c r="G14" s="6">
        <v>0.25</v>
      </c>
      <c r="H14" s="1">
        <v>120</v>
      </c>
      <c r="I14" s="1" t="s">
        <v>33</v>
      </c>
      <c r="J14" s="1">
        <v>109</v>
      </c>
      <c r="K14" s="1">
        <f t="shared" si="2"/>
        <v>-1</v>
      </c>
      <c r="L14" s="1"/>
      <c r="M14" s="1"/>
      <c r="N14" s="1"/>
      <c r="O14" s="1"/>
      <c r="P14" s="1">
        <f t="shared" si="3"/>
        <v>21.6</v>
      </c>
      <c r="Q14" s="5">
        <f t="shared" ref="Q14:Q16" si="12">13*P14-O14-N14-F14</f>
        <v>53.800000000000011</v>
      </c>
      <c r="R14" s="5">
        <v>150</v>
      </c>
      <c r="S14" s="5">
        <f t="shared" si="9"/>
        <v>60</v>
      </c>
      <c r="T14" s="5">
        <v>90</v>
      </c>
      <c r="U14" s="20">
        <v>150</v>
      </c>
      <c r="V14" s="21" t="s">
        <v>168</v>
      </c>
      <c r="W14" s="1">
        <f t="shared" si="10"/>
        <v>17.453703703703702</v>
      </c>
      <c r="X14" s="1">
        <f t="shared" si="4"/>
        <v>10.509259259259258</v>
      </c>
      <c r="Y14" s="1">
        <v>12.6</v>
      </c>
      <c r="Z14" s="1">
        <v>20.8</v>
      </c>
      <c r="AA14" s="1">
        <v>20</v>
      </c>
      <c r="AB14" s="1">
        <v>21.6</v>
      </c>
      <c r="AC14" s="1">
        <v>20.2</v>
      </c>
      <c r="AD14" s="13" t="s">
        <v>43</v>
      </c>
      <c r="AE14" s="1">
        <f t="shared" si="5"/>
        <v>15</v>
      </c>
      <c r="AF14" s="1">
        <f t="shared" si="6"/>
        <v>22.5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50</v>
      </c>
      <c r="B15" s="1" t="s">
        <v>36</v>
      </c>
      <c r="C15" s="1">
        <v>482.85899999999998</v>
      </c>
      <c r="D15" s="1">
        <v>163.09399999999999</v>
      </c>
      <c r="E15" s="1">
        <v>281.61099999999999</v>
      </c>
      <c r="F15" s="1">
        <v>319.77</v>
      </c>
      <c r="G15" s="6">
        <v>1</v>
      </c>
      <c r="H15" s="1">
        <v>45</v>
      </c>
      <c r="I15" s="1" t="s">
        <v>51</v>
      </c>
      <c r="J15" s="1">
        <v>268</v>
      </c>
      <c r="K15" s="1">
        <f t="shared" si="2"/>
        <v>13.61099999999999</v>
      </c>
      <c r="L15" s="1"/>
      <c r="M15" s="1"/>
      <c r="N15" s="1"/>
      <c r="O15" s="1"/>
      <c r="P15" s="1">
        <f t="shared" si="3"/>
        <v>56.322199999999995</v>
      </c>
      <c r="Q15" s="5">
        <f>14*P15-O15-N15-F15</f>
        <v>468.74079999999992</v>
      </c>
      <c r="R15" s="5">
        <v>510</v>
      </c>
      <c r="S15" s="5">
        <f t="shared" si="9"/>
        <v>260</v>
      </c>
      <c r="T15" s="5">
        <v>250</v>
      </c>
      <c r="U15" s="5">
        <v>550</v>
      </c>
      <c r="V15" s="1"/>
      <c r="W15" s="1">
        <f t="shared" si="10"/>
        <v>14.73255661178008</v>
      </c>
      <c r="X15" s="1">
        <f t="shared" si="4"/>
        <v>5.6775125971641733</v>
      </c>
      <c r="Y15" s="1">
        <v>32.709200000000003</v>
      </c>
      <c r="Z15" s="1">
        <v>49.913799999999988</v>
      </c>
      <c r="AA15" s="1">
        <v>53.282600000000002</v>
      </c>
      <c r="AB15" s="1">
        <v>37.249400000000001</v>
      </c>
      <c r="AC15" s="1">
        <v>47.953800000000001</v>
      </c>
      <c r="AD15" s="1"/>
      <c r="AE15" s="1">
        <f t="shared" si="5"/>
        <v>260</v>
      </c>
      <c r="AF15" s="1">
        <f t="shared" si="6"/>
        <v>250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52</v>
      </c>
      <c r="B16" s="1" t="s">
        <v>36</v>
      </c>
      <c r="C16" s="1">
        <v>402.51299999999998</v>
      </c>
      <c r="D16" s="1"/>
      <c r="E16" s="1">
        <v>170.05799999999999</v>
      </c>
      <c r="F16" s="1">
        <v>209.68600000000001</v>
      </c>
      <c r="G16" s="6">
        <v>1</v>
      </c>
      <c r="H16" s="1">
        <v>60</v>
      </c>
      <c r="I16" s="1" t="s">
        <v>33</v>
      </c>
      <c r="J16" s="1">
        <v>164.9</v>
      </c>
      <c r="K16" s="1">
        <f t="shared" si="2"/>
        <v>5.157999999999987</v>
      </c>
      <c r="L16" s="1"/>
      <c r="M16" s="1"/>
      <c r="N16" s="1"/>
      <c r="O16" s="1"/>
      <c r="P16" s="1">
        <f t="shared" si="3"/>
        <v>34.011600000000001</v>
      </c>
      <c r="Q16" s="5">
        <f t="shared" si="12"/>
        <v>232.4648</v>
      </c>
      <c r="R16" s="5">
        <v>260</v>
      </c>
      <c r="S16" s="5">
        <f t="shared" si="9"/>
        <v>130</v>
      </c>
      <c r="T16" s="5">
        <v>130</v>
      </c>
      <c r="U16" s="5">
        <v>320</v>
      </c>
      <c r="V16" s="1"/>
      <c r="W16" s="1">
        <f t="shared" si="10"/>
        <v>13.809582612990862</v>
      </c>
      <c r="X16" s="1">
        <f t="shared" si="4"/>
        <v>6.1651318961765984</v>
      </c>
      <c r="Y16" s="1">
        <v>22.7136</v>
      </c>
      <c r="Z16" s="1">
        <v>22.927600000000002</v>
      </c>
      <c r="AA16" s="1">
        <v>38.4634</v>
      </c>
      <c r="AB16" s="1">
        <v>22.3992</v>
      </c>
      <c r="AC16" s="1">
        <v>35.264800000000001</v>
      </c>
      <c r="AD16" s="13" t="s">
        <v>43</v>
      </c>
      <c r="AE16" s="1">
        <f t="shared" si="5"/>
        <v>130</v>
      </c>
      <c r="AF16" s="1">
        <f t="shared" si="6"/>
        <v>130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53</v>
      </c>
      <c r="B17" s="1" t="s">
        <v>32</v>
      </c>
      <c r="C17" s="1">
        <v>516</v>
      </c>
      <c r="D17" s="1">
        <v>80</v>
      </c>
      <c r="E17" s="1">
        <v>274</v>
      </c>
      <c r="F17" s="1">
        <v>290</v>
      </c>
      <c r="G17" s="6">
        <v>0.25</v>
      </c>
      <c r="H17" s="1">
        <v>120</v>
      </c>
      <c r="I17" s="1" t="s">
        <v>33</v>
      </c>
      <c r="J17" s="1">
        <v>279</v>
      </c>
      <c r="K17" s="1">
        <f t="shared" si="2"/>
        <v>-5</v>
      </c>
      <c r="L17" s="1"/>
      <c r="M17" s="1"/>
      <c r="N17" s="1"/>
      <c r="O17" s="1"/>
      <c r="P17" s="1">
        <f t="shared" si="3"/>
        <v>54.8</v>
      </c>
      <c r="Q17" s="5">
        <f>16*P17-O17-N17-F17</f>
        <v>586.79999999999995</v>
      </c>
      <c r="R17" s="5">
        <v>650</v>
      </c>
      <c r="S17" s="5">
        <f t="shared" si="9"/>
        <v>330</v>
      </c>
      <c r="T17" s="5">
        <v>320</v>
      </c>
      <c r="U17" s="20">
        <v>650</v>
      </c>
      <c r="V17" s="21" t="s">
        <v>168</v>
      </c>
      <c r="W17" s="1">
        <f t="shared" si="10"/>
        <v>17.153284671532848</v>
      </c>
      <c r="X17" s="1">
        <f t="shared" si="4"/>
        <v>5.2919708029197086</v>
      </c>
      <c r="Y17" s="1">
        <v>22.4</v>
      </c>
      <c r="Z17" s="1">
        <v>34.799999999999997</v>
      </c>
      <c r="AA17" s="1">
        <v>39.799999999999997</v>
      </c>
      <c r="AB17" s="1">
        <v>32.4</v>
      </c>
      <c r="AC17" s="1">
        <v>39.6</v>
      </c>
      <c r="AD17" s="1" t="s">
        <v>54</v>
      </c>
      <c r="AE17" s="1">
        <f t="shared" si="5"/>
        <v>82.5</v>
      </c>
      <c r="AF17" s="1">
        <f t="shared" si="6"/>
        <v>80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55</v>
      </c>
      <c r="B18" s="1" t="s">
        <v>32</v>
      </c>
      <c r="C18" s="1">
        <v>6</v>
      </c>
      <c r="D18" s="1">
        <v>48</v>
      </c>
      <c r="E18" s="1">
        <v>23</v>
      </c>
      <c r="F18" s="1">
        <v>25</v>
      </c>
      <c r="G18" s="6">
        <v>0.4</v>
      </c>
      <c r="H18" s="1">
        <v>60</v>
      </c>
      <c r="I18" s="1" t="s">
        <v>33</v>
      </c>
      <c r="J18" s="1">
        <v>30</v>
      </c>
      <c r="K18" s="1">
        <f t="shared" si="2"/>
        <v>-7</v>
      </c>
      <c r="L18" s="1"/>
      <c r="M18" s="1"/>
      <c r="N18" s="1">
        <v>120</v>
      </c>
      <c r="O18" s="1"/>
      <c r="P18" s="1">
        <f t="shared" si="3"/>
        <v>4.5999999999999996</v>
      </c>
      <c r="Q18" s="5"/>
      <c r="R18" s="5">
        <f t="shared" si="8"/>
        <v>0</v>
      </c>
      <c r="S18" s="5">
        <f t="shared" si="9"/>
        <v>0</v>
      </c>
      <c r="T18" s="5"/>
      <c r="U18" s="5"/>
      <c r="V18" s="1"/>
      <c r="W18" s="1">
        <f t="shared" si="10"/>
        <v>31.521739130434785</v>
      </c>
      <c r="X18" s="1">
        <f t="shared" si="4"/>
        <v>31.521739130434785</v>
      </c>
      <c r="Y18" s="1">
        <v>11.6</v>
      </c>
      <c r="Z18" s="1">
        <v>7</v>
      </c>
      <c r="AA18" s="1">
        <v>4.4000000000000004</v>
      </c>
      <c r="AB18" s="1">
        <v>9</v>
      </c>
      <c r="AC18" s="1">
        <v>1.4</v>
      </c>
      <c r="AD18" s="14" t="s">
        <v>43</v>
      </c>
      <c r="AE18" s="1">
        <f t="shared" si="5"/>
        <v>0</v>
      </c>
      <c r="AF18" s="1">
        <f t="shared" si="6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56</v>
      </c>
      <c r="B19" s="1" t="s">
        <v>36</v>
      </c>
      <c r="C19" s="1">
        <v>412.834</v>
      </c>
      <c r="D19" s="1"/>
      <c r="E19" s="1">
        <v>276.601</v>
      </c>
      <c r="F19" s="1">
        <v>120.252</v>
      </c>
      <c r="G19" s="6">
        <v>1</v>
      </c>
      <c r="H19" s="1">
        <v>45</v>
      </c>
      <c r="I19" s="1" t="s">
        <v>51</v>
      </c>
      <c r="J19" s="1">
        <v>302</v>
      </c>
      <c r="K19" s="1">
        <f t="shared" si="2"/>
        <v>-25.399000000000001</v>
      </c>
      <c r="L19" s="1"/>
      <c r="M19" s="1"/>
      <c r="N19" s="1">
        <v>120</v>
      </c>
      <c r="O19" s="1"/>
      <c r="P19" s="1">
        <f t="shared" si="3"/>
        <v>55.3202</v>
      </c>
      <c r="Q19" s="5">
        <f>14*P19-O19-N19-F19</f>
        <v>534.23080000000004</v>
      </c>
      <c r="R19" s="5">
        <v>590</v>
      </c>
      <c r="S19" s="5">
        <f t="shared" si="9"/>
        <v>300</v>
      </c>
      <c r="T19" s="5">
        <v>290</v>
      </c>
      <c r="U19" s="5">
        <v>620</v>
      </c>
      <c r="V19" s="1"/>
      <c r="W19" s="1">
        <f t="shared" si="10"/>
        <v>15.008116384250236</v>
      </c>
      <c r="X19" s="1">
        <f t="shared" si="4"/>
        <v>4.3429344073231837</v>
      </c>
      <c r="Y19" s="1">
        <v>34.566600000000001</v>
      </c>
      <c r="Z19" s="1">
        <v>45.603400000000001</v>
      </c>
      <c r="AA19" s="1">
        <v>58.286199999999987</v>
      </c>
      <c r="AB19" s="1">
        <v>39.310600000000001</v>
      </c>
      <c r="AC19" s="1">
        <v>42.384799999999998</v>
      </c>
      <c r="AD19" s="1" t="s">
        <v>46</v>
      </c>
      <c r="AE19" s="1">
        <f t="shared" si="5"/>
        <v>300</v>
      </c>
      <c r="AF19" s="1">
        <f t="shared" si="6"/>
        <v>290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57</v>
      </c>
      <c r="B20" s="1" t="s">
        <v>32</v>
      </c>
      <c r="C20" s="1">
        <v>149</v>
      </c>
      <c r="D20" s="1">
        <v>400</v>
      </c>
      <c r="E20" s="1">
        <v>113</v>
      </c>
      <c r="F20" s="1">
        <v>424</v>
      </c>
      <c r="G20" s="6">
        <v>0.12</v>
      </c>
      <c r="H20" s="1">
        <v>60</v>
      </c>
      <c r="I20" s="1" t="s">
        <v>33</v>
      </c>
      <c r="J20" s="1">
        <v>113</v>
      </c>
      <c r="K20" s="1">
        <f t="shared" si="2"/>
        <v>0</v>
      </c>
      <c r="L20" s="1"/>
      <c r="M20" s="1"/>
      <c r="N20" s="1"/>
      <c r="O20" s="1"/>
      <c r="P20" s="1">
        <f t="shared" si="3"/>
        <v>22.6</v>
      </c>
      <c r="Q20" s="5"/>
      <c r="R20" s="5">
        <f t="shared" si="8"/>
        <v>0</v>
      </c>
      <c r="S20" s="5">
        <f t="shared" si="9"/>
        <v>0</v>
      </c>
      <c r="T20" s="5"/>
      <c r="U20" s="5"/>
      <c r="V20" s="1"/>
      <c r="W20" s="1">
        <f t="shared" si="10"/>
        <v>18.761061946902654</v>
      </c>
      <c r="X20" s="1">
        <f t="shared" si="4"/>
        <v>18.761061946902654</v>
      </c>
      <c r="Y20" s="1">
        <v>24.4</v>
      </c>
      <c r="Z20" s="1">
        <v>44.4</v>
      </c>
      <c r="AA20" s="1">
        <v>30.2</v>
      </c>
      <c r="AB20" s="1">
        <v>15.4</v>
      </c>
      <c r="AC20" s="1">
        <v>31.4</v>
      </c>
      <c r="AD20" s="14" t="s">
        <v>43</v>
      </c>
      <c r="AE20" s="1">
        <f t="shared" si="5"/>
        <v>0</v>
      </c>
      <c r="AF20" s="1">
        <f t="shared" si="6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58</v>
      </c>
      <c r="B21" s="1" t="s">
        <v>36</v>
      </c>
      <c r="C21" s="1">
        <v>145.05500000000001</v>
      </c>
      <c r="D21" s="1"/>
      <c r="E21" s="1">
        <v>101.504</v>
      </c>
      <c r="F21" s="1">
        <v>32.46</v>
      </c>
      <c r="G21" s="6">
        <v>1</v>
      </c>
      <c r="H21" s="1">
        <v>45</v>
      </c>
      <c r="I21" s="1" t="s">
        <v>51</v>
      </c>
      <c r="J21" s="1">
        <v>101</v>
      </c>
      <c r="K21" s="1">
        <f t="shared" si="2"/>
        <v>0.50400000000000489</v>
      </c>
      <c r="L21" s="1"/>
      <c r="M21" s="1"/>
      <c r="N21" s="1">
        <v>60</v>
      </c>
      <c r="O21" s="1"/>
      <c r="P21" s="1">
        <f t="shared" si="3"/>
        <v>20.300800000000002</v>
      </c>
      <c r="Q21" s="5">
        <f>14*P21-O21-N21-F21</f>
        <v>191.75120000000001</v>
      </c>
      <c r="R21" s="5">
        <v>210</v>
      </c>
      <c r="S21" s="5">
        <f t="shared" si="9"/>
        <v>110</v>
      </c>
      <c r="T21" s="5">
        <v>100</v>
      </c>
      <c r="U21" s="5">
        <v>220</v>
      </c>
      <c r="V21" s="1"/>
      <c r="W21" s="1">
        <f t="shared" si="10"/>
        <v>14.898920239596469</v>
      </c>
      <c r="X21" s="1">
        <f t="shared" si="4"/>
        <v>4.5545003152585117</v>
      </c>
      <c r="Y21" s="1">
        <v>13.226000000000001</v>
      </c>
      <c r="Z21" s="1">
        <v>13.627000000000001</v>
      </c>
      <c r="AA21" s="1">
        <v>16.223400000000002</v>
      </c>
      <c r="AB21" s="1">
        <v>13.3988</v>
      </c>
      <c r="AC21" s="1">
        <v>13.113799999999999</v>
      </c>
      <c r="AD21" s="1"/>
      <c r="AE21" s="1">
        <f t="shared" si="5"/>
        <v>110</v>
      </c>
      <c r="AF21" s="1">
        <f t="shared" si="6"/>
        <v>100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59</v>
      </c>
      <c r="B22" s="1" t="s">
        <v>32</v>
      </c>
      <c r="C22" s="1">
        <v>1050</v>
      </c>
      <c r="D22" s="1"/>
      <c r="E22" s="1">
        <v>329</v>
      </c>
      <c r="F22" s="1">
        <v>670</v>
      </c>
      <c r="G22" s="6">
        <v>0.25</v>
      </c>
      <c r="H22" s="1">
        <v>120</v>
      </c>
      <c r="I22" s="1" t="s">
        <v>33</v>
      </c>
      <c r="J22" s="1">
        <v>332</v>
      </c>
      <c r="K22" s="1">
        <f t="shared" si="2"/>
        <v>-3</v>
      </c>
      <c r="L22" s="1"/>
      <c r="M22" s="1"/>
      <c r="N22" s="1"/>
      <c r="O22" s="1"/>
      <c r="P22" s="1">
        <f t="shared" si="3"/>
        <v>65.8</v>
      </c>
      <c r="Q22" s="5">
        <f>16*P22-O22-N22-F22</f>
        <v>382.79999999999995</v>
      </c>
      <c r="R22" s="5">
        <f t="shared" si="8"/>
        <v>382.79999999999995</v>
      </c>
      <c r="S22" s="5">
        <f t="shared" si="9"/>
        <v>133</v>
      </c>
      <c r="T22" s="5">
        <v>250</v>
      </c>
      <c r="U22" s="5"/>
      <c r="V22" s="1"/>
      <c r="W22" s="1">
        <f t="shared" si="10"/>
        <v>16</v>
      </c>
      <c r="X22" s="1">
        <f t="shared" si="4"/>
        <v>10.182370820668693</v>
      </c>
      <c r="Y22" s="1">
        <v>34.6</v>
      </c>
      <c r="Z22" s="1">
        <v>53.6</v>
      </c>
      <c r="AA22" s="1">
        <v>71.599999999999994</v>
      </c>
      <c r="AB22" s="1">
        <v>47.4</v>
      </c>
      <c r="AC22" s="1">
        <v>46.4</v>
      </c>
      <c r="AD22" s="13" t="s">
        <v>43</v>
      </c>
      <c r="AE22" s="1">
        <f t="shared" si="5"/>
        <v>33.25</v>
      </c>
      <c r="AF22" s="1">
        <f t="shared" si="6"/>
        <v>62.5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60</v>
      </c>
      <c r="B23" s="1" t="s">
        <v>36</v>
      </c>
      <c r="C23" s="1">
        <v>55.511000000000003</v>
      </c>
      <c r="D23" s="1">
        <v>32.917999999999999</v>
      </c>
      <c r="E23" s="1">
        <v>23.887</v>
      </c>
      <c r="F23" s="1">
        <v>63.537999999999997</v>
      </c>
      <c r="G23" s="6">
        <v>1</v>
      </c>
      <c r="H23" s="1">
        <v>120</v>
      </c>
      <c r="I23" s="1" t="s">
        <v>33</v>
      </c>
      <c r="J23" s="1">
        <v>24.5</v>
      </c>
      <c r="K23" s="1">
        <f t="shared" si="2"/>
        <v>-0.61299999999999955</v>
      </c>
      <c r="L23" s="1"/>
      <c r="M23" s="1"/>
      <c r="N23" s="1"/>
      <c r="O23" s="1"/>
      <c r="P23" s="1">
        <f t="shared" si="3"/>
        <v>4.7774000000000001</v>
      </c>
      <c r="Q23" s="5"/>
      <c r="R23" s="5">
        <v>20</v>
      </c>
      <c r="S23" s="5">
        <f t="shared" si="9"/>
        <v>0</v>
      </c>
      <c r="T23" s="5">
        <v>20</v>
      </c>
      <c r="U23" s="5">
        <v>20</v>
      </c>
      <c r="V23" s="1"/>
      <c r="W23" s="1">
        <f t="shared" si="10"/>
        <v>17.486080294720978</v>
      </c>
      <c r="X23" s="1">
        <f t="shared" si="4"/>
        <v>13.299702767195544</v>
      </c>
      <c r="Y23" s="1">
        <v>0.1956</v>
      </c>
      <c r="Z23" s="1">
        <v>4.5724</v>
      </c>
      <c r="AA23" s="1">
        <v>4.1322000000000001</v>
      </c>
      <c r="AB23" s="1">
        <v>2.9413999999999998</v>
      </c>
      <c r="AC23" s="1">
        <v>1.1497999999999999</v>
      </c>
      <c r="AD23" s="1"/>
      <c r="AE23" s="1">
        <f t="shared" si="5"/>
        <v>0</v>
      </c>
      <c r="AF23" s="1">
        <f t="shared" si="6"/>
        <v>20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61</v>
      </c>
      <c r="B24" s="1" t="s">
        <v>32</v>
      </c>
      <c r="C24" s="1">
        <v>62</v>
      </c>
      <c r="D24" s="1"/>
      <c r="E24" s="1">
        <v>52</v>
      </c>
      <c r="F24" s="1"/>
      <c r="G24" s="6">
        <v>0.4</v>
      </c>
      <c r="H24" s="1">
        <v>45</v>
      </c>
      <c r="I24" s="1" t="s">
        <v>33</v>
      </c>
      <c r="J24" s="1">
        <v>122</v>
      </c>
      <c r="K24" s="1">
        <f t="shared" si="2"/>
        <v>-70</v>
      </c>
      <c r="L24" s="1"/>
      <c r="M24" s="1"/>
      <c r="N24" s="1">
        <v>100</v>
      </c>
      <c r="O24" s="1">
        <v>100</v>
      </c>
      <c r="P24" s="1">
        <f t="shared" si="3"/>
        <v>10.4</v>
      </c>
      <c r="Q24" s="5"/>
      <c r="R24" s="5">
        <f t="shared" si="8"/>
        <v>0</v>
      </c>
      <c r="S24" s="5">
        <f t="shared" si="9"/>
        <v>0</v>
      </c>
      <c r="T24" s="5"/>
      <c r="U24" s="5"/>
      <c r="V24" s="1"/>
      <c r="W24" s="1">
        <f t="shared" si="10"/>
        <v>19.23076923076923</v>
      </c>
      <c r="X24" s="1">
        <f t="shared" si="4"/>
        <v>19.23076923076923</v>
      </c>
      <c r="Y24" s="1">
        <v>16.600000000000001</v>
      </c>
      <c r="Z24" s="1">
        <v>18.2</v>
      </c>
      <c r="AA24" s="1">
        <v>23.8</v>
      </c>
      <c r="AB24" s="1">
        <v>11.6</v>
      </c>
      <c r="AC24" s="1">
        <v>20.8</v>
      </c>
      <c r="AD24" s="1" t="s">
        <v>46</v>
      </c>
      <c r="AE24" s="1">
        <f t="shared" si="5"/>
        <v>0</v>
      </c>
      <c r="AF24" s="1">
        <f t="shared" si="6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62</v>
      </c>
      <c r="B25" s="1" t="s">
        <v>36</v>
      </c>
      <c r="C25" s="1">
        <v>726.08900000000006</v>
      </c>
      <c r="D25" s="1">
        <v>142.518</v>
      </c>
      <c r="E25" s="1">
        <v>242.94</v>
      </c>
      <c r="F25" s="1">
        <v>601.255</v>
      </c>
      <c r="G25" s="6">
        <v>1</v>
      </c>
      <c r="H25" s="1">
        <v>60</v>
      </c>
      <c r="I25" s="1" t="s">
        <v>42</v>
      </c>
      <c r="J25" s="1">
        <v>234.8</v>
      </c>
      <c r="K25" s="1">
        <f t="shared" si="2"/>
        <v>8.1399999999999864</v>
      </c>
      <c r="L25" s="1"/>
      <c r="M25" s="1"/>
      <c r="N25" s="1"/>
      <c r="O25" s="1"/>
      <c r="P25" s="1">
        <f t="shared" si="3"/>
        <v>48.588000000000001</v>
      </c>
      <c r="Q25" s="5">
        <f>14*P25-O25-N25-F25</f>
        <v>78.976999999999975</v>
      </c>
      <c r="R25" s="5">
        <v>130</v>
      </c>
      <c r="S25" s="5">
        <f t="shared" si="9"/>
        <v>50</v>
      </c>
      <c r="T25" s="5">
        <v>80</v>
      </c>
      <c r="U25" s="5">
        <v>180</v>
      </c>
      <c r="V25" s="1"/>
      <c r="W25" s="1">
        <f t="shared" si="10"/>
        <v>15.050115254795422</v>
      </c>
      <c r="X25" s="1">
        <f t="shared" si="4"/>
        <v>12.374557503910431</v>
      </c>
      <c r="Y25" s="1">
        <v>33.9116</v>
      </c>
      <c r="Z25" s="1">
        <v>26.0152</v>
      </c>
      <c r="AA25" s="1">
        <v>53.040999999999997</v>
      </c>
      <c r="AB25" s="1">
        <v>41.520200000000003</v>
      </c>
      <c r="AC25" s="1">
        <v>52.999600000000001</v>
      </c>
      <c r="AD25" s="1"/>
      <c r="AE25" s="1">
        <f t="shared" si="5"/>
        <v>50</v>
      </c>
      <c r="AF25" s="1">
        <f t="shared" si="6"/>
        <v>80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63</v>
      </c>
      <c r="B26" s="1" t="s">
        <v>32</v>
      </c>
      <c r="C26" s="1">
        <v>1062</v>
      </c>
      <c r="D26" s="1"/>
      <c r="E26" s="1">
        <v>367</v>
      </c>
      <c r="F26" s="1">
        <v>673</v>
      </c>
      <c r="G26" s="6">
        <v>0.22</v>
      </c>
      <c r="H26" s="1">
        <v>120</v>
      </c>
      <c r="I26" s="1" t="s">
        <v>33</v>
      </c>
      <c r="J26" s="1">
        <v>375</v>
      </c>
      <c r="K26" s="1">
        <f t="shared" si="2"/>
        <v>-8</v>
      </c>
      <c r="L26" s="1"/>
      <c r="M26" s="1"/>
      <c r="N26" s="1"/>
      <c r="O26" s="1"/>
      <c r="P26" s="1">
        <f t="shared" si="3"/>
        <v>73.400000000000006</v>
      </c>
      <c r="Q26" s="5">
        <f>16*P26-O26-N26-F26</f>
        <v>501.40000000000009</v>
      </c>
      <c r="R26" s="5">
        <f t="shared" si="8"/>
        <v>501.40000000000009</v>
      </c>
      <c r="S26" s="5">
        <f t="shared" si="9"/>
        <v>251</v>
      </c>
      <c r="T26" s="5">
        <v>250</v>
      </c>
      <c r="U26" s="5"/>
      <c r="V26" s="1"/>
      <c r="W26" s="1">
        <f t="shared" si="10"/>
        <v>16</v>
      </c>
      <c r="X26" s="1">
        <f t="shared" si="4"/>
        <v>9.1689373297002721</v>
      </c>
      <c r="Y26" s="1">
        <v>19.2</v>
      </c>
      <c r="Z26" s="1">
        <v>26.6</v>
      </c>
      <c r="AA26" s="1">
        <v>51</v>
      </c>
      <c r="AB26" s="1">
        <v>32.200000000000003</v>
      </c>
      <c r="AC26" s="1">
        <v>38</v>
      </c>
      <c r="AD26" s="13" t="s">
        <v>43</v>
      </c>
      <c r="AE26" s="1">
        <f t="shared" si="5"/>
        <v>55.22</v>
      </c>
      <c r="AF26" s="1">
        <f t="shared" si="6"/>
        <v>55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64</v>
      </c>
      <c r="B27" s="1" t="s">
        <v>32</v>
      </c>
      <c r="C27" s="1">
        <v>28</v>
      </c>
      <c r="D27" s="1">
        <v>96</v>
      </c>
      <c r="E27" s="1">
        <v>31</v>
      </c>
      <c r="F27" s="1">
        <v>81</v>
      </c>
      <c r="G27" s="6">
        <v>0.33</v>
      </c>
      <c r="H27" s="1">
        <v>45</v>
      </c>
      <c r="I27" s="1" t="s">
        <v>33</v>
      </c>
      <c r="J27" s="1">
        <v>48</v>
      </c>
      <c r="K27" s="1">
        <f t="shared" si="2"/>
        <v>-17</v>
      </c>
      <c r="L27" s="1"/>
      <c r="M27" s="1"/>
      <c r="N27" s="1"/>
      <c r="O27" s="1"/>
      <c r="P27" s="1">
        <f t="shared" si="3"/>
        <v>6.2</v>
      </c>
      <c r="Q27" s="5"/>
      <c r="R27" s="5">
        <v>15</v>
      </c>
      <c r="S27" s="5">
        <f t="shared" si="9"/>
        <v>0</v>
      </c>
      <c r="T27" s="5">
        <v>15</v>
      </c>
      <c r="U27" s="5">
        <v>15</v>
      </c>
      <c r="V27" s="1"/>
      <c r="W27" s="1">
        <f t="shared" si="10"/>
        <v>15.483870967741934</v>
      </c>
      <c r="X27" s="1">
        <f t="shared" si="4"/>
        <v>13.064516129032258</v>
      </c>
      <c r="Y27" s="1">
        <v>7.6</v>
      </c>
      <c r="Z27" s="1">
        <v>11</v>
      </c>
      <c r="AA27" s="1">
        <v>2.4</v>
      </c>
      <c r="AB27" s="1">
        <v>-1.2</v>
      </c>
      <c r="AC27" s="1">
        <v>7.2</v>
      </c>
      <c r="AD27" s="1" t="s">
        <v>46</v>
      </c>
      <c r="AE27" s="1">
        <f t="shared" si="5"/>
        <v>0</v>
      </c>
      <c r="AF27" s="1">
        <f t="shared" si="6"/>
        <v>4.95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0" t="s">
        <v>65</v>
      </c>
      <c r="B28" s="10" t="s">
        <v>36</v>
      </c>
      <c r="C28" s="10">
        <v>3.6999999999999998E-2</v>
      </c>
      <c r="D28" s="10">
        <v>1.036</v>
      </c>
      <c r="E28" s="10">
        <v>-3.22</v>
      </c>
      <c r="F28" s="10"/>
      <c r="G28" s="11">
        <v>0</v>
      </c>
      <c r="H28" s="10">
        <v>45</v>
      </c>
      <c r="I28" s="10" t="s">
        <v>39</v>
      </c>
      <c r="J28" s="10">
        <v>22</v>
      </c>
      <c r="K28" s="10">
        <f t="shared" si="2"/>
        <v>-25.22</v>
      </c>
      <c r="L28" s="10"/>
      <c r="M28" s="10"/>
      <c r="N28" s="10"/>
      <c r="O28" s="10"/>
      <c r="P28" s="10">
        <f t="shared" si="3"/>
        <v>-0.64400000000000002</v>
      </c>
      <c r="Q28" s="12"/>
      <c r="R28" s="12"/>
      <c r="S28" s="12"/>
      <c r="T28" s="12"/>
      <c r="U28" s="12"/>
      <c r="V28" s="10"/>
      <c r="W28" s="10">
        <f t="shared" si="7"/>
        <v>0</v>
      </c>
      <c r="X28" s="10">
        <f t="shared" si="4"/>
        <v>0</v>
      </c>
      <c r="Y28" s="10">
        <v>10.8314</v>
      </c>
      <c r="Z28" s="10">
        <v>11.2378</v>
      </c>
      <c r="AA28" s="10">
        <v>21.195799999999998</v>
      </c>
      <c r="AB28" s="10">
        <v>14.0556</v>
      </c>
      <c r="AC28" s="10">
        <v>10.484400000000001</v>
      </c>
      <c r="AD28" s="10" t="s">
        <v>40</v>
      </c>
      <c r="AE28" s="10">
        <f t="shared" si="5"/>
        <v>0</v>
      </c>
      <c r="AF28" s="10">
        <f t="shared" si="6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66</v>
      </c>
      <c r="B29" s="1" t="s">
        <v>32</v>
      </c>
      <c r="C29" s="1">
        <v>100</v>
      </c>
      <c r="D29" s="1">
        <v>96</v>
      </c>
      <c r="E29" s="1">
        <v>135</v>
      </c>
      <c r="F29" s="1">
        <v>35</v>
      </c>
      <c r="G29" s="6">
        <v>0.3</v>
      </c>
      <c r="H29" s="1">
        <v>45</v>
      </c>
      <c r="I29" s="1" t="s">
        <v>33</v>
      </c>
      <c r="J29" s="1">
        <v>147</v>
      </c>
      <c r="K29" s="1">
        <f t="shared" si="2"/>
        <v>-12</v>
      </c>
      <c r="L29" s="1"/>
      <c r="M29" s="1"/>
      <c r="N29" s="1"/>
      <c r="O29" s="1"/>
      <c r="P29" s="1">
        <f t="shared" si="3"/>
        <v>27</v>
      </c>
      <c r="Q29" s="5">
        <f t="shared" ref="Q29:Q34" si="13">13*P29-O29-N29-F29</f>
        <v>316</v>
      </c>
      <c r="R29" s="5">
        <v>340</v>
      </c>
      <c r="S29" s="5">
        <f t="shared" ref="S29:S36" si="14">ROUND(R29,0)-T29</f>
        <v>180</v>
      </c>
      <c r="T29" s="5">
        <v>160</v>
      </c>
      <c r="U29" s="5">
        <v>380</v>
      </c>
      <c r="V29" s="1"/>
      <c r="W29" s="1">
        <f t="shared" ref="W29:W36" si="15">(F29+N29+O29+R29)/P29</f>
        <v>13.888888888888889</v>
      </c>
      <c r="X29" s="1">
        <f t="shared" si="4"/>
        <v>1.2962962962962963</v>
      </c>
      <c r="Y29" s="1">
        <v>7.8</v>
      </c>
      <c r="Z29" s="1">
        <v>15.6</v>
      </c>
      <c r="AA29" s="1">
        <v>12.4</v>
      </c>
      <c r="AB29" s="1">
        <v>9</v>
      </c>
      <c r="AC29" s="1">
        <v>11.8</v>
      </c>
      <c r="AD29" s="1"/>
      <c r="AE29" s="1">
        <f t="shared" si="5"/>
        <v>54</v>
      </c>
      <c r="AF29" s="1">
        <f t="shared" si="6"/>
        <v>48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67</v>
      </c>
      <c r="B30" s="1" t="s">
        <v>32</v>
      </c>
      <c r="C30" s="1">
        <v>10</v>
      </c>
      <c r="D30" s="1">
        <v>40</v>
      </c>
      <c r="E30" s="1">
        <v>14</v>
      </c>
      <c r="F30" s="1">
        <v>23</v>
      </c>
      <c r="G30" s="6">
        <v>0.09</v>
      </c>
      <c r="H30" s="1">
        <v>45</v>
      </c>
      <c r="I30" s="1" t="s">
        <v>33</v>
      </c>
      <c r="J30" s="1">
        <v>50</v>
      </c>
      <c r="K30" s="1">
        <f t="shared" si="2"/>
        <v>-36</v>
      </c>
      <c r="L30" s="1"/>
      <c r="M30" s="1"/>
      <c r="N30" s="1">
        <v>80</v>
      </c>
      <c r="O30" s="1"/>
      <c r="P30" s="1">
        <f t="shared" si="3"/>
        <v>2.8</v>
      </c>
      <c r="Q30" s="5"/>
      <c r="R30" s="5">
        <f t="shared" ref="R30:R35" si="16">Q30</f>
        <v>0</v>
      </c>
      <c r="S30" s="5">
        <f t="shared" si="14"/>
        <v>0</v>
      </c>
      <c r="T30" s="5"/>
      <c r="U30" s="5"/>
      <c r="V30" s="1"/>
      <c r="W30" s="1">
        <f t="shared" si="15"/>
        <v>36.785714285714285</v>
      </c>
      <c r="X30" s="1">
        <f t="shared" si="4"/>
        <v>36.785714285714285</v>
      </c>
      <c r="Y30" s="1">
        <v>8.4</v>
      </c>
      <c r="Z30" s="1">
        <v>5.8</v>
      </c>
      <c r="AA30" s="1">
        <v>0</v>
      </c>
      <c r="AB30" s="1">
        <v>8.4</v>
      </c>
      <c r="AC30" s="1">
        <v>5</v>
      </c>
      <c r="AD30" s="1"/>
      <c r="AE30" s="1">
        <f t="shared" si="5"/>
        <v>0</v>
      </c>
      <c r="AF30" s="1">
        <f t="shared" si="6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68</v>
      </c>
      <c r="B31" s="1" t="s">
        <v>36</v>
      </c>
      <c r="C31" s="1">
        <v>252.488</v>
      </c>
      <c r="D31" s="1">
        <v>36.865000000000002</v>
      </c>
      <c r="E31" s="1">
        <v>177.73400000000001</v>
      </c>
      <c r="F31" s="1">
        <v>52.146999999999998</v>
      </c>
      <c r="G31" s="6">
        <v>1</v>
      </c>
      <c r="H31" s="1">
        <v>45</v>
      </c>
      <c r="I31" s="1" t="s">
        <v>51</v>
      </c>
      <c r="J31" s="1">
        <v>172</v>
      </c>
      <c r="K31" s="1">
        <f t="shared" si="2"/>
        <v>5.7340000000000089</v>
      </c>
      <c r="L31" s="1"/>
      <c r="M31" s="1"/>
      <c r="N31" s="1">
        <v>160</v>
      </c>
      <c r="O31" s="1">
        <v>100</v>
      </c>
      <c r="P31" s="1">
        <f t="shared" si="3"/>
        <v>35.546800000000005</v>
      </c>
      <c r="Q31" s="5">
        <f>14*P31-O31-N31-F31</f>
        <v>185.50820000000004</v>
      </c>
      <c r="R31" s="5">
        <v>220</v>
      </c>
      <c r="S31" s="5">
        <f t="shared" si="14"/>
        <v>120</v>
      </c>
      <c r="T31" s="5">
        <v>100</v>
      </c>
      <c r="U31" s="5">
        <v>230</v>
      </c>
      <c r="V31" s="1"/>
      <c r="W31" s="1">
        <f t="shared" si="15"/>
        <v>14.97032081650106</v>
      </c>
      <c r="X31" s="1">
        <f t="shared" si="4"/>
        <v>8.7812967693294457</v>
      </c>
      <c r="Y31" s="1">
        <v>32.0974</v>
      </c>
      <c r="Z31" s="1">
        <v>25.116199999999999</v>
      </c>
      <c r="AA31" s="1">
        <v>32.105800000000002</v>
      </c>
      <c r="AB31" s="1">
        <v>13.7416</v>
      </c>
      <c r="AC31" s="1">
        <v>24.735600000000002</v>
      </c>
      <c r="AD31" s="1"/>
      <c r="AE31" s="1">
        <f t="shared" si="5"/>
        <v>120</v>
      </c>
      <c r="AF31" s="1">
        <f t="shared" si="6"/>
        <v>100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69</v>
      </c>
      <c r="B32" s="1" t="s">
        <v>32</v>
      </c>
      <c r="C32" s="1">
        <v>17</v>
      </c>
      <c r="D32" s="1">
        <v>49</v>
      </c>
      <c r="E32" s="1">
        <v>31</v>
      </c>
      <c r="F32" s="1">
        <v>19</v>
      </c>
      <c r="G32" s="6">
        <v>0.4</v>
      </c>
      <c r="H32" s="1">
        <v>60</v>
      </c>
      <c r="I32" s="1" t="s">
        <v>33</v>
      </c>
      <c r="J32" s="1">
        <v>32</v>
      </c>
      <c r="K32" s="1">
        <f t="shared" si="2"/>
        <v>-1</v>
      </c>
      <c r="L32" s="1"/>
      <c r="M32" s="1"/>
      <c r="N32" s="1">
        <v>120</v>
      </c>
      <c r="O32" s="1">
        <v>100</v>
      </c>
      <c r="P32" s="1">
        <f t="shared" si="3"/>
        <v>6.2</v>
      </c>
      <c r="Q32" s="5"/>
      <c r="R32" s="5">
        <f t="shared" si="16"/>
        <v>0</v>
      </c>
      <c r="S32" s="5">
        <f t="shared" si="14"/>
        <v>0</v>
      </c>
      <c r="T32" s="5"/>
      <c r="U32" s="5"/>
      <c r="V32" s="1"/>
      <c r="W32" s="1">
        <f t="shared" si="15"/>
        <v>38.548387096774192</v>
      </c>
      <c r="X32" s="1">
        <f t="shared" si="4"/>
        <v>38.548387096774192</v>
      </c>
      <c r="Y32" s="1">
        <v>20.2</v>
      </c>
      <c r="Z32" s="1">
        <v>21</v>
      </c>
      <c r="AA32" s="1">
        <v>19.600000000000001</v>
      </c>
      <c r="AB32" s="1">
        <v>20.2</v>
      </c>
      <c r="AC32" s="1">
        <v>17.8</v>
      </c>
      <c r="AD32" s="14" t="s">
        <v>166</v>
      </c>
      <c r="AE32" s="1">
        <f t="shared" si="5"/>
        <v>0</v>
      </c>
      <c r="AF32" s="1">
        <f t="shared" si="6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70</v>
      </c>
      <c r="B33" s="1" t="s">
        <v>32</v>
      </c>
      <c r="C33" s="1">
        <v>1004</v>
      </c>
      <c r="D33" s="1">
        <v>5</v>
      </c>
      <c r="E33" s="1">
        <v>419</v>
      </c>
      <c r="F33" s="1">
        <v>509</v>
      </c>
      <c r="G33" s="6">
        <v>0.4</v>
      </c>
      <c r="H33" s="1">
        <v>60</v>
      </c>
      <c r="I33" s="1" t="s">
        <v>42</v>
      </c>
      <c r="J33" s="1">
        <v>434</v>
      </c>
      <c r="K33" s="1">
        <f t="shared" si="2"/>
        <v>-15</v>
      </c>
      <c r="L33" s="1"/>
      <c r="M33" s="1"/>
      <c r="N33" s="1">
        <v>150</v>
      </c>
      <c r="O33" s="1">
        <v>50</v>
      </c>
      <c r="P33" s="1">
        <f t="shared" si="3"/>
        <v>83.8</v>
      </c>
      <c r="Q33" s="5">
        <f>16*P33-O33-N33-F33</f>
        <v>631.79999999999995</v>
      </c>
      <c r="R33" s="5">
        <f t="shared" si="16"/>
        <v>631.79999999999995</v>
      </c>
      <c r="S33" s="5">
        <f t="shared" si="14"/>
        <v>332</v>
      </c>
      <c r="T33" s="5">
        <v>300</v>
      </c>
      <c r="U33" s="5"/>
      <c r="V33" s="1"/>
      <c r="W33" s="1">
        <f t="shared" si="15"/>
        <v>16</v>
      </c>
      <c r="X33" s="1">
        <f t="shared" si="4"/>
        <v>8.4606205250596656</v>
      </c>
      <c r="Y33" s="1">
        <v>75</v>
      </c>
      <c r="Z33" s="1">
        <v>78.8</v>
      </c>
      <c r="AA33" s="1">
        <v>101</v>
      </c>
      <c r="AB33" s="1">
        <v>78.8</v>
      </c>
      <c r="AC33" s="1">
        <v>83.6</v>
      </c>
      <c r="AD33" s="1"/>
      <c r="AE33" s="1">
        <f t="shared" si="5"/>
        <v>132.80000000000001</v>
      </c>
      <c r="AF33" s="1">
        <f t="shared" si="6"/>
        <v>120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71</v>
      </c>
      <c r="B34" s="1" t="s">
        <v>32</v>
      </c>
      <c r="C34" s="1">
        <v>64</v>
      </c>
      <c r="D34" s="1">
        <v>16</v>
      </c>
      <c r="E34" s="1">
        <v>40</v>
      </c>
      <c r="F34" s="1">
        <v>17</v>
      </c>
      <c r="G34" s="6">
        <v>0.5</v>
      </c>
      <c r="H34" s="1">
        <v>60</v>
      </c>
      <c r="I34" s="1" t="s">
        <v>33</v>
      </c>
      <c r="J34" s="1">
        <v>45</v>
      </c>
      <c r="K34" s="1">
        <f t="shared" si="2"/>
        <v>-5</v>
      </c>
      <c r="L34" s="1"/>
      <c r="M34" s="1"/>
      <c r="N34" s="1">
        <v>56</v>
      </c>
      <c r="O34" s="1"/>
      <c r="P34" s="1">
        <f t="shared" si="3"/>
        <v>8</v>
      </c>
      <c r="Q34" s="5">
        <f t="shared" si="13"/>
        <v>31</v>
      </c>
      <c r="R34" s="5">
        <v>40</v>
      </c>
      <c r="S34" s="5">
        <f t="shared" si="14"/>
        <v>40</v>
      </c>
      <c r="T34" s="5"/>
      <c r="U34" s="5">
        <v>65</v>
      </c>
      <c r="V34" s="1"/>
      <c r="W34" s="1">
        <f t="shared" si="15"/>
        <v>14.125</v>
      </c>
      <c r="X34" s="1">
        <f t="shared" si="4"/>
        <v>9.125</v>
      </c>
      <c r="Y34" s="1">
        <v>7.2</v>
      </c>
      <c r="Z34" s="1">
        <v>4.2</v>
      </c>
      <c r="AA34" s="1">
        <v>6.8</v>
      </c>
      <c r="AB34" s="1">
        <v>4.2</v>
      </c>
      <c r="AC34" s="1">
        <v>4</v>
      </c>
      <c r="AD34" s="1"/>
      <c r="AE34" s="1">
        <f t="shared" si="5"/>
        <v>20</v>
      </c>
      <c r="AF34" s="1">
        <f t="shared" si="6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72</v>
      </c>
      <c r="B35" s="1" t="s">
        <v>32</v>
      </c>
      <c r="C35" s="1"/>
      <c r="D35" s="1">
        <v>50</v>
      </c>
      <c r="E35" s="1">
        <v>10</v>
      </c>
      <c r="F35" s="1">
        <v>38</v>
      </c>
      <c r="G35" s="6">
        <v>0.5</v>
      </c>
      <c r="H35" s="1">
        <v>60</v>
      </c>
      <c r="I35" s="1" t="s">
        <v>33</v>
      </c>
      <c r="J35" s="1">
        <v>12</v>
      </c>
      <c r="K35" s="1">
        <f t="shared" si="2"/>
        <v>-2</v>
      </c>
      <c r="L35" s="1"/>
      <c r="M35" s="1"/>
      <c r="N35" s="1"/>
      <c r="O35" s="1"/>
      <c r="P35" s="1">
        <f t="shared" si="3"/>
        <v>2</v>
      </c>
      <c r="Q35" s="5"/>
      <c r="R35" s="5">
        <f t="shared" si="16"/>
        <v>0</v>
      </c>
      <c r="S35" s="5">
        <f t="shared" si="14"/>
        <v>0</v>
      </c>
      <c r="T35" s="5"/>
      <c r="U35" s="5"/>
      <c r="V35" s="1"/>
      <c r="W35" s="1">
        <f t="shared" si="15"/>
        <v>19</v>
      </c>
      <c r="X35" s="1">
        <f t="shared" si="4"/>
        <v>19</v>
      </c>
      <c r="Y35" s="1">
        <v>-0.4</v>
      </c>
      <c r="Z35" s="1">
        <v>4.5999999999999996</v>
      </c>
      <c r="AA35" s="1">
        <v>1.2</v>
      </c>
      <c r="AB35" s="1">
        <v>2.8</v>
      </c>
      <c r="AC35" s="1">
        <v>2</v>
      </c>
      <c r="AD35" s="1"/>
      <c r="AE35" s="1">
        <f t="shared" si="5"/>
        <v>0</v>
      </c>
      <c r="AF35" s="1">
        <f t="shared" si="6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73</v>
      </c>
      <c r="B36" s="1" t="s">
        <v>32</v>
      </c>
      <c r="C36" s="1">
        <v>416</v>
      </c>
      <c r="D36" s="1">
        <v>512</v>
      </c>
      <c r="E36" s="1">
        <v>355</v>
      </c>
      <c r="F36" s="1">
        <v>468</v>
      </c>
      <c r="G36" s="6">
        <v>0.4</v>
      </c>
      <c r="H36" s="1">
        <v>60</v>
      </c>
      <c r="I36" s="1" t="s">
        <v>42</v>
      </c>
      <c r="J36" s="1">
        <v>360</v>
      </c>
      <c r="K36" s="1">
        <f t="shared" si="2"/>
        <v>-5</v>
      </c>
      <c r="L36" s="1"/>
      <c r="M36" s="1"/>
      <c r="N36" s="1">
        <v>270</v>
      </c>
      <c r="O36" s="1">
        <v>150</v>
      </c>
      <c r="P36" s="1">
        <f t="shared" si="3"/>
        <v>71</v>
      </c>
      <c r="Q36" s="5">
        <f>15*P36-O36-N36-F36</f>
        <v>177</v>
      </c>
      <c r="R36" s="5">
        <v>240</v>
      </c>
      <c r="S36" s="5">
        <f t="shared" si="14"/>
        <v>40</v>
      </c>
      <c r="T36" s="5">
        <v>200</v>
      </c>
      <c r="U36" s="5">
        <v>250</v>
      </c>
      <c r="V36" s="1"/>
      <c r="W36" s="1">
        <f t="shared" si="15"/>
        <v>15.887323943661972</v>
      </c>
      <c r="X36" s="1">
        <f t="shared" si="4"/>
        <v>12.507042253521126</v>
      </c>
      <c r="Y36" s="1">
        <v>82.2</v>
      </c>
      <c r="Z36" s="1">
        <v>76</v>
      </c>
      <c r="AA36" s="1">
        <v>66.2</v>
      </c>
      <c r="AB36" s="1">
        <v>73</v>
      </c>
      <c r="AC36" s="1">
        <v>70.400000000000006</v>
      </c>
      <c r="AD36" s="1" t="s">
        <v>46</v>
      </c>
      <c r="AE36" s="1">
        <f t="shared" si="5"/>
        <v>16</v>
      </c>
      <c r="AF36" s="1">
        <f t="shared" si="6"/>
        <v>80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0" t="s">
        <v>74</v>
      </c>
      <c r="B37" s="10" t="s">
        <v>32</v>
      </c>
      <c r="C37" s="10">
        <v>-6</v>
      </c>
      <c r="D37" s="10"/>
      <c r="E37" s="10"/>
      <c r="F37" s="18">
        <v>-6</v>
      </c>
      <c r="G37" s="11">
        <v>0</v>
      </c>
      <c r="H37" s="10" t="e">
        <v>#N/A</v>
      </c>
      <c r="I37" s="10" t="s">
        <v>39</v>
      </c>
      <c r="J37" s="10"/>
      <c r="K37" s="10">
        <f t="shared" ref="K37:K68" si="17">E37-J37</f>
        <v>0</v>
      </c>
      <c r="L37" s="10"/>
      <c r="M37" s="10"/>
      <c r="N37" s="10"/>
      <c r="O37" s="10"/>
      <c r="P37" s="10">
        <f t="shared" si="3"/>
        <v>0</v>
      </c>
      <c r="Q37" s="12"/>
      <c r="R37" s="12"/>
      <c r="S37" s="12"/>
      <c r="T37" s="12"/>
      <c r="U37" s="12"/>
      <c r="V37" s="10"/>
      <c r="W37" s="10" t="e">
        <f t="shared" si="7"/>
        <v>#DIV/0!</v>
      </c>
      <c r="X37" s="10" t="e">
        <f t="shared" si="4"/>
        <v>#DIV/0!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 t="s">
        <v>75</v>
      </c>
      <c r="AE37" s="10">
        <f t="shared" si="5"/>
        <v>0</v>
      </c>
      <c r="AF37" s="10">
        <f t="shared" si="6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76</v>
      </c>
      <c r="B38" s="1" t="s">
        <v>32</v>
      </c>
      <c r="C38" s="1">
        <v>248</v>
      </c>
      <c r="D38" s="1">
        <v>712</v>
      </c>
      <c r="E38" s="1">
        <v>496</v>
      </c>
      <c r="F38" s="1">
        <v>369</v>
      </c>
      <c r="G38" s="6">
        <v>0.4</v>
      </c>
      <c r="H38" s="1">
        <v>60</v>
      </c>
      <c r="I38" s="1" t="s">
        <v>33</v>
      </c>
      <c r="J38" s="1">
        <v>510</v>
      </c>
      <c r="K38" s="1">
        <f t="shared" si="17"/>
        <v>-14</v>
      </c>
      <c r="L38" s="1"/>
      <c r="M38" s="1"/>
      <c r="N38" s="1">
        <v>530</v>
      </c>
      <c r="O38" s="1">
        <v>350</v>
      </c>
      <c r="P38" s="1">
        <f t="shared" si="3"/>
        <v>99.2</v>
      </c>
      <c r="Q38" s="5">
        <f>15*P38-O38-N38-F38</f>
        <v>239</v>
      </c>
      <c r="R38" s="5">
        <v>290</v>
      </c>
      <c r="S38" s="5">
        <f t="shared" ref="S38:S46" si="18">ROUND(R38,0)-T38</f>
        <v>120</v>
      </c>
      <c r="T38" s="5">
        <v>170</v>
      </c>
      <c r="U38" s="5">
        <v>290</v>
      </c>
      <c r="V38" s="1"/>
      <c r="W38" s="1">
        <f t="shared" ref="W38:W46" si="19">(F38+N38+O38+R38)/P38</f>
        <v>15.514112903225806</v>
      </c>
      <c r="X38" s="1">
        <f t="shared" si="4"/>
        <v>12.590725806451612</v>
      </c>
      <c r="Y38" s="1">
        <v>119</v>
      </c>
      <c r="Z38" s="1">
        <v>92.4</v>
      </c>
      <c r="AA38" s="1">
        <v>81.599999999999994</v>
      </c>
      <c r="AB38" s="1">
        <v>87.8</v>
      </c>
      <c r="AC38" s="1">
        <v>187.8</v>
      </c>
      <c r="AD38" s="1" t="s">
        <v>46</v>
      </c>
      <c r="AE38" s="1">
        <f t="shared" si="5"/>
        <v>48</v>
      </c>
      <c r="AF38" s="1">
        <f t="shared" si="6"/>
        <v>68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77</v>
      </c>
      <c r="B39" s="1" t="s">
        <v>32</v>
      </c>
      <c r="C39" s="1">
        <v>1</v>
      </c>
      <c r="D39" s="1">
        <v>290</v>
      </c>
      <c r="E39" s="1">
        <v>113</v>
      </c>
      <c r="F39" s="1">
        <v>170</v>
      </c>
      <c r="G39" s="6">
        <v>0.1</v>
      </c>
      <c r="H39" s="1">
        <v>45</v>
      </c>
      <c r="I39" s="1" t="s">
        <v>33</v>
      </c>
      <c r="J39" s="1">
        <v>158</v>
      </c>
      <c r="K39" s="1">
        <f t="shared" si="17"/>
        <v>-45</v>
      </c>
      <c r="L39" s="1"/>
      <c r="M39" s="1"/>
      <c r="N39" s="1"/>
      <c r="O39" s="1"/>
      <c r="P39" s="1">
        <f t="shared" si="3"/>
        <v>22.6</v>
      </c>
      <c r="Q39" s="5">
        <f t="shared" ref="Q39:Q46" si="20">13*P39-O39-N39-F39</f>
        <v>123.80000000000001</v>
      </c>
      <c r="R39" s="5">
        <v>150</v>
      </c>
      <c r="S39" s="5">
        <f t="shared" si="18"/>
        <v>80</v>
      </c>
      <c r="T39" s="5">
        <v>70</v>
      </c>
      <c r="U39" s="5">
        <v>180</v>
      </c>
      <c r="V39" s="1"/>
      <c r="W39" s="1">
        <f t="shared" si="19"/>
        <v>14.159292035398229</v>
      </c>
      <c r="X39" s="1">
        <f t="shared" si="4"/>
        <v>7.5221238938053094</v>
      </c>
      <c r="Y39" s="1">
        <v>14.2</v>
      </c>
      <c r="Z39" s="1">
        <v>26.6</v>
      </c>
      <c r="AA39" s="1">
        <v>14</v>
      </c>
      <c r="AB39" s="1">
        <v>19.8</v>
      </c>
      <c r="AC39" s="1">
        <v>15.8</v>
      </c>
      <c r="AD39" s="1"/>
      <c r="AE39" s="1">
        <f t="shared" si="5"/>
        <v>8</v>
      </c>
      <c r="AF39" s="1">
        <f t="shared" si="6"/>
        <v>7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78</v>
      </c>
      <c r="B40" s="1" t="s">
        <v>32</v>
      </c>
      <c r="C40" s="1">
        <v>141</v>
      </c>
      <c r="D40" s="1">
        <v>112</v>
      </c>
      <c r="E40" s="1">
        <v>129</v>
      </c>
      <c r="F40" s="1">
        <v>101</v>
      </c>
      <c r="G40" s="6">
        <v>0.1</v>
      </c>
      <c r="H40" s="1">
        <v>60</v>
      </c>
      <c r="I40" s="1" t="s">
        <v>33</v>
      </c>
      <c r="J40" s="1">
        <v>128</v>
      </c>
      <c r="K40" s="1">
        <f t="shared" si="17"/>
        <v>1</v>
      </c>
      <c r="L40" s="1"/>
      <c r="M40" s="1"/>
      <c r="N40" s="1">
        <v>20</v>
      </c>
      <c r="O40" s="1"/>
      <c r="P40" s="1">
        <f t="shared" si="3"/>
        <v>25.8</v>
      </c>
      <c r="Q40" s="5">
        <f t="shared" si="20"/>
        <v>214.40000000000003</v>
      </c>
      <c r="R40" s="5">
        <v>240</v>
      </c>
      <c r="S40" s="5">
        <f t="shared" si="18"/>
        <v>130</v>
      </c>
      <c r="T40" s="5">
        <v>110</v>
      </c>
      <c r="U40" s="5">
        <v>280</v>
      </c>
      <c r="V40" s="1"/>
      <c r="W40" s="1">
        <f t="shared" si="19"/>
        <v>13.992248062015504</v>
      </c>
      <c r="X40" s="1">
        <f t="shared" si="4"/>
        <v>4.6899224806201545</v>
      </c>
      <c r="Y40" s="1">
        <v>18.2</v>
      </c>
      <c r="Z40" s="1">
        <v>22.8</v>
      </c>
      <c r="AA40" s="1">
        <v>21.6</v>
      </c>
      <c r="AB40" s="1">
        <v>19.2</v>
      </c>
      <c r="AC40" s="1">
        <v>21.2</v>
      </c>
      <c r="AD40" s="1" t="s">
        <v>46</v>
      </c>
      <c r="AE40" s="1">
        <f t="shared" si="5"/>
        <v>13</v>
      </c>
      <c r="AF40" s="1">
        <f t="shared" si="6"/>
        <v>11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79</v>
      </c>
      <c r="B41" s="1" t="s">
        <v>32</v>
      </c>
      <c r="C41" s="1">
        <v>207</v>
      </c>
      <c r="D41" s="1">
        <v>160</v>
      </c>
      <c r="E41" s="1">
        <v>195</v>
      </c>
      <c r="F41" s="1">
        <v>157</v>
      </c>
      <c r="G41" s="6">
        <v>0.1</v>
      </c>
      <c r="H41" s="1">
        <v>60</v>
      </c>
      <c r="I41" s="1" t="s">
        <v>33</v>
      </c>
      <c r="J41" s="1">
        <v>195</v>
      </c>
      <c r="K41" s="1">
        <f t="shared" si="17"/>
        <v>0</v>
      </c>
      <c r="L41" s="1"/>
      <c r="M41" s="1"/>
      <c r="N41" s="1"/>
      <c r="O41" s="1"/>
      <c r="P41" s="1">
        <f t="shared" si="3"/>
        <v>39</v>
      </c>
      <c r="Q41" s="5">
        <f t="shared" si="20"/>
        <v>350</v>
      </c>
      <c r="R41" s="5">
        <v>390</v>
      </c>
      <c r="S41" s="5">
        <f t="shared" si="18"/>
        <v>210</v>
      </c>
      <c r="T41" s="5">
        <v>180</v>
      </c>
      <c r="U41" s="5">
        <v>450</v>
      </c>
      <c r="V41" s="1"/>
      <c r="W41" s="1">
        <f t="shared" si="19"/>
        <v>14.025641025641026</v>
      </c>
      <c r="X41" s="1">
        <f t="shared" si="4"/>
        <v>4.0256410256410255</v>
      </c>
      <c r="Y41" s="1">
        <v>14.6</v>
      </c>
      <c r="Z41" s="1">
        <v>28.2</v>
      </c>
      <c r="AA41" s="1">
        <v>27.4</v>
      </c>
      <c r="AB41" s="1">
        <v>27.4</v>
      </c>
      <c r="AC41" s="1">
        <v>18.8</v>
      </c>
      <c r="AD41" s="1"/>
      <c r="AE41" s="1">
        <f t="shared" si="5"/>
        <v>21</v>
      </c>
      <c r="AF41" s="1">
        <f t="shared" si="6"/>
        <v>18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80</v>
      </c>
      <c r="B42" s="1" t="s">
        <v>32</v>
      </c>
      <c r="C42" s="1">
        <v>121</v>
      </c>
      <c r="D42" s="1">
        <v>360</v>
      </c>
      <c r="E42" s="1">
        <v>154</v>
      </c>
      <c r="F42" s="1">
        <v>285</v>
      </c>
      <c r="G42" s="6">
        <v>0.4</v>
      </c>
      <c r="H42" s="1">
        <v>45</v>
      </c>
      <c r="I42" s="1" t="s">
        <v>33</v>
      </c>
      <c r="J42" s="1">
        <v>170</v>
      </c>
      <c r="K42" s="1">
        <f t="shared" si="17"/>
        <v>-16</v>
      </c>
      <c r="L42" s="1"/>
      <c r="M42" s="1"/>
      <c r="N42" s="1">
        <v>60</v>
      </c>
      <c r="O42" s="1"/>
      <c r="P42" s="1">
        <f t="shared" si="3"/>
        <v>30.8</v>
      </c>
      <c r="Q42" s="5">
        <f t="shared" si="20"/>
        <v>55.400000000000034</v>
      </c>
      <c r="R42" s="5">
        <v>90</v>
      </c>
      <c r="S42" s="5">
        <f t="shared" si="18"/>
        <v>40</v>
      </c>
      <c r="T42" s="5">
        <v>50</v>
      </c>
      <c r="U42" s="5">
        <v>100</v>
      </c>
      <c r="V42" s="1"/>
      <c r="W42" s="1">
        <f t="shared" si="19"/>
        <v>14.123376623376624</v>
      </c>
      <c r="X42" s="1">
        <f t="shared" si="4"/>
        <v>11.2012987012987</v>
      </c>
      <c r="Y42" s="1">
        <v>37</v>
      </c>
      <c r="Z42" s="1">
        <v>44</v>
      </c>
      <c r="AA42" s="1">
        <v>34.4</v>
      </c>
      <c r="AB42" s="1">
        <v>42.6</v>
      </c>
      <c r="AC42" s="1">
        <v>32.6</v>
      </c>
      <c r="AD42" s="1"/>
      <c r="AE42" s="1">
        <f t="shared" si="5"/>
        <v>16</v>
      </c>
      <c r="AF42" s="1">
        <f t="shared" si="6"/>
        <v>20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81</v>
      </c>
      <c r="B43" s="1" t="s">
        <v>32</v>
      </c>
      <c r="C43" s="1">
        <v>88</v>
      </c>
      <c r="D43" s="1">
        <v>90</v>
      </c>
      <c r="E43" s="1">
        <v>68</v>
      </c>
      <c r="F43" s="1">
        <v>91</v>
      </c>
      <c r="G43" s="6">
        <v>0.3</v>
      </c>
      <c r="H43" s="1" t="e">
        <v>#N/A</v>
      </c>
      <c r="I43" s="1" t="s">
        <v>33</v>
      </c>
      <c r="J43" s="1">
        <v>72</v>
      </c>
      <c r="K43" s="1">
        <f t="shared" si="17"/>
        <v>-4</v>
      </c>
      <c r="L43" s="1"/>
      <c r="M43" s="1"/>
      <c r="N43" s="1">
        <v>40</v>
      </c>
      <c r="O43" s="1"/>
      <c r="P43" s="1">
        <f t="shared" si="3"/>
        <v>13.6</v>
      </c>
      <c r="Q43" s="5">
        <f t="shared" si="20"/>
        <v>45.799999999999983</v>
      </c>
      <c r="R43" s="5">
        <v>60</v>
      </c>
      <c r="S43" s="5">
        <f t="shared" si="18"/>
        <v>30</v>
      </c>
      <c r="T43" s="5">
        <v>30</v>
      </c>
      <c r="U43" s="5">
        <v>60</v>
      </c>
      <c r="V43" s="1"/>
      <c r="W43" s="1">
        <f t="shared" si="19"/>
        <v>14.044117647058824</v>
      </c>
      <c r="X43" s="1">
        <f t="shared" si="4"/>
        <v>9.632352941176471</v>
      </c>
      <c r="Y43" s="1">
        <v>13.8</v>
      </c>
      <c r="Z43" s="1">
        <v>16.399999999999999</v>
      </c>
      <c r="AA43" s="1">
        <v>15.4</v>
      </c>
      <c r="AB43" s="1">
        <v>7</v>
      </c>
      <c r="AC43" s="1">
        <v>15.6</v>
      </c>
      <c r="AD43" s="1" t="s">
        <v>82</v>
      </c>
      <c r="AE43" s="1">
        <f t="shared" si="5"/>
        <v>9</v>
      </c>
      <c r="AF43" s="1">
        <f t="shared" si="6"/>
        <v>9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83</v>
      </c>
      <c r="B44" s="1" t="s">
        <v>36</v>
      </c>
      <c r="C44" s="1">
        <v>482.94099999999997</v>
      </c>
      <c r="D44" s="1"/>
      <c r="E44" s="1">
        <v>181.916</v>
      </c>
      <c r="F44" s="1">
        <v>282.86900000000003</v>
      </c>
      <c r="G44" s="6">
        <v>1</v>
      </c>
      <c r="H44" s="1">
        <v>60</v>
      </c>
      <c r="I44" s="1" t="s">
        <v>42</v>
      </c>
      <c r="J44" s="1">
        <v>176.9</v>
      </c>
      <c r="K44" s="1">
        <f t="shared" si="17"/>
        <v>5.0159999999999911</v>
      </c>
      <c r="L44" s="1"/>
      <c r="M44" s="1"/>
      <c r="N44" s="1"/>
      <c r="O44" s="1"/>
      <c r="P44" s="1">
        <f t="shared" si="3"/>
        <v>36.383200000000002</v>
      </c>
      <c r="Q44" s="5">
        <f>14*P44-O44-N44-F44</f>
        <v>226.49580000000003</v>
      </c>
      <c r="R44" s="5">
        <v>260</v>
      </c>
      <c r="S44" s="5">
        <f t="shared" si="18"/>
        <v>140</v>
      </c>
      <c r="T44" s="5">
        <v>120</v>
      </c>
      <c r="U44" s="5">
        <v>280</v>
      </c>
      <c r="V44" s="1"/>
      <c r="W44" s="1">
        <f t="shared" si="19"/>
        <v>14.920870071901318</v>
      </c>
      <c r="X44" s="1">
        <f t="shared" si="4"/>
        <v>7.774714703489523</v>
      </c>
      <c r="Y44" s="1">
        <v>22.9422</v>
      </c>
      <c r="Z44" s="1">
        <v>34.401400000000002</v>
      </c>
      <c r="AA44" s="1">
        <v>46.334400000000002</v>
      </c>
      <c r="AB44" s="1">
        <v>27.944800000000001</v>
      </c>
      <c r="AC44" s="1">
        <v>28.7728</v>
      </c>
      <c r="AD44" s="1"/>
      <c r="AE44" s="1">
        <f t="shared" si="5"/>
        <v>140</v>
      </c>
      <c r="AF44" s="1">
        <f t="shared" si="6"/>
        <v>120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84</v>
      </c>
      <c r="B45" s="1" t="s">
        <v>36</v>
      </c>
      <c r="C45" s="1">
        <v>222.1</v>
      </c>
      <c r="D45" s="1">
        <v>20.821999999999999</v>
      </c>
      <c r="E45" s="1">
        <v>104.883</v>
      </c>
      <c r="F45" s="1">
        <v>105.705</v>
      </c>
      <c r="G45" s="6">
        <v>1</v>
      </c>
      <c r="H45" s="1">
        <v>45</v>
      </c>
      <c r="I45" s="1" t="s">
        <v>33</v>
      </c>
      <c r="J45" s="1">
        <v>107</v>
      </c>
      <c r="K45" s="1">
        <f t="shared" si="17"/>
        <v>-2.1170000000000044</v>
      </c>
      <c r="L45" s="1"/>
      <c r="M45" s="1"/>
      <c r="N45" s="1">
        <v>70</v>
      </c>
      <c r="O45" s="1"/>
      <c r="P45" s="1">
        <f t="shared" si="3"/>
        <v>20.976599999999998</v>
      </c>
      <c r="Q45" s="5">
        <f t="shared" si="20"/>
        <v>96.990799999999965</v>
      </c>
      <c r="R45" s="5">
        <v>120</v>
      </c>
      <c r="S45" s="5">
        <f t="shared" si="18"/>
        <v>80</v>
      </c>
      <c r="T45" s="5">
        <v>40</v>
      </c>
      <c r="U45" s="5">
        <v>140</v>
      </c>
      <c r="V45" s="1"/>
      <c r="W45" s="1">
        <f t="shared" si="19"/>
        <v>14.096898448747654</v>
      </c>
      <c r="X45" s="1">
        <f t="shared" si="4"/>
        <v>8.376238284564705</v>
      </c>
      <c r="Y45" s="1">
        <v>19.115400000000001</v>
      </c>
      <c r="Z45" s="1">
        <v>20.109400000000001</v>
      </c>
      <c r="AA45" s="1">
        <v>26.043399999999998</v>
      </c>
      <c r="AB45" s="1">
        <v>18.475999999999999</v>
      </c>
      <c r="AC45" s="1">
        <v>21.0108</v>
      </c>
      <c r="AD45" s="1"/>
      <c r="AE45" s="1">
        <f t="shared" si="5"/>
        <v>80</v>
      </c>
      <c r="AF45" s="1">
        <f t="shared" si="6"/>
        <v>40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85</v>
      </c>
      <c r="B46" s="1" t="s">
        <v>36</v>
      </c>
      <c r="C46" s="1">
        <v>113.5</v>
      </c>
      <c r="D46" s="1">
        <v>4.2149999999999999</v>
      </c>
      <c r="E46" s="1">
        <v>61.593000000000004</v>
      </c>
      <c r="F46" s="1">
        <v>36.902000000000001</v>
      </c>
      <c r="G46" s="6">
        <v>1</v>
      </c>
      <c r="H46" s="1">
        <v>45</v>
      </c>
      <c r="I46" s="1" t="s">
        <v>33</v>
      </c>
      <c r="J46" s="1">
        <v>77</v>
      </c>
      <c r="K46" s="1">
        <f t="shared" si="17"/>
        <v>-15.406999999999996</v>
      </c>
      <c r="L46" s="1"/>
      <c r="M46" s="1"/>
      <c r="N46" s="1">
        <v>85</v>
      </c>
      <c r="O46" s="1"/>
      <c r="P46" s="1">
        <f t="shared" si="3"/>
        <v>12.3186</v>
      </c>
      <c r="Q46" s="5">
        <f t="shared" si="20"/>
        <v>38.239799999999988</v>
      </c>
      <c r="R46" s="5">
        <v>50</v>
      </c>
      <c r="S46" s="5">
        <f t="shared" si="18"/>
        <v>50</v>
      </c>
      <c r="T46" s="5"/>
      <c r="U46" s="5">
        <v>50</v>
      </c>
      <c r="V46" s="1"/>
      <c r="W46" s="1">
        <f t="shared" si="19"/>
        <v>13.954670173558682</v>
      </c>
      <c r="X46" s="1">
        <f t="shared" si="4"/>
        <v>9.8957673761628762</v>
      </c>
      <c r="Y46" s="1">
        <v>12.0722</v>
      </c>
      <c r="Z46" s="1">
        <v>10.058</v>
      </c>
      <c r="AA46" s="1">
        <v>13.6402</v>
      </c>
      <c r="AB46" s="1">
        <v>9.7056000000000004</v>
      </c>
      <c r="AC46" s="1">
        <v>11.3148</v>
      </c>
      <c r="AD46" s="1"/>
      <c r="AE46" s="1">
        <f t="shared" si="5"/>
        <v>50</v>
      </c>
      <c r="AF46" s="1">
        <f t="shared" si="6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0" t="s">
        <v>86</v>
      </c>
      <c r="B47" s="10" t="s">
        <v>32</v>
      </c>
      <c r="C47" s="10"/>
      <c r="D47" s="10"/>
      <c r="E47" s="18">
        <v>1</v>
      </c>
      <c r="F47" s="18">
        <v>-2</v>
      </c>
      <c r="G47" s="11">
        <v>0</v>
      </c>
      <c r="H47" s="10" t="e">
        <v>#N/A</v>
      </c>
      <c r="I47" s="10" t="s">
        <v>39</v>
      </c>
      <c r="J47" s="10">
        <v>2</v>
      </c>
      <c r="K47" s="10">
        <f t="shared" si="17"/>
        <v>-1</v>
      </c>
      <c r="L47" s="10"/>
      <c r="M47" s="10"/>
      <c r="N47" s="10"/>
      <c r="O47" s="10"/>
      <c r="P47" s="10">
        <f t="shared" si="3"/>
        <v>0.2</v>
      </c>
      <c r="Q47" s="12"/>
      <c r="R47" s="12"/>
      <c r="S47" s="12"/>
      <c r="T47" s="12"/>
      <c r="U47" s="12"/>
      <c r="V47" s="10"/>
      <c r="W47" s="10">
        <f t="shared" si="7"/>
        <v>-10</v>
      </c>
      <c r="X47" s="10">
        <f t="shared" si="4"/>
        <v>-10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 t="s">
        <v>164</v>
      </c>
      <c r="AE47" s="10">
        <f t="shared" si="5"/>
        <v>0</v>
      </c>
      <c r="AF47" s="10">
        <f t="shared" si="6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87</v>
      </c>
      <c r="B48" s="1" t="s">
        <v>32</v>
      </c>
      <c r="C48" s="1"/>
      <c r="D48" s="1">
        <v>10</v>
      </c>
      <c r="E48" s="1"/>
      <c r="F48" s="1">
        <v>8</v>
      </c>
      <c r="G48" s="6">
        <v>0.09</v>
      </c>
      <c r="H48" s="1">
        <v>45</v>
      </c>
      <c r="I48" s="1" t="s">
        <v>33</v>
      </c>
      <c r="J48" s="1">
        <v>2</v>
      </c>
      <c r="K48" s="1">
        <f t="shared" si="17"/>
        <v>-2</v>
      </c>
      <c r="L48" s="1"/>
      <c r="M48" s="1"/>
      <c r="N48" s="1"/>
      <c r="O48" s="1"/>
      <c r="P48" s="1">
        <f t="shared" si="3"/>
        <v>0</v>
      </c>
      <c r="Q48" s="5"/>
      <c r="R48" s="5">
        <f t="shared" ref="R48:R49" si="21">Q48</f>
        <v>0</v>
      </c>
      <c r="S48" s="5">
        <f t="shared" ref="S48:S49" si="22">ROUND(R48,0)-T48</f>
        <v>0</v>
      </c>
      <c r="T48" s="5"/>
      <c r="U48" s="5"/>
      <c r="V48" s="1"/>
      <c r="W48" s="1" t="e">
        <f t="shared" ref="W48:W49" si="23">(F48+N48+O48+R48)/P48</f>
        <v>#DIV/0!</v>
      </c>
      <c r="X48" s="1" t="e">
        <f t="shared" si="4"/>
        <v>#DIV/0!</v>
      </c>
      <c r="Y48" s="1">
        <v>0</v>
      </c>
      <c r="Z48" s="1">
        <v>0</v>
      </c>
      <c r="AA48" s="1">
        <v>-0.2</v>
      </c>
      <c r="AB48" s="1">
        <v>-0.2</v>
      </c>
      <c r="AC48" s="1">
        <v>-0.2</v>
      </c>
      <c r="AD48" s="1" t="s">
        <v>88</v>
      </c>
      <c r="AE48" s="1">
        <f t="shared" si="5"/>
        <v>0</v>
      </c>
      <c r="AF48" s="1">
        <f t="shared" si="6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89</v>
      </c>
      <c r="B49" s="1" t="s">
        <v>32</v>
      </c>
      <c r="C49" s="1">
        <v>47</v>
      </c>
      <c r="D49" s="1"/>
      <c r="E49" s="1">
        <v>18</v>
      </c>
      <c r="F49" s="1">
        <v>29</v>
      </c>
      <c r="G49" s="6">
        <v>0.35</v>
      </c>
      <c r="H49" s="1">
        <v>45</v>
      </c>
      <c r="I49" s="1" t="s">
        <v>33</v>
      </c>
      <c r="J49" s="1">
        <v>18</v>
      </c>
      <c r="K49" s="1">
        <f t="shared" si="17"/>
        <v>0</v>
      </c>
      <c r="L49" s="1"/>
      <c r="M49" s="1"/>
      <c r="N49" s="1">
        <v>50</v>
      </c>
      <c r="O49" s="1"/>
      <c r="P49" s="1">
        <f t="shared" si="3"/>
        <v>3.6</v>
      </c>
      <c r="Q49" s="5"/>
      <c r="R49" s="5">
        <f t="shared" si="21"/>
        <v>0</v>
      </c>
      <c r="S49" s="5">
        <f t="shared" si="22"/>
        <v>0</v>
      </c>
      <c r="T49" s="5"/>
      <c r="U49" s="5"/>
      <c r="V49" s="1"/>
      <c r="W49" s="1">
        <f t="shared" si="23"/>
        <v>21.944444444444443</v>
      </c>
      <c r="X49" s="1">
        <f t="shared" si="4"/>
        <v>21.944444444444443</v>
      </c>
      <c r="Y49" s="1">
        <v>6.6</v>
      </c>
      <c r="Z49" s="1">
        <v>0</v>
      </c>
      <c r="AA49" s="1">
        <v>0</v>
      </c>
      <c r="AB49" s="1">
        <v>0</v>
      </c>
      <c r="AC49" s="1">
        <v>0</v>
      </c>
      <c r="AD49" s="14" t="s">
        <v>166</v>
      </c>
      <c r="AE49" s="1">
        <f t="shared" si="5"/>
        <v>0</v>
      </c>
      <c r="AF49" s="1">
        <f t="shared" si="6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0" t="s">
        <v>90</v>
      </c>
      <c r="B50" s="10" t="s">
        <v>36</v>
      </c>
      <c r="C50" s="10">
        <v>3.0000000000000001E-3</v>
      </c>
      <c r="D50" s="10">
        <v>2.0209999999999999</v>
      </c>
      <c r="E50" s="10">
        <v>1.024</v>
      </c>
      <c r="F50" s="10"/>
      <c r="G50" s="11">
        <v>0</v>
      </c>
      <c r="H50" s="10">
        <v>45</v>
      </c>
      <c r="I50" s="10" t="s">
        <v>39</v>
      </c>
      <c r="J50" s="10">
        <v>2</v>
      </c>
      <c r="K50" s="10">
        <f t="shared" si="17"/>
        <v>-0.97599999999999998</v>
      </c>
      <c r="L50" s="10"/>
      <c r="M50" s="10"/>
      <c r="N50" s="10"/>
      <c r="O50" s="10"/>
      <c r="P50" s="10">
        <f t="shared" si="3"/>
        <v>0.20480000000000001</v>
      </c>
      <c r="Q50" s="12"/>
      <c r="R50" s="12"/>
      <c r="S50" s="12"/>
      <c r="T50" s="12"/>
      <c r="U50" s="12"/>
      <c r="V50" s="10"/>
      <c r="W50" s="10">
        <f t="shared" si="7"/>
        <v>0</v>
      </c>
      <c r="X50" s="10">
        <f t="shared" si="4"/>
        <v>0</v>
      </c>
      <c r="Y50" s="10">
        <v>1.0045999999999999</v>
      </c>
      <c r="Z50" s="10">
        <v>6.8365999999999998</v>
      </c>
      <c r="AA50" s="10">
        <v>14.4558</v>
      </c>
      <c r="AB50" s="10">
        <v>10.6364</v>
      </c>
      <c r="AC50" s="10">
        <v>11.4392</v>
      </c>
      <c r="AD50" s="10" t="s">
        <v>91</v>
      </c>
      <c r="AE50" s="10">
        <f t="shared" si="5"/>
        <v>0</v>
      </c>
      <c r="AF50" s="10">
        <f t="shared" si="6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92</v>
      </c>
      <c r="B51" s="1" t="s">
        <v>36</v>
      </c>
      <c r="C51" s="1">
        <v>151.70599999999999</v>
      </c>
      <c r="D51" s="1">
        <v>59.488</v>
      </c>
      <c r="E51" s="1">
        <v>37.113</v>
      </c>
      <c r="F51" s="1">
        <v>138.99700000000001</v>
      </c>
      <c r="G51" s="6">
        <v>1</v>
      </c>
      <c r="H51" s="1">
        <v>45</v>
      </c>
      <c r="I51" s="1" t="s">
        <v>33</v>
      </c>
      <c r="J51" s="1">
        <v>37</v>
      </c>
      <c r="K51" s="1">
        <f t="shared" si="17"/>
        <v>0.11299999999999955</v>
      </c>
      <c r="L51" s="1"/>
      <c r="M51" s="1"/>
      <c r="N51" s="1"/>
      <c r="O51" s="1"/>
      <c r="P51" s="1">
        <f t="shared" si="3"/>
        <v>7.4226000000000001</v>
      </c>
      <c r="Q51" s="5"/>
      <c r="R51" s="5">
        <f>Q51</f>
        <v>0</v>
      </c>
      <c r="S51" s="5">
        <f>ROUND(R51,0)-T51</f>
        <v>0</v>
      </c>
      <c r="T51" s="5"/>
      <c r="U51" s="5"/>
      <c r="V51" s="1"/>
      <c r="W51" s="1">
        <f>(F51+N51+O51+R51)/P51</f>
        <v>18.72618758925444</v>
      </c>
      <c r="X51" s="1">
        <f t="shared" si="4"/>
        <v>18.72618758925444</v>
      </c>
      <c r="Y51" s="1">
        <v>6.0115999999999996</v>
      </c>
      <c r="Z51" s="1">
        <v>0.2006</v>
      </c>
      <c r="AA51" s="1">
        <v>0</v>
      </c>
      <c r="AB51" s="1">
        <v>0</v>
      </c>
      <c r="AC51" s="1">
        <v>0</v>
      </c>
      <c r="AD51" s="14" t="s">
        <v>167</v>
      </c>
      <c r="AE51" s="1">
        <f t="shared" si="5"/>
        <v>0</v>
      </c>
      <c r="AF51" s="1">
        <f t="shared" si="6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0" t="s">
        <v>93</v>
      </c>
      <c r="B52" s="10" t="s">
        <v>32</v>
      </c>
      <c r="C52" s="10"/>
      <c r="D52" s="10"/>
      <c r="E52" s="10">
        <v>2</v>
      </c>
      <c r="F52" s="10">
        <v>-2</v>
      </c>
      <c r="G52" s="11">
        <v>0</v>
      </c>
      <c r="H52" s="10" t="e">
        <v>#N/A</v>
      </c>
      <c r="I52" s="10" t="s">
        <v>39</v>
      </c>
      <c r="J52" s="10">
        <v>2</v>
      </c>
      <c r="K52" s="10">
        <f t="shared" si="17"/>
        <v>0</v>
      </c>
      <c r="L52" s="10"/>
      <c r="M52" s="10"/>
      <c r="N52" s="10"/>
      <c r="O52" s="10"/>
      <c r="P52" s="10">
        <f t="shared" si="3"/>
        <v>0.4</v>
      </c>
      <c r="Q52" s="12"/>
      <c r="R52" s="12"/>
      <c r="S52" s="12"/>
      <c r="T52" s="12"/>
      <c r="U52" s="12"/>
      <c r="V52" s="10"/>
      <c r="W52" s="10">
        <f t="shared" si="7"/>
        <v>-5</v>
      </c>
      <c r="X52" s="10">
        <f t="shared" si="4"/>
        <v>-5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/>
      <c r="AE52" s="10">
        <f t="shared" si="5"/>
        <v>0</v>
      </c>
      <c r="AF52" s="10">
        <f t="shared" si="6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0" t="s">
        <v>94</v>
      </c>
      <c r="B53" s="10" t="s">
        <v>32</v>
      </c>
      <c r="C53" s="10">
        <v>-1</v>
      </c>
      <c r="D53" s="10">
        <v>1</v>
      </c>
      <c r="E53" s="10"/>
      <c r="F53" s="10"/>
      <c r="G53" s="11">
        <v>0</v>
      </c>
      <c r="H53" s="10" t="e">
        <v>#N/A</v>
      </c>
      <c r="I53" s="10" t="s">
        <v>39</v>
      </c>
      <c r="J53" s="10"/>
      <c r="K53" s="10">
        <f t="shared" si="17"/>
        <v>0</v>
      </c>
      <c r="L53" s="10"/>
      <c r="M53" s="10"/>
      <c r="N53" s="10"/>
      <c r="O53" s="10"/>
      <c r="P53" s="10">
        <f t="shared" si="3"/>
        <v>0</v>
      </c>
      <c r="Q53" s="12"/>
      <c r="R53" s="12"/>
      <c r="S53" s="12"/>
      <c r="T53" s="12"/>
      <c r="U53" s="12"/>
      <c r="V53" s="10"/>
      <c r="W53" s="10" t="e">
        <f t="shared" si="7"/>
        <v>#DIV/0!</v>
      </c>
      <c r="X53" s="10" t="e">
        <f t="shared" si="4"/>
        <v>#DIV/0!</v>
      </c>
      <c r="Y53" s="10">
        <v>0.6</v>
      </c>
      <c r="Z53" s="10">
        <v>0.6</v>
      </c>
      <c r="AA53" s="10">
        <v>0.6</v>
      </c>
      <c r="AB53" s="10">
        <v>1</v>
      </c>
      <c r="AC53" s="10">
        <v>0.6</v>
      </c>
      <c r="AD53" s="10" t="s">
        <v>95</v>
      </c>
      <c r="AE53" s="10">
        <f t="shared" si="5"/>
        <v>0</v>
      </c>
      <c r="AF53" s="10">
        <f t="shared" si="6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96</v>
      </c>
      <c r="B54" s="1" t="s">
        <v>36</v>
      </c>
      <c r="C54" s="1">
        <v>145.02799999999999</v>
      </c>
      <c r="D54" s="1"/>
      <c r="E54" s="1">
        <v>134.55099999999999</v>
      </c>
      <c r="F54" s="1">
        <v>-0.1</v>
      </c>
      <c r="G54" s="6">
        <v>1</v>
      </c>
      <c r="H54" s="1">
        <v>45</v>
      </c>
      <c r="I54" s="1" t="s">
        <v>33</v>
      </c>
      <c r="J54" s="1">
        <v>133.5</v>
      </c>
      <c r="K54" s="1">
        <f t="shared" si="17"/>
        <v>1.0509999999999877</v>
      </c>
      <c r="L54" s="1"/>
      <c r="M54" s="1"/>
      <c r="N54" s="1">
        <v>20</v>
      </c>
      <c r="O54" s="1"/>
      <c r="P54" s="1">
        <f t="shared" si="3"/>
        <v>26.910199999999996</v>
      </c>
      <c r="Q54" s="5">
        <f t="shared" ref="Q54:Q61" si="24">13*P54-O54-N54-F54</f>
        <v>329.93259999999998</v>
      </c>
      <c r="R54" s="5">
        <v>360</v>
      </c>
      <c r="S54" s="5">
        <f t="shared" ref="S54:S61" si="25">ROUND(R54,0)-T54</f>
        <v>190</v>
      </c>
      <c r="T54" s="5">
        <v>170</v>
      </c>
      <c r="U54" s="5">
        <v>450</v>
      </c>
      <c r="V54" s="1" t="s">
        <v>169</v>
      </c>
      <c r="W54" s="1">
        <f t="shared" ref="W54:W61" si="26">(F54+N54+O54+R54)/P54</f>
        <v>14.117323542745874</v>
      </c>
      <c r="X54" s="1">
        <f t="shared" si="4"/>
        <v>0.73949654777742269</v>
      </c>
      <c r="Y54" s="1">
        <v>8.3491999999999997</v>
      </c>
      <c r="Z54" s="1">
        <v>9.2721999999999998</v>
      </c>
      <c r="AA54" s="1">
        <v>15.7614</v>
      </c>
      <c r="AB54" s="1">
        <v>10.534599999999999</v>
      </c>
      <c r="AC54" s="1">
        <v>6.1978</v>
      </c>
      <c r="AD54" s="1"/>
      <c r="AE54" s="1">
        <f t="shared" si="5"/>
        <v>190</v>
      </c>
      <c r="AF54" s="1">
        <f t="shared" si="6"/>
        <v>170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97</v>
      </c>
      <c r="B55" s="1" t="s">
        <v>32</v>
      </c>
      <c r="C55" s="1">
        <v>976</v>
      </c>
      <c r="D55" s="1"/>
      <c r="E55" s="1">
        <v>359</v>
      </c>
      <c r="F55" s="1">
        <v>573</v>
      </c>
      <c r="G55" s="6">
        <v>0.28000000000000003</v>
      </c>
      <c r="H55" s="1">
        <v>45</v>
      </c>
      <c r="I55" s="1" t="s">
        <v>33</v>
      </c>
      <c r="J55" s="1">
        <v>372</v>
      </c>
      <c r="K55" s="1">
        <f t="shared" si="17"/>
        <v>-13</v>
      </c>
      <c r="L55" s="1"/>
      <c r="M55" s="1"/>
      <c r="N55" s="1">
        <v>50</v>
      </c>
      <c r="O55" s="1">
        <v>100</v>
      </c>
      <c r="P55" s="1">
        <f t="shared" si="3"/>
        <v>71.8</v>
      </c>
      <c r="Q55" s="5">
        <f t="shared" ref="Q55:Q59" si="27">14*P55-O55-N55-F55</f>
        <v>282.19999999999993</v>
      </c>
      <c r="R55" s="5">
        <v>350</v>
      </c>
      <c r="S55" s="5">
        <f t="shared" si="25"/>
        <v>100</v>
      </c>
      <c r="T55" s="5">
        <v>250</v>
      </c>
      <c r="U55" s="5">
        <v>390</v>
      </c>
      <c r="V55" s="1"/>
      <c r="W55" s="1">
        <f t="shared" si="26"/>
        <v>14.944289693593316</v>
      </c>
      <c r="X55" s="1">
        <f t="shared" si="4"/>
        <v>10.069637883008356</v>
      </c>
      <c r="Y55" s="1">
        <v>40</v>
      </c>
      <c r="Z55" s="1">
        <v>71.2</v>
      </c>
      <c r="AA55" s="1">
        <v>101.4</v>
      </c>
      <c r="AB55" s="1">
        <v>55.2</v>
      </c>
      <c r="AC55" s="1">
        <v>81.400000000000006</v>
      </c>
      <c r="AD55" s="1"/>
      <c r="AE55" s="1">
        <f t="shared" si="5"/>
        <v>28.000000000000004</v>
      </c>
      <c r="AF55" s="1">
        <f t="shared" si="6"/>
        <v>70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98</v>
      </c>
      <c r="B56" s="1" t="s">
        <v>32</v>
      </c>
      <c r="C56" s="1">
        <v>619</v>
      </c>
      <c r="D56" s="1">
        <v>656</v>
      </c>
      <c r="E56" s="1">
        <v>487</v>
      </c>
      <c r="F56" s="18">
        <f>689+F37</f>
        <v>683</v>
      </c>
      <c r="G56" s="6">
        <v>0.35</v>
      </c>
      <c r="H56" s="1">
        <v>45</v>
      </c>
      <c r="I56" s="1" t="s">
        <v>33</v>
      </c>
      <c r="J56" s="1">
        <v>496</v>
      </c>
      <c r="K56" s="1">
        <f t="shared" si="17"/>
        <v>-9</v>
      </c>
      <c r="L56" s="1"/>
      <c r="M56" s="1"/>
      <c r="N56" s="1">
        <v>0</v>
      </c>
      <c r="O56" s="1">
        <v>120</v>
      </c>
      <c r="P56" s="1">
        <f t="shared" si="3"/>
        <v>97.4</v>
      </c>
      <c r="Q56" s="5">
        <f t="shared" si="27"/>
        <v>560.60000000000014</v>
      </c>
      <c r="R56" s="5">
        <v>660</v>
      </c>
      <c r="S56" s="5">
        <f t="shared" si="25"/>
        <v>340</v>
      </c>
      <c r="T56" s="5">
        <v>320</v>
      </c>
      <c r="U56" s="5">
        <v>700</v>
      </c>
      <c r="V56" s="1"/>
      <c r="W56" s="1">
        <f t="shared" si="26"/>
        <v>15.020533880903489</v>
      </c>
      <c r="X56" s="1">
        <f t="shared" si="4"/>
        <v>8.2443531827515404</v>
      </c>
      <c r="Y56" s="1">
        <v>92.2</v>
      </c>
      <c r="Z56" s="1">
        <v>109.2</v>
      </c>
      <c r="AA56" s="1">
        <v>100.8</v>
      </c>
      <c r="AB56" s="1">
        <v>79.2</v>
      </c>
      <c r="AC56" s="1">
        <v>104.6</v>
      </c>
      <c r="AD56" s="1" t="s">
        <v>99</v>
      </c>
      <c r="AE56" s="1">
        <f t="shared" si="5"/>
        <v>118.99999999999999</v>
      </c>
      <c r="AF56" s="1">
        <f t="shared" si="6"/>
        <v>112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100</v>
      </c>
      <c r="B57" s="1" t="s">
        <v>32</v>
      </c>
      <c r="C57" s="1">
        <v>831</v>
      </c>
      <c r="D57" s="1">
        <v>152</v>
      </c>
      <c r="E57" s="1">
        <v>342</v>
      </c>
      <c r="F57" s="1">
        <v>542</v>
      </c>
      <c r="G57" s="6">
        <v>0.28000000000000003</v>
      </c>
      <c r="H57" s="1">
        <v>45</v>
      </c>
      <c r="I57" s="1" t="s">
        <v>33</v>
      </c>
      <c r="J57" s="1">
        <v>382</v>
      </c>
      <c r="K57" s="1">
        <f t="shared" si="17"/>
        <v>-40</v>
      </c>
      <c r="L57" s="1"/>
      <c r="M57" s="1"/>
      <c r="N57" s="1">
        <v>0</v>
      </c>
      <c r="O57" s="1">
        <v>130</v>
      </c>
      <c r="P57" s="1">
        <f t="shared" si="3"/>
        <v>68.400000000000006</v>
      </c>
      <c r="Q57" s="5">
        <f t="shared" si="27"/>
        <v>285.60000000000014</v>
      </c>
      <c r="R57" s="5">
        <v>360</v>
      </c>
      <c r="S57" s="5">
        <f t="shared" si="25"/>
        <v>110</v>
      </c>
      <c r="T57" s="5">
        <v>250</v>
      </c>
      <c r="U57" s="5">
        <v>390</v>
      </c>
      <c r="V57" s="1"/>
      <c r="W57" s="1">
        <f t="shared" si="26"/>
        <v>15.087719298245613</v>
      </c>
      <c r="X57" s="1">
        <f t="shared" si="4"/>
        <v>9.8245614035087705</v>
      </c>
      <c r="Y57" s="1">
        <v>73.2</v>
      </c>
      <c r="Z57" s="1">
        <v>71.400000000000006</v>
      </c>
      <c r="AA57" s="1">
        <v>82</v>
      </c>
      <c r="AB57" s="1">
        <v>59</v>
      </c>
      <c r="AC57" s="1">
        <v>83.8</v>
      </c>
      <c r="AD57" s="1" t="s">
        <v>46</v>
      </c>
      <c r="AE57" s="1">
        <f t="shared" si="5"/>
        <v>30.800000000000004</v>
      </c>
      <c r="AF57" s="1">
        <f t="shared" si="6"/>
        <v>70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101</v>
      </c>
      <c r="B58" s="1" t="s">
        <v>32</v>
      </c>
      <c r="C58" s="1">
        <v>876</v>
      </c>
      <c r="D58" s="1"/>
      <c r="E58" s="1">
        <v>578</v>
      </c>
      <c r="F58" s="1">
        <v>205</v>
      </c>
      <c r="G58" s="6">
        <v>0.35</v>
      </c>
      <c r="H58" s="1">
        <v>45</v>
      </c>
      <c r="I58" s="1" t="s">
        <v>51</v>
      </c>
      <c r="J58" s="1">
        <v>586</v>
      </c>
      <c r="K58" s="1">
        <f t="shared" si="17"/>
        <v>-8</v>
      </c>
      <c r="L58" s="1"/>
      <c r="M58" s="1"/>
      <c r="N58" s="1">
        <v>210</v>
      </c>
      <c r="O58" s="1">
        <v>100</v>
      </c>
      <c r="P58" s="1">
        <f t="shared" si="3"/>
        <v>115.6</v>
      </c>
      <c r="Q58" s="5">
        <f t="shared" si="27"/>
        <v>1103.3999999999999</v>
      </c>
      <c r="R58" s="5">
        <v>1200</v>
      </c>
      <c r="S58" s="5">
        <f t="shared" si="25"/>
        <v>620</v>
      </c>
      <c r="T58" s="5">
        <v>580</v>
      </c>
      <c r="U58" s="5">
        <v>1250</v>
      </c>
      <c r="V58" s="1"/>
      <c r="W58" s="1">
        <f t="shared" si="26"/>
        <v>14.835640138408305</v>
      </c>
      <c r="X58" s="1">
        <f t="shared" si="4"/>
        <v>4.4550173010380627</v>
      </c>
      <c r="Y58" s="1">
        <v>72.599999999999994</v>
      </c>
      <c r="Z58" s="1">
        <v>88.2</v>
      </c>
      <c r="AA58" s="1">
        <v>117.8</v>
      </c>
      <c r="AB58" s="1">
        <v>76.2</v>
      </c>
      <c r="AC58" s="1">
        <v>94.6</v>
      </c>
      <c r="AD58" s="1"/>
      <c r="AE58" s="1">
        <f t="shared" si="5"/>
        <v>217</v>
      </c>
      <c r="AF58" s="1">
        <f t="shared" si="6"/>
        <v>203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102</v>
      </c>
      <c r="B59" s="1" t="s">
        <v>32</v>
      </c>
      <c r="C59" s="1">
        <v>654</v>
      </c>
      <c r="D59" s="1">
        <v>233</v>
      </c>
      <c r="E59" s="1">
        <v>550</v>
      </c>
      <c r="F59" s="1">
        <v>260</v>
      </c>
      <c r="G59" s="6">
        <v>0.35</v>
      </c>
      <c r="H59" s="1">
        <v>45</v>
      </c>
      <c r="I59" s="1" t="s">
        <v>51</v>
      </c>
      <c r="J59" s="1">
        <v>558</v>
      </c>
      <c r="K59" s="1">
        <f t="shared" si="17"/>
        <v>-8</v>
      </c>
      <c r="L59" s="1"/>
      <c r="M59" s="1"/>
      <c r="N59" s="1">
        <v>570</v>
      </c>
      <c r="O59" s="1">
        <v>400</v>
      </c>
      <c r="P59" s="1">
        <f t="shared" si="3"/>
        <v>110</v>
      </c>
      <c r="Q59" s="5">
        <f t="shared" si="27"/>
        <v>310</v>
      </c>
      <c r="R59" s="5">
        <v>420</v>
      </c>
      <c r="S59" s="5">
        <f t="shared" si="25"/>
        <v>200</v>
      </c>
      <c r="T59" s="5">
        <v>220</v>
      </c>
      <c r="U59" s="5">
        <v>470</v>
      </c>
      <c r="V59" s="1"/>
      <c r="W59" s="1">
        <f t="shared" si="26"/>
        <v>15</v>
      </c>
      <c r="X59" s="1">
        <f t="shared" si="4"/>
        <v>11.181818181818182</v>
      </c>
      <c r="Y59" s="1">
        <v>118.8</v>
      </c>
      <c r="Z59" s="1">
        <v>94.6</v>
      </c>
      <c r="AA59" s="1">
        <v>105</v>
      </c>
      <c r="AB59" s="1">
        <v>75.599999999999994</v>
      </c>
      <c r="AC59" s="1">
        <v>110.6</v>
      </c>
      <c r="AD59" s="1" t="s">
        <v>46</v>
      </c>
      <c r="AE59" s="1">
        <f t="shared" si="5"/>
        <v>70</v>
      </c>
      <c r="AF59" s="1">
        <f t="shared" si="6"/>
        <v>77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103</v>
      </c>
      <c r="B60" s="1" t="s">
        <v>32</v>
      </c>
      <c r="C60" s="1">
        <v>191</v>
      </c>
      <c r="D60" s="1">
        <v>73</v>
      </c>
      <c r="E60" s="1">
        <v>105</v>
      </c>
      <c r="F60" s="1">
        <v>136</v>
      </c>
      <c r="G60" s="6">
        <v>0.28000000000000003</v>
      </c>
      <c r="H60" s="1">
        <v>45</v>
      </c>
      <c r="I60" s="1" t="s">
        <v>33</v>
      </c>
      <c r="J60" s="1">
        <v>112</v>
      </c>
      <c r="K60" s="1">
        <f t="shared" si="17"/>
        <v>-7</v>
      </c>
      <c r="L60" s="1"/>
      <c r="M60" s="1"/>
      <c r="N60" s="1">
        <v>72</v>
      </c>
      <c r="O60" s="1">
        <v>48</v>
      </c>
      <c r="P60" s="1">
        <f t="shared" si="3"/>
        <v>21</v>
      </c>
      <c r="Q60" s="5">
        <f t="shared" si="24"/>
        <v>17</v>
      </c>
      <c r="R60" s="5">
        <v>40</v>
      </c>
      <c r="S60" s="5">
        <f t="shared" si="25"/>
        <v>0</v>
      </c>
      <c r="T60" s="5">
        <v>40</v>
      </c>
      <c r="U60" s="5">
        <v>70</v>
      </c>
      <c r="V60" s="1"/>
      <c r="W60" s="1">
        <f t="shared" si="26"/>
        <v>14.095238095238095</v>
      </c>
      <c r="X60" s="1">
        <f t="shared" si="4"/>
        <v>12.19047619047619</v>
      </c>
      <c r="Y60" s="1">
        <v>26.2</v>
      </c>
      <c r="Z60" s="1">
        <v>25.2</v>
      </c>
      <c r="AA60" s="1">
        <v>28.6</v>
      </c>
      <c r="AB60" s="1">
        <v>31.2</v>
      </c>
      <c r="AC60" s="1">
        <v>24.2</v>
      </c>
      <c r="AD60" s="1" t="s">
        <v>46</v>
      </c>
      <c r="AE60" s="1">
        <f t="shared" si="5"/>
        <v>0</v>
      </c>
      <c r="AF60" s="1">
        <f t="shared" si="6"/>
        <v>11.200000000000001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104</v>
      </c>
      <c r="B61" s="1" t="s">
        <v>32</v>
      </c>
      <c r="C61" s="1">
        <v>1006</v>
      </c>
      <c r="D61" s="1">
        <v>544</v>
      </c>
      <c r="E61" s="1">
        <v>719.00300000000004</v>
      </c>
      <c r="F61" s="1">
        <v>680.99699999999996</v>
      </c>
      <c r="G61" s="6">
        <v>0.41</v>
      </c>
      <c r="H61" s="1">
        <v>45</v>
      </c>
      <c r="I61" s="1" t="s">
        <v>33</v>
      </c>
      <c r="J61" s="1">
        <v>718</v>
      </c>
      <c r="K61" s="1">
        <f t="shared" si="17"/>
        <v>1.0030000000000427</v>
      </c>
      <c r="L61" s="1"/>
      <c r="M61" s="1"/>
      <c r="N61" s="1">
        <v>54</v>
      </c>
      <c r="O61" s="1">
        <v>96</v>
      </c>
      <c r="P61" s="1">
        <f t="shared" si="3"/>
        <v>143.8006</v>
      </c>
      <c r="Q61" s="5">
        <f t="shared" si="24"/>
        <v>1038.4108000000001</v>
      </c>
      <c r="R61" s="5">
        <v>1200</v>
      </c>
      <c r="S61" s="5">
        <f t="shared" si="25"/>
        <v>620</v>
      </c>
      <c r="T61" s="5">
        <v>580</v>
      </c>
      <c r="U61" s="5">
        <v>1300</v>
      </c>
      <c r="V61" s="1"/>
      <c r="W61" s="1">
        <f t="shared" si="26"/>
        <v>14.123703239068542</v>
      </c>
      <c r="X61" s="1">
        <f t="shared" si="4"/>
        <v>5.7788145529295427</v>
      </c>
      <c r="Y61" s="1">
        <v>82.8</v>
      </c>
      <c r="Z61" s="1">
        <v>124</v>
      </c>
      <c r="AA61" s="1">
        <v>131.19999999999999</v>
      </c>
      <c r="AB61" s="1">
        <v>91</v>
      </c>
      <c r="AC61" s="1">
        <v>125.2</v>
      </c>
      <c r="AD61" s="1"/>
      <c r="AE61" s="1">
        <f t="shared" si="5"/>
        <v>254.2</v>
      </c>
      <c r="AF61" s="1">
        <f t="shared" si="6"/>
        <v>237.79999999999998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0" t="s">
        <v>105</v>
      </c>
      <c r="B62" s="10" t="s">
        <v>32</v>
      </c>
      <c r="C62" s="10">
        <v>543</v>
      </c>
      <c r="D62" s="10">
        <v>49</v>
      </c>
      <c r="E62" s="10">
        <v>341</v>
      </c>
      <c r="F62" s="10">
        <v>224</v>
      </c>
      <c r="G62" s="11">
        <v>0</v>
      </c>
      <c r="H62" s="10" t="e">
        <v>#N/A</v>
      </c>
      <c r="I62" s="10" t="s">
        <v>39</v>
      </c>
      <c r="J62" s="10">
        <v>361</v>
      </c>
      <c r="K62" s="10">
        <f t="shared" si="17"/>
        <v>-20</v>
      </c>
      <c r="L62" s="10"/>
      <c r="M62" s="10"/>
      <c r="N62" s="10"/>
      <c r="O62" s="10"/>
      <c r="P62" s="10">
        <f t="shared" si="3"/>
        <v>68.2</v>
      </c>
      <c r="Q62" s="12"/>
      <c r="R62" s="12"/>
      <c r="S62" s="12"/>
      <c r="T62" s="12"/>
      <c r="U62" s="12"/>
      <c r="V62" s="10"/>
      <c r="W62" s="10">
        <f t="shared" si="7"/>
        <v>3.2844574780058648</v>
      </c>
      <c r="X62" s="10">
        <f t="shared" si="4"/>
        <v>3.2844574780058648</v>
      </c>
      <c r="Y62" s="10">
        <v>27.2</v>
      </c>
      <c r="Z62" s="10">
        <v>2.4</v>
      </c>
      <c r="AA62" s="10">
        <v>0</v>
      </c>
      <c r="AB62" s="10">
        <v>0</v>
      </c>
      <c r="AC62" s="10">
        <v>0</v>
      </c>
      <c r="AD62" s="14" t="s">
        <v>165</v>
      </c>
      <c r="AE62" s="10">
        <f t="shared" si="5"/>
        <v>0</v>
      </c>
      <c r="AF62" s="10">
        <f t="shared" si="6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106</v>
      </c>
      <c r="B63" s="1" t="s">
        <v>32</v>
      </c>
      <c r="C63" s="1">
        <v>1016</v>
      </c>
      <c r="D63" s="1">
        <v>550</v>
      </c>
      <c r="E63" s="1">
        <v>374</v>
      </c>
      <c r="F63" s="1">
        <v>1051</v>
      </c>
      <c r="G63" s="6">
        <v>0.41</v>
      </c>
      <c r="H63" s="1">
        <v>45</v>
      </c>
      <c r="I63" s="1" t="s">
        <v>51</v>
      </c>
      <c r="J63" s="1">
        <v>379</v>
      </c>
      <c r="K63" s="1">
        <f t="shared" si="17"/>
        <v>-5</v>
      </c>
      <c r="L63" s="1"/>
      <c r="M63" s="1"/>
      <c r="N63" s="1"/>
      <c r="O63" s="1"/>
      <c r="P63" s="1">
        <f t="shared" si="3"/>
        <v>74.8</v>
      </c>
      <c r="Q63" s="5"/>
      <c r="R63" s="5">
        <f t="shared" ref="R63:R66" si="28">Q63</f>
        <v>0</v>
      </c>
      <c r="S63" s="5">
        <f t="shared" ref="S63:S67" si="29">ROUND(R63,0)-T63</f>
        <v>0</v>
      </c>
      <c r="T63" s="5"/>
      <c r="U63" s="5"/>
      <c r="V63" s="1"/>
      <c r="W63" s="1">
        <f t="shared" ref="W63:W67" si="30">(F63+N63+O63+R63)/P63</f>
        <v>14.050802139037433</v>
      </c>
      <c r="X63" s="1">
        <f t="shared" si="4"/>
        <v>14.050802139037433</v>
      </c>
      <c r="Y63" s="1">
        <v>74.599999999999994</v>
      </c>
      <c r="Z63" s="1">
        <v>114.8</v>
      </c>
      <c r="AA63" s="1">
        <v>118</v>
      </c>
      <c r="AB63" s="1">
        <v>79.2</v>
      </c>
      <c r="AC63" s="1">
        <v>120.6</v>
      </c>
      <c r="AD63" s="1" t="s">
        <v>107</v>
      </c>
      <c r="AE63" s="1">
        <f t="shared" si="5"/>
        <v>0</v>
      </c>
      <c r="AF63" s="1">
        <f t="shared" si="6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108</v>
      </c>
      <c r="B64" s="1" t="s">
        <v>32</v>
      </c>
      <c r="C64" s="1">
        <v>405</v>
      </c>
      <c r="D64" s="1">
        <v>721</v>
      </c>
      <c r="E64" s="1">
        <v>464</v>
      </c>
      <c r="F64" s="1">
        <v>586</v>
      </c>
      <c r="G64" s="6">
        <v>0.41</v>
      </c>
      <c r="H64" s="1">
        <v>45</v>
      </c>
      <c r="I64" s="1" t="s">
        <v>33</v>
      </c>
      <c r="J64" s="1">
        <v>471</v>
      </c>
      <c r="K64" s="1">
        <f t="shared" si="17"/>
        <v>-7</v>
      </c>
      <c r="L64" s="1"/>
      <c r="M64" s="1"/>
      <c r="N64" s="1"/>
      <c r="O64" s="1"/>
      <c r="P64" s="1">
        <f t="shared" si="3"/>
        <v>92.8</v>
      </c>
      <c r="Q64" s="5">
        <f t="shared" ref="Q64:Q67" si="31">13*P64-O64-N64-F64</f>
        <v>620.39999999999986</v>
      </c>
      <c r="R64" s="5">
        <v>720</v>
      </c>
      <c r="S64" s="5">
        <f t="shared" si="29"/>
        <v>370</v>
      </c>
      <c r="T64" s="5">
        <v>350</v>
      </c>
      <c r="U64" s="5">
        <v>820</v>
      </c>
      <c r="V64" s="1"/>
      <c r="W64" s="1">
        <f t="shared" si="30"/>
        <v>14.073275862068966</v>
      </c>
      <c r="X64" s="1">
        <f t="shared" si="4"/>
        <v>6.3146551724137936</v>
      </c>
      <c r="Y64" s="1">
        <v>55.8</v>
      </c>
      <c r="Z64" s="1">
        <v>92</v>
      </c>
      <c r="AA64" s="1">
        <v>72.8</v>
      </c>
      <c r="AB64" s="1">
        <v>59.2</v>
      </c>
      <c r="AC64" s="1">
        <v>90.6</v>
      </c>
      <c r="AD64" s="1"/>
      <c r="AE64" s="1">
        <f t="shared" si="5"/>
        <v>151.69999999999999</v>
      </c>
      <c r="AF64" s="1">
        <f t="shared" si="6"/>
        <v>143.5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109</v>
      </c>
      <c r="B65" s="1" t="s">
        <v>32</v>
      </c>
      <c r="C65" s="1">
        <v>27</v>
      </c>
      <c r="D65" s="1"/>
      <c r="E65" s="1">
        <v>22</v>
      </c>
      <c r="F65" s="1"/>
      <c r="G65" s="6">
        <v>0.4</v>
      </c>
      <c r="H65" s="1">
        <v>30</v>
      </c>
      <c r="I65" s="1" t="s">
        <v>33</v>
      </c>
      <c r="J65" s="1">
        <v>33</v>
      </c>
      <c r="K65" s="1">
        <f t="shared" si="17"/>
        <v>-11</v>
      </c>
      <c r="L65" s="1"/>
      <c r="M65" s="1"/>
      <c r="N65" s="1">
        <v>56</v>
      </c>
      <c r="O65" s="1"/>
      <c r="P65" s="1">
        <f t="shared" si="3"/>
        <v>4.4000000000000004</v>
      </c>
      <c r="Q65" s="5"/>
      <c r="R65" s="5">
        <v>30</v>
      </c>
      <c r="S65" s="5">
        <f t="shared" si="29"/>
        <v>0</v>
      </c>
      <c r="T65" s="5">
        <v>30</v>
      </c>
      <c r="U65" s="5">
        <v>50</v>
      </c>
      <c r="V65" s="1" t="s">
        <v>169</v>
      </c>
      <c r="W65" s="1">
        <f t="shared" si="30"/>
        <v>19.545454545454543</v>
      </c>
      <c r="X65" s="1">
        <f t="shared" si="4"/>
        <v>12.727272727272727</v>
      </c>
      <c r="Y65" s="1">
        <v>5.8</v>
      </c>
      <c r="Z65" s="1">
        <v>0</v>
      </c>
      <c r="AA65" s="1">
        <v>2.2000000000000002</v>
      </c>
      <c r="AB65" s="1">
        <v>1.2</v>
      </c>
      <c r="AC65" s="1">
        <v>1.4</v>
      </c>
      <c r="AD65" s="1" t="s">
        <v>110</v>
      </c>
      <c r="AE65" s="1">
        <f t="shared" si="5"/>
        <v>0</v>
      </c>
      <c r="AF65" s="1">
        <f t="shared" si="6"/>
        <v>12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111</v>
      </c>
      <c r="B66" s="1" t="s">
        <v>36</v>
      </c>
      <c r="C66" s="1">
        <v>8.7059999999999995</v>
      </c>
      <c r="D66" s="1">
        <v>4.4939999999999998</v>
      </c>
      <c r="E66" s="1">
        <v>13.2</v>
      </c>
      <c r="F66" s="1"/>
      <c r="G66" s="6">
        <v>1</v>
      </c>
      <c r="H66" s="1">
        <v>30</v>
      </c>
      <c r="I66" s="1" t="s">
        <v>33</v>
      </c>
      <c r="J66" s="1">
        <v>20</v>
      </c>
      <c r="K66" s="1">
        <f t="shared" si="17"/>
        <v>-6.8000000000000007</v>
      </c>
      <c r="L66" s="1"/>
      <c r="M66" s="1"/>
      <c r="N66" s="1">
        <v>4</v>
      </c>
      <c r="O66" s="1"/>
      <c r="P66" s="1">
        <f t="shared" si="3"/>
        <v>2.6399999999999997</v>
      </c>
      <c r="Q66" s="5">
        <f t="shared" si="31"/>
        <v>30.319999999999993</v>
      </c>
      <c r="R66" s="5">
        <f t="shared" si="28"/>
        <v>30.319999999999993</v>
      </c>
      <c r="S66" s="5">
        <f t="shared" si="29"/>
        <v>30</v>
      </c>
      <c r="T66" s="5"/>
      <c r="U66" s="5"/>
      <c r="V66" s="1"/>
      <c r="W66" s="1">
        <f t="shared" si="30"/>
        <v>12.999999999999998</v>
      </c>
      <c r="X66" s="1">
        <f t="shared" si="4"/>
        <v>1.5151515151515154</v>
      </c>
      <c r="Y66" s="1">
        <v>0.86999999999999988</v>
      </c>
      <c r="Z66" s="1">
        <v>0</v>
      </c>
      <c r="AA66" s="1">
        <v>0</v>
      </c>
      <c r="AB66" s="1">
        <v>-0.2</v>
      </c>
      <c r="AC66" s="1">
        <v>0</v>
      </c>
      <c r="AD66" s="1" t="s">
        <v>112</v>
      </c>
      <c r="AE66" s="1">
        <f t="shared" si="5"/>
        <v>30</v>
      </c>
      <c r="AF66" s="1">
        <f t="shared" si="6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113</v>
      </c>
      <c r="B67" s="1" t="s">
        <v>32</v>
      </c>
      <c r="C67" s="1">
        <v>278</v>
      </c>
      <c r="D67" s="1">
        <v>22</v>
      </c>
      <c r="E67" s="1">
        <v>98</v>
      </c>
      <c r="F67" s="1">
        <v>173</v>
      </c>
      <c r="G67" s="6">
        <v>0.41</v>
      </c>
      <c r="H67" s="1">
        <v>45</v>
      </c>
      <c r="I67" s="1" t="s">
        <v>33</v>
      </c>
      <c r="J67" s="1">
        <v>99</v>
      </c>
      <c r="K67" s="1">
        <f t="shared" si="17"/>
        <v>-1</v>
      </c>
      <c r="L67" s="1"/>
      <c r="M67" s="1"/>
      <c r="N67" s="1"/>
      <c r="O67" s="1"/>
      <c r="P67" s="1">
        <f t="shared" si="3"/>
        <v>19.600000000000001</v>
      </c>
      <c r="Q67" s="5">
        <f t="shared" si="31"/>
        <v>81.800000000000011</v>
      </c>
      <c r="R67" s="5">
        <v>100</v>
      </c>
      <c r="S67" s="5">
        <f t="shared" si="29"/>
        <v>68</v>
      </c>
      <c r="T67" s="5">
        <v>32</v>
      </c>
      <c r="U67" s="5">
        <v>120</v>
      </c>
      <c r="V67" s="1"/>
      <c r="W67" s="1">
        <f t="shared" si="30"/>
        <v>13.928571428571427</v>
      </c>
      <c r="X67" s="1">
        <f t="shared" si="4"/>
        <v>8.8265306122448965</v>
      </c>
      <c r="Y67" s="1">
        <v>17</v>
      </c>
      <c r="Z67" s="1">
        <v>7.6</v>
      </c>
      <c r="AA67" s="1">
        <v>24.2</v>
      </c>
      <c r="AB67" s="1">
        <v>1.4</v>
      </c>
      <c r="AC67" s="1">
        <v>15.8</v>
      </c>
      <c r="AD67" s="1" t="s">
        <v>46</v>
      </c>
      <c r="AE67" s="1">
        <f t="shared" si="5"/>
        <v>27.88</v>
      </c>
      <c r="AF67" s="1">
        <f t="shared" si="6"/>
        <v>13.12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5" t="s">
        <v>114</v>
      </c>
      <c r="B68" s="15" t="s">
        <v>36</v>
      </c>
      <c r="C68" s="15"/>
      <c r="D68" s="15"/>
      <c r="E68" s="15"/>
      <c r="F68" s="15"/>
      <c r="G68" s="16">
        <v>0</v>
      </c>
      <c r="H68" s="15">
        <v>45</v>
      </c>
      <c r="I68" s="15" t="s">
        <v>33</v>
      </c>
      <c r="J68" s="15"/>
      <c r="K68" s="15">
        <f t="shared" si="17"/>
        <v>0</v>
      </c>
      <c r="L68" s="15"/>
      <c r="M68" s="15"/>
      <c r="N68" s="15"/>
      <c r="O68" s="15"/>
      <c r="P68" s="15">
        <f t="shared" si="3"/>
        <v>0</v>
      </c>
      <c r="Q68" s="17"/>
      <c r="R68" s="17"/>
      <c r="S68" s="17"/>
      <c r="T68" s="17"/>
      <c r="U68" s="17"/>
      <c r="V68" s="15"/>
      <c r="W68" s="15" t="e">
        <f t="shared" si="7"/>
        <v>#DIV/0!</v>
      </c>
      <c r="X68" s="15" t="e">
        <f t="shared" si="4"/>
        <v>#DIV/0!</v>
      </c>
      <c r="Y68" s="15">
        <v>0</v>
      </c>
      <c r="Z68" s="15">
        <v>-0.83460000000000001</v>
      </c>
      <c r="AA68" s="15">
        <v>0</v>
      </c>
      <c r="AB68" s="15">
        <v>0.82219999999999993</v>
      </c>
      <c r="AC68" s="15">
        <v>0.41720000000000002</v>
      </c>
      <c r="AD68" s="15" t="s">
        <v>115</v>
      </c>
      <c r="AE68" s="15">
        <f t="shared" si="5"/>
        <v>0</v>
      </c>
      <c r="AF68" s="15">
        <f t="shared" si="6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116</v>
      </c>
      <c r="B69" s="1" t="s">
        <v>32</v>
      </c>
      <c r="C69" s="1">
        <v>260</v>
      </c>
      <c r="D69" s="1">
        <v>150</v>
      </c>
      <c r="E69" s="1">
        <v>183</v>
      </c>
      <c r="F69" s="1">
        <v>188</v>
      </c>
      <c r="G69" s="6">
        <v>0.36</v>
      </c>
      <c r="H69" s="1">
        <v>45</v>
      </c>
      <c r="I69" s="1" t="s">
        <v>33</v>
      </c>
      <c r="J69" s="1">
        <v>196</v>
      </c>
      <c r="K69" s="1">
        <f t="shared" ref="K69:K100" si="32">E69-J69</f>
        <v>-13</v>
      </c>
      <c r="L69" s="1"/>
      <c r="M69" s="1"/>
      <c r="N69" s="1">
        <v>30</v>
      </c>
      <c r="O69" s="1">
        <v>60</v>
      </c>
      <c r="P69" s="1">
        <f t="shared" si="3"/>
        <v>36.6</v>
      </c>
      <c r="Q69" s="5">
        <f t="shared" ref="Q69:Q74" si="33">13*P69-O69-N69-F69</f>
        <v>197.8</v>
      </c>
      <c r="R69" s="5">
        <v>240</v>
      </c>
      <c r="S69" s="5">
        <f t="shared" ref="S69:S77" si="34">ROUND(R69,0)-T69</f>
        <v>130</v>
      </c>
      <c r="T69" s="5">
        <v>110</v>
      </c>
      <c r="U69" s="5">
        <v>280</v>
      </c>
      <c r="V69" s="1"/>
      <c r="W69" s="1">
        <f t="shared" ref="W69:W77" si="35">(F69+N69+O69+R69)/P69</f>
        <v>14.153005464480874</v>
      </c>
      <c r="X69" s="1">
        <f t="shared" si="4"/>
        <v>7.5956284153005464</v>
      </c>
      <c r="Y69" s="1">
        <v>33</v>
      </c>
      <c r="Z69" s="1">
        <v>38.4</v>
      </c>
      <c r="AA69" s="1">
        <v>38</v>
      </c>
      <c r="AB69" s="1">
        <v>10.6</v>
      </c>
      <c r="AC69" s="1">
        <v>49.8</v>
      </c>
      <c r="AD69" s="1" t="s">
        <v>46</v>
      </c>
      <c r="AE69" s="1">
        <f t="shared" si="5"/>
        <v>46.8</v>
      </c>
      <c r="AF69" s="1">
        <f t="shared" si="6"/>
        <v>39.6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117</v>
      </c>
      <c r="B70" s="1" t="s">
        <v>36</v>
      </c>
      <c r="C70" s="1">
        <v>15.583</v>
      </c>
      <c r="D70" s="1">
        <v>21.486000000000001</v>
      </c>
      <c r="E70" s="1">
        <v>1.1100000000000001</v>
      </c>
      <c r="F70" s="1">
        <v>29.366</v>
      </c>
      <c r="G70" s="6">
        <v>1</v>
      </c>
      <c r="H70" s="1">
        <v>45</v>
      </c>
      <c r="I70" s="1" t="s">
        <v>33</v>
      </c>
      <c r="J70" s="1">
        <v>1</v>
      </c>
      <c r="K70" s="1">
        <f t="shared" si="32"/>
        <v>0.1100000000000001</v>
      </c>
      <c r="L70" s="1"/>
      <c r="M70" s="1"/>
      <c r="N70" s="1">
        <v>10</v>
      </c>
      <c r="O70" s="1"/>
      <c r="P70" s="1">
        <f t="shared" ref="P70:P106" si="36">E70/5</f>
        <v>0.22200000000000003</v>
      </c>
      <c r="Q70" s="5"/>
      <c r="R70" s="5">
        <f t="shared" ref="R70:R77" si="37">Q70</f>
        <v>0</v>
      </c>
      <c r="S70" s="5">
        <f t="shared" si="34"/>
        <v>0</v>
      </c>
      <c r="T70" s="5"/>
      <c r="U70" s="5"/>
      <c r="V70" s="1"/>
      <c r="W70" s="1">
        <f t="shared" si="35"/>
        <v>177.32432432432429</v>
      </c>
      <c r="X70" s="1">
        <f t="shared" ref="X70:X106" si="38">(F70+N70+O70)/P70</f>
        <v>177.32432432432429</v>
      </c>
      <c r="Y70" s="1">
        <v>2.8742000000000001</v>
      </c>
      <c r="Z70" s="1">
        <v>3.044</v>
      </c>
      <c r="AA70" s="1">
        <v>1.0868</v>
      </c>
      <c r="AB70" s="1">
        <v>1.0853999999999999</v>
      </c>
      <c r="AC70" s="1">
        <v>1.958</v>
      </c>
      <c r="AD70" s="14" t="s">
        <v>166</v>
      </c>
      <c r="AE70" s="1">
        <f t="shared" si="5"/>
        <v>0</v>
      </c>
      <c r="AF70" s="1">
        <f t="shared" si="6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118</v>
      </c>
      <c r="B71" s="1" t="s">
        <v>32</v>
      </c>
      <c r="C71" s="1">
        <v>3</v>
      </c>
      <c r="D71" s="1">
        <v>122</v>
      </c>
      <c r="E71" s="1">
        <v>18</v>
      </c>
      <c r="F71" s="1">
        <v>102</v>
      </c>
      <c r="G71" s="6">
        <v>0.41</v>
      </c>
      <c r="H71" s="1">
        <v>45</v>
      </c>
      <c r="I71" s="1" t="s">
        <v>33</v>
      </c>
      <c r="J71" s="1">
        <v>41</v>
      </c>
      <c r="K71" s="1">
        <f t="shared" si="32"/>
        <v>-23</v>
      </c>
      <c r="L71" s="1"/>
      <c r="M71" s="1"/>
      <c r="N71" s="1">
        <v>0</v>
      </c>
      <c r="O71" s="1">
        <v>6</v>
      </c>
      <c r="P71" s="1">
        <f t="shared" si="36"/>
        <v>3.6</v>
      </c>
      <c r="Q71" s="5"/>
      <c r="R71" s="5">
        <f t="shared" si="37"/>
        <v>0</v>
      </c>
      <c r="S71" s="5">
        <f t="shared" si="34"/>
        <v>0</v>
      </c>
      <c r="T71" s="5"/>
      <c r="U71" s="5"/>
      <c r="V71" s="1"/>
      <c r="W71" s="1">
        <f t="shared" si="35"/>
        <v>30</v>
      </c>
      <c r="X71" s="1">
        <f t="shared" si="38"/>
        <v>30</v>
      </c>
      <c r="Y71" s="1">
        <v>7.8</v>
      </c>
      <c r="Z71" s="1">
        <v>10.8</v>
      </c>
      <c r="AA71" s="1">
        <v>7.4</v>
      </c>
      <c r="AB71" s="1">
        <v>-3.6</v>
      </c>
      <c r="AC71" s="1">
        <v>11.6</v>
      </c>
      <c r="AD71" s="1"/>
      <c r="AE71" s="1">
        <f t="shared" ref="AE71:AE106" si="39">S71*G71</f>
        <v>0</v>
      </c>
      <c r="AF71" s="1">
        <f t="shared" ref="AF71:AF106" si="40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119</v>
      </c>
      <c r="B72" s="1" t="s">
        <v>32</v>
      </c>
      <c r="C72" s="1">
        <v>1</v>
      </c>
      <c r="D72" s="1">
        <v>42</v>
      </c>
      <c r="E72" s="1">
        <v>22</v>
      </c>
      <c r="F72" s="1">
        <v>18</v>
      </c>
      <c r="G72" s="6">
        <v>0.41</v>
      </c>
      <c r="H72" s="1">
        <v>45</v>
      </c>
      <c r="I72" s="1" t="s">
        <v>33</v>
      </c>
      <c r="J72" s="1">
        <v>31</v>
      </c>
      <c r="K72" s="1">
        <f t="shared" si="32"/>
        <v>-9</v>
      </c>
      <c r="L72" s="1"/>
      <c r="M72" s="1"/>
      <c r="N72" s="1">
        <v>60</v>
      </c>
      <c r="O72" s="1">
        <v>24</v>
      </c>
      <c r="P72" s="1">
        <f t="shared" si="36"/>
        <v>4.4000000000000004</v>
      </c>
      <c r="Q72" s="5"/>
      <c r="R72" s="5">
        <f t="shared" si="37"/>
        <v>0</v>
      </c>
      <c r="S72" s="5">
        <f t="shared" si="34"/>
        <v>0</v>
      </c>
      <c r="T72" s="5"/>
      <c r="U72" s="5"/>
      <c r="V72" s="1"/>
      <c r="W72" s="1">
        <f t="shared" si="35"/>
        <v>23.18181818181818</v>
      </c>
      <c r="X72" s="1">
        <f t="shared" si="38"/>
        <v>23.18181818181818</v>
      </c>
      <c r="Y72" s="1">
        <v>8.8000000000000007</v>
      </c>
      <c r="Z72" s="1">
        <v>5.8</v>
      </c>
      <c r="AA72" s="1">
        <v>4.4000000000000004</v>
      </c>
      <c r="AB72" s="1">
        <v>-1</v>
      </c>
      <c r="AC72" s="1">
        <v>7.2</v>
      </c>
      <c r="AD72" s="1" t="s">
        <v>46</v>
      </c>
      <c r="AE72" s="1">
        <f t="shared" si="39"/>
        <v>0</v>
      </c>
      <c r="AF72" s="1">
        <f t="shared" si="40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120</v>
      </c>
      <c r="B73" s="1" t="s">
        <v>32</v>
      </c>
      <c r="C73" s="1">
        <v>48</v>
      </c>
      <c r="D73" s="1">
        <v>392</v>
      </c>
      <c r="E73" s="1">
        <v>101</v>
      </c>
      <c r="F73" s="1">
        <v>315</v>
      </c>
      <c r="G73" s="6">
        <v>0.28000000000000003</v>
      </c>
      <c r="H73" s="1">
        <v>45</v>
      </c>
      <c r="I73" s="1" t="s">
        <v>33</v>
      </c>
      <c r="J73" s="1">
        <v>105</v>
      </c>
      <c r="K73" s="1">
        <f t="shared" si="32"/>
        <v>-4</v>
      </c>
      <c r="L73" s="1"/>
      <c r="M73" s="1"/>
      <c r="N73" s="1"/>
      <c r="O73" s="1"/>
      <c r="P73" s="1">
        <f t="shared" si="36"/>
        <v>20.2</v>
      </c>
      <c r="Q73" s="5"/>
      <c r="R73" s="5">
        <f t="shared" si="37"/>
        <v>0</v>
      </c>
      <c r="S73" s="5">
        <f t="shared" si="34"/>
        <v>0</v>
      </c>
      <c r="T73" s="5"/>
      <c r="U73" s="5"/>
      <c r="V73" s="1"/>
      <c r="W73" s="1">
        <f t="shared" si="35"/>
        <v>15.594059405940595</v>
      </c>
      <c r="X73" s="1">
        <f t="shared" si="38"/>
        <v>15.594059405940595</v>
      </c>
      <c r="Y73" s="1">
        <v>21</v>
      </c>
      <c r="Z73" s="1">
        <v>35.4</v>
      </c>
      <c r="AA73" s="1">
        <v>21.8</v>
      </c>
      <c r="AB73" s="1">
        <v>20.399999999999999</v>
      </c>
      <c r="AC73" s="1">
        <v>31.6</v>
      </c>
      <c r="AD73" s="1"/>
      <c r="AE73" s="1">
        <f t="shared" si="39"/>
        <v>0</v>
      </c>
      <c r="AF73" s="1">
        <f t="shared" si="40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121</v>
      </c>
      <c r="B74" s="1" t="s">
        <v>32</v>
      </c>
      <c r="C74" s="1">
        <v>276</v>
      </c>
      <c r="D74" s="1">
        <v>726</v>
      </c>
      <c r="E74" s="1">
        <v>511</v>
      </c>
      <c r="F74" s="1">
        <v>431</v>
      </c>
      <c r="G74" s="6">
        <v>0.4</v>
      </c>
      <c r="H74" s="1">
        <v>45</v>
      </c>
      <c r="I74" s="1" t="s">
        <v>33</v>
      </c>
      <c r="J74" s="1">
        <v>518</v>
      </c>
      <c r="K74" s="1">
        <f t="shared" si="32"/>
        <v>-7</v>
      </c>
      <c r="L74" s="1"/>
      <c r="M74" s="1"/>
      <c r="N74" s="1">
        <v>280</v>
      </c>
      <c r="O74" s="1">
        <v>200</v>
      </c>
      <c r="P74" s="1">
        <f t="shared" si="36"/>
        <v>102.2</v>
      </c>
      <c r="Q74" s="5">
        <f t="shared" si="33"/>
        <v>417.60000000000014</v>
      </c>
      <c r="R74" s="5">
        <v>520</v>
      </c>
      <c r="S74" s="5">
        <f t="shared" si="34"/>
        <v>270</v>
      </c>
      <c r="T74" s="5">
        <v>250</v>
      </c>
      <c r="U74" s="5">
        <v>670</v>
      </c>
      <c r="V74" s="1"/>
      <c r="W74" s="1">
        <f t="shared" si="35"/>
        <v>14.001956947162427</v>
      </c>
      <c r="X74" s="1">
        <f t="shared" si="38"/>
        <v>8.9138943248532279</v>
      </c>
      <c r="Y74" s="1">
        <v>100.8</v>
      </c>
      <c r="Z74" s="1">
        <v>112.6</v>
      </c>
      <c r="AA74" s="1">
        <v>94.2</v>
      </c>
      <c r="AB74" s="1">
        <v>103.2</v>
      </c>
      <c r="AC74" s="1">
        <v>107.4</v>
      </c>
      <c r="AD74" s="1" t="s">
        <v>46</v>
      </c>
      <c r="AE74" s="1">
        <f t="shared" si="39"/>
        <v>108</v>
      </c>
      <c r="AF74" s="1">
        <f t="shared" si="40"/>
        <v>100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122</v>
      </c>
      <c r="B75" s="1" t="s">
        <v>32</v>
      </c>
      <c r="C75" s="1">
        <v>32</v>
      </c>
      <c r="D75" s="1">
        <v>112</v>
      </c>
      <c r="E75" s="1">
        <v>31</v>
      </c>
      <c r="F75" s="1">
        <v>81</v>
      </c>
      <c r="G75" s="6">
        <v>0.33</v>
      </c>
      <c r="H75" s="1" t="e">
        <v>#N/A</v>
      </c>
      <c r="I75" s="1" t="s">
        <v>33</v>
      </c>
      <c r="J75" s="1">
        <v>48</v>
      </c>
      <c r="K75" s="1">
        <f t="shared" si="32"/>
        <v>-17</v>
      </c>
      <c r="L75" s="1"/>
      <c r="M75" s="1"/>
      <c r="N75" s="1"/>
      <c r="O75" s="1"/>
      <c r="P75" s="1">
        <f t="shared" si="36"/>
        <v>6.2</v>
      </c>
      <c r="Q75" s="5">
        <v>20</v>
      </c>
      <c r="R75" s="5">
        <f t="shared" si="37"/>
        <v>20</v>
      </c>
      <c r="S75" s="5">
        <f t="shared" si="34"/>
        <v>0</v>
      </c>
      <c r="T75" s="5">
        <v>20</v>
      </c>
      <c r="U75" s="5"/>
      <c r="V75" s="1"/>
      <c r="W75" s="1">
        <f t="shared" si="35"/>
        <v>16.29032258064516</v>
      </c>
      <c r="X75" s="1">
        <f t="shared" si="38"/>
        <v>13.064516129032258</v>
      </c>
      <c r="Y75" s="1">
        <v>6</v>
      </c>
      <c r="Z75" s="1">
        <v>10.4</v>
      </c>
      <c r="AA75" s="1">
        <v>7.8</v>
      </c>
      <c r="AB75" s="1">
        <v>1.2</v>
      </c>
      <c r="AC75" s="1">
        <v>8</v>
      </c>
      <c r="AD75" s="1"/>
      <c r="AE75" s="1">
        <f t="shared" si="39"/>
        <v>0</v>
      </c>
      <c r="AF75" s="1">
        <f t="shared" si="40"/>
        <v>6.6000000000000005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123</v>
      </c>
      <c r="B76" s="1" t="s">
        <v>36</v>
      </c>
      <c r="C76" s="1">
        <v>7.0220000000000002</v>
      </c>
      <c r="D76" s="1"/>
      <c r="E76" s="1">
        <v>2.6619999999999999</v>
      </c>
      <c r="F76" s="1">
        <v>4.3600000000000003</v>
      </c>
      <c r="G76" s="6">
        <v>1</v>
      </c>
      <c r="H76" s="1">
        <v>45</v>
      </c>
      <c r="I76" s="1" t="s">
        <v>33</v>
      </c>
      <c r="J76" s="1">
        <v>2.4</v>
      </c>
      <c r="K76" s="1">
        <f t="shared" si="32"/>
        <v>0.26200000000000001</v>
      </c>
      <c r="L76" s="1"/>
      <c r="M76" s="1"/>
      <c r="N76" s="1">
        <v>4</v>
      </c>
      <c r="O76" s="1"/>
      <c r="P76" s="1">
        <f t="shared" si="36"/>
        <v>0.53239999999999998</v>
      </c>
      <c r="Q76" s="5"/>
      <c r="R76" s="5">
        <f t="shared" si="37"/>
        <v>0</v>
      </c>
      <c r="S76" s="5">
        <f t="shared" si="34"/>
        <v>0</v>
      </c>
      <c r="T76" s="5"/>
      <c r="U76" s="5"/>
      <c r="V76" s="1"/>
      <c r="W76" s="1">
        <f t="shared" si="35"/>
        <v>15.702479338842975</v>
      </c>
      <c r="X76" s="1">
        <f t="shared" si="38"/>
        <v>15.702479338842975</v>
      </c>
      <c r="Y76" s="1">
        <v>0.79279999999999995</v>
      </c>
      <c r="Z76" s="1">
        <v>0.52639999999999998</v>
      </c>
      <c r="AA76" s="1">
        <v>0.79659999999999997</v>
      </c>
      <c r="AB76" s="1">
        <v>0.52880000000000005</v>
      </c>
      <c r="AC76" s="1">
        <v>0.66059999999999997</v>
      </c>
      <c r="AD76" s="1" t="s">
        <v>124</v>
      </c>
      <c r="AE76" s="1">
        <f t="shared" si="39"/>
        <v>0</v>
      </c>
      <c r="AF76" s="1">
        <f t="shared" si="40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125</v>
      </c>
      <c r="B77" s="1" t="s">
        <v>32</v>
      </c>
      <c r="C77" s="1"/>
      <c r="D77" s="1">
        <v>80</v>
      </c>
      <c r="E77" s="1">
        <v>11</v>
      </c>
      <c r="F77" s="1">
        <v>68</v>
      </c>
      <c r="G77" s="6">
        <v>0.33</v>
      </c>
      <c r="H77" s="1">
        <v>45</v>
      </c>
      <c r="I77" s="1" t="s">
        <v>33</v>
      </c>
      <c r="J77" s="1">
        <v>43</v>
      </c>
      <c r="K77" s="1">
        <f t="shared" si="32"/>
        <v>-32</v>
      </c>
      <c r="L77" s="1"/>
      <c r="M77" s="1"/>
      <c r="N77" s="1"/>
      <c r="O77" s="1"/>
      <c r="P77" s="1">
        <f t="shared" si="36"/>
        <v>2.2000000000000002</v>
      </c>
      <c r="Q77" s="5"/>
      <c r="R77" s="5">
        <f t="shared" si="37"/>
        <v>0</v>
      </c>
      <c r="S77" s="5">
        <f t="shared" si="34"/>
        <v>0</v>
      </c>
      <c r="T77" s="5"/>
      <c r="U77" s="5"/>
      <c r="V77" s="1"/>
      <c r="W77" s="1">
        <f t="shared" si="35"/>
        <v>30.909090909090907</v>
      </c>
      <c r="X77" s="1">
        <f t="shared" si="38"/>
        <v>30.909090909090907</v>
      </c>
      <c r="Y77" s="1">
        <v>0</v>
      </c>
      <c r="Z77" s="1">
        <v>6.4</v>
      </c>
      <c r="AA77" s="1">
        <v>1.8</v>
      </c>
      <c r="AB77" s="1">
        <v>-1.4</v>
      </c>
      <c r="AC77" s="1">
        <v>4</v>
      </c>
      <c r="AD77" s="1"/>
      <c r="AE77" s="1">
        <f t="shared" si="39"/>
        <v>0</v>
      </c>
      <c r="AF77" s="1">
        <f t="shared" si="40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5" t="s">
        <v>126</v>
      </c>
      <c r="B78" s="15" t="s">
        <v>36</v>
      </c>
      <c r="C78" s="15"/>
      <c r="D78" s="15"/>
      <c r="E78" s="15"/>
      <c r="F78" s="15"/>
      <c r="G78" s="16">
        <v>0</v>
      </c>
      <c r="H78" s="15">
        <v>45</v>
      </c>
      <c r="I78" s="15" t="s">
        <v>33</v>
      </c>
      <c r="J78" s="15"/>
      <c r="K78" s="15">
        <f t="shared" si="32"/>
        <v>0</v>
      </c>
      <c r="L78" s="15"/>
      <c r="M78" s="15"/>
      <c r="N78" s="15"/>
      <c r="O78" s="15"/>
      <c r="P78" s="15">
        <f t="shared" si="36"/>
        <v>0</v>
      </c>
      <c r="Q78" s="17"/>
      <c r="R78" s="17"/>
      <c r="S78" s="17"/>
      <c r="T78" s="17"/>
      <c r="U78" s="17"/>
      <c r="V78" s="15"/>
      <c r="W78" s="15" t="e">
        <f t="shared" ref="W78:W106" si="41">(F78+N78+O78+Q78)/P78</f>
        <v>#DIV/0!</v>
      </c>
      <c r="X78" s="15" t="e">
        <f t="shared" si="38"/>
        <v>#DIV/0!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15" t="s">
        <v>127</v>
      </c>
      <c r="AE78" s="15">
        <f t="shared" si="39"/>
        <v>0</v>
      </c>
      <c r="AF78" s="15">
        <f t="shared" si="40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128</v>
      </c>
      <c r="B79" s="1" t="s">
        <v>32</v>
      </c>
      <c r="C79" s="1">
        <v>198</v>
      </c>
      <c r="D79" s="1">
        <v>40</v>
      </c>
      <c r="E79" s="1">
        <v>183</v>
      </c>
      <c r="F79" s="1">
        <v>8</v>
      </c>
      <c r="G79" s="6">
        <v>0.33</v>
      </c>
      <c r="H79" s="1">
        <v>45</v>
      </c>
      <c r="I79" s="1" t="s">
        <v>33</v>
      </c>
      <c r="J79" s="1">
        <v>191</v>
      </c>
      <c r="K79" s="1">
        <f t="shared" si="32"/>
        <v>-8</v>
      </c>
      <c r="L79" s="1"/>
      <c r="M79" s="1"/>
      <c r="N79" s="1">
        <v>104</v>
      </c>
      <c r="O79" s="1">
        <v>56</v>
      </c>
      <c r="P79" s="1">
        <f t="shared" si="36"/>
        <v>36.6</v>
      </c>
      <c r="Q79" s="5">
        <f t="shared" ref="Q79" si="42">13*P79-O79-N79-F79</f>
        <v>307.8</v>
      </c>
      <c r="R79" s="5">
        <v>350</v>
      </c>
      <c r="S79" s="5">
        <f t="shared" ref="S79:S81" si="43">ROUND(R79,0)-T79</f>
        <v>180</v>
      </c>
      <c r="T79" s="5">
        <v>170</v>
      </c>
      <c r="U79" s="5">
        <v>410</v>
      </c>
      <c r="V79" s="1"/>
      <c r="W79" s="1">
        <f t="shared" ref="W79:W81" si="44">(F79+N79+O79+R79)/P79</f>
        <v>14.153005464480874</v>
      </c>
      <c r="X79" s="1">
        <f t="shared" si="38"/>
        <v>4.5901639344262293</v>
      </c>
      <c r="Y79" s="1">
        <v>25.8</v>
      </c>
      <c r="Z79" s="1">
        <v>25</v>
      </c>
      <c r="AA79" s="1">
        <v>31</v>
      </c>
      <c r="AB79" s="1">
        <v>14.4</v>
      </c>
      <c r="AC79" s="1">
        <v>20</v>
      </c>
      <c r="AD79" s="1"/>
      <c r="AE79" s="1">
        <f t="shared" si="39"/>
        <v>59.400000000000006</v>
      </c>
      <c r="AF79" s="1">
        <f t="shared" si="40"/>
        <v>56.1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129</v>
      </c>
      <c r="B80" s="1" t="s">
        <v>36</v>
      </c>
      <c r="C80" s="1">
        <v>13.025</v>
      </c>
      <c r="D80" s="1"/>
      <c r="E80" s="1">
        <v>7.3049999999999997</v>
      </c>
      <c r="F80" s="1">
        <v>5.0609999999999999</v>
      </c>
      <c r="G80" s="6">
        <v>1</v>
      </c>
      <c r="H80" s="1">
        <v>45</v>
      </c>
      <c r="I80" s="1" t="s">
        <v>33</v>
      </c>
      <c r="J80" s="1">
        <v>7.2</v>
      </c>
      <c r="K80" s="1">
        <f t="shared" si="32"/>
        <v>0.10499999999999954</v>
      </c>
      <c r="L80" s="1"/>
      <c r="M80" s="1"/>
      <c r="N80" s="1">
        <v>12</v>
      </c>
      <c r="O80" s="1"/>
      <c r="P80" s="1">
        <f t="shared" si="36"/>
        <v>1.4609999999999999</v>
      </c>
      <c r="Q80" s="5"/>
      <c r="R80" s="5">
        <f t="shared" ref="R80:R81" si="45">Q80</f>
        <v>0</v>
      </c>
      <c r="S80" s="5">
        <f t="shared" si="43"/>
        <v>0</v>
      </c>
      <c r="T80" s="5"/>
      <c r="U80" s="5"/>
      <c r="V80" s="1"/>
      <c r="W80" s="1">
        <f t="shared" si="44"/>
        <v>11.677618069815196</v>
      </c>
      <c r="X80" s="1">
        <f t="shared" si="38"/>
        <v>11.677618069815196</v>
      </c>
      <c r="Y80" s="1">
        <v>1.5935999999999999</v>
      </c>
      <c r="Z80" s="1">
        <v>0.91759999999999997</v>
      </c>
      <c r="AA80" s="1">
        <v>-2.5999999999999999E-3</v>
      </c>
      <c r="AB80" s="1">
        <v>2.1332</v>
      </c>
      <c r="AC80" s="1">
        <v>1.4583999999999999</v>
      </c>
      <c r="AD80" s="1"/>
      <c r="AE80" s="1">
        <f t="shared" si="39"/>
        <v>0</v>
      </c>
      <c r="AF80" s="1">
        <f t="shared" si="40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130</v>
      </c>
      <c r="B81" s="1" t="s">
        <v>32</v>
      </c>
      <c r="C81" s="1">
        <v>12</v>
      </c>
      <c r="D81" s="1">
        <v>1</v>
      </c>
      <c r="E81" s="1">
        <v>-6</v>
      </c>
      <c r="F81" s="1"/>
      <c r="G81" s="6">
        <v>0.33</v>
      </c>
      <c r="H81" s="1">
        <v>45</v>
      </c>
      <c r="I81" s="1" t="s">
        <v>33</v>
      </c>
      <c r="J81" s="1">
        <v>66</v>
      </c>
      <c r="K81" s="1">
        <f t="shared" si="32"/>
        <v>-72</v>
      </c>
      <c r="L81" s="1"/>
      <c r="M81" s="1"/>
      <c r="N81" s="1">
        <v>99</v>
      </c>
      <c r="O81" s="1">
        <v>72</v>
      </c>
      <c r="P81" s="1">
        <f t="shared" si="36"/>
        <v>-1.2</v>
      </c>
      <c r="Q81" s="5"/>
      <c r="R81" s="5">
        <f t="shared" si="45"/>
        <v>0</v>
      </c>
      <c r="S81" s="5">
        <f t="shared" si="43"/>
        <v>0</v>
      </c>
      <c r="T81" s="5"/>
      <c r="U81" s="5"/>
      <c r="V81" s="1"/>
      <c r="W81" s="1">
        <f t="shared" si="44"/>
        <v>-142.5</v>
      </c>
      <c r="X81" s="1">
        <f t="shared" si="38"/>
        <v>-142.5</v>
      </c>
      <c r="Y81" s="1">
        <v>13.2</v>
      </c>
      <c r="Z81" s="1">
        <v>3.6</v>
      </c>
      <c r="AA81" s="1">
        <v>4.8</v>
      </c>
      <c r="AB81" s="1">
        <v>0</v>
      </c>
      <c r="AC81" s="1">
        <v>3</v>
      </c>
      <c r="AD81" s="1" t="s">
        <v>46</v>
      </c>
      <c r="AE81" s="1">
        <f t="shared" si="39"/>
        <v>0</v>
      </c>
      <c r="AF81" s="1">
        <f t="shared" si="40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5" t="s">
        <v>131</v>
      </c>
      <c r="B82" s="15" t="s">
        <v>36</v>
      </c>
      <c r="C82" s="15"/>
      <c r="D82" s="15"/>
      <c r="E82" s="15"/>
      <c r="F82" s="15"/>
      <c r="G82" s="16">
        <v>0</v>
      </c>
      <c r="H82" s="15">
        <v>45</v>
      </c>
      <c r="I82" s="15" t="s">
        <v>33</v>
      </c>
      <c r="J82" s="15"/>
      <c r="K82" s="15">
        <f t="shared" si="32"/>
        <v>0</v>
      </c>
      <c r="L82" s="15"/>
      <c r="M82" s="15"/>
      <c r="N82" s="15"/>
      <c r="O82" s="15"/>
      <c r="P82" s="15">
        <f t="shared" si="36"/>
        <v>0</v>
      </c>
      <c r="Q82" s="17"/>
      <c r="R82" s="17"/>
      <c r="S82" s="17"/>
      <c r="T82" s="17"/>
      <c r="U82" s="17"/>
      <c r="V82" s="15"/>
      <c r="W82" s="15" t="e">
        <f t="shared" si="41"/>
        <v>#DIV/0!</v>
      </c>
      <c r="X82" s="15" t="e">
        <f t="shared" si="38"/>
        <v>#DIV/0!</v>
      </c>
      <c r="Y82" s="15">
        <v>0</v>
      </c>
      <c r="Z82" s="15">
        <v>0</v>
      </c>
      <c r="AA82" s="15">
        <v>0</v>
      </c>
      <c r="AB82" s="15">
        <v>0</v>
      </c>
      <c r="AC82" s="15">
        <v>-0.13220000000000001</v>
      </c>
      <c r="AD82" s="15" t="s">
        <v>132</v>
      </c>
      <c r="AE82" s="15">
        <f t="shared" si="39"/>
        <v>0</v>
      </c>
      <c r="AF82" s="15">
        <f t="shared" si="40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133</v>
      </c>
      <c r="B83" s="1" t="s">
        <v>32</v>
      </c>
      <c r="C83" s="1">
        <v>129</v>
      </c>
      <c r="D83" s="1"/>
      <c r="E83" s="1">
        <v>92</v>
      </c>
      <c r="F83" s="1">
        <v>14</v>
      </c>
      <c r="G83" s="6">
        <v>0.4</v>
      </c>
      <c r="H83" s="1">
        <v>60</v>
      </c>
      <c r="I83" s="1" t="s">
        <v>33</v>
      </c>
      <c r="J83" s="1">
        <v>94</v>
      </c>
      <c r="K83" s="1">
        <f t="shared" si="32"/>
        <v>-2</v>
      </c>
      <c r="L83" s="1"/>
      <c r="M83" s="1"/>
      <c r="N83" s="1">
        <v>70</v>
      </c>
      <c r="O83" s="1">
        <v>40</v>
      </c>
      <c r="P83" s="1">
        <f t="shared" si="36"/>
        <v>18.399999999999999</v>
      </c>
      <c r="Q83" s="5">
        <f t="shared" ref="Q83:Q93" si="46">13*P83-O83-N83-F83</f>
        <v>115.19999999999999</v>
      </c>
      <c r="R83" s="5">
        <v>135</v>
      </c>
      <c r="S83" s="5">
        <f t="shared" ref="S83:S93" si="47">ROUND(R83,0)-T83</f>
        <v>85</v>
      </c>
      <c r="T83" s="5">
        <v>50</v>
      </c>
      <c r="U83" s="5">
        <v>160</v>
      </c>
      <c r="V83" s="1"/>
      <c r="W83" s="1">
        <f t="shared" ref="W83:W93" si="48">(F83+N83+O83+R83)/P83</f>
        <v>14.07608695652174</v>
      </c>
      <c r="X83" s="1">
        <f t="shared" si="38"/>
        <v>6.7391304347826093</v>
      </c>
      <c r="Y83" s="1">
        <v>15.2</v>
      </c>
      <c r="Z83" s="1">
        <v>7.6</v>
      </c>
      <c r="AA83" s="1">
        <v>13.8</v>
      </c>
      <c r="AB83" s="1">
        <v>6</v>
      </c>
      <c r="AC83" s="1">
        <v>10.4</v>
      </c>
      <c r="AD83" s="1" t="s">
        <v>46</v>
      </c>
      <c r="AE83" s="1">
        <f t="shared" si="39"/>
        <v>34</v>
      </c>
      <c r="AF83" s="1">
        <f t="shared" si="40"/>
        <v>20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134</v>
      </c>
      <c r="B84" s="1" t="s">
        <v>36</v>
      </c>
      <c r="C84" s="1">
        <v>23.745000000000001</v>
      </c>
      <c r="D84" s="1">
        <v>64.465999999999994</v>
      </c>
      <c r="E84" s="1">
        <v>17.721</v>
      </c>
      <c r="F84" s="1">
        <v>64.319999999999993</v>
      </c>
      <c r="G84" s="6">
        <v>1</v>
      </c>
      <c r="H84" s="1">
        <v>60</v>
      </c>
      <c r="I84" s="1" t="s">
        <v>33</v>
      </c>
      <c r="J84" s="1">
        <v>16.5</v>
      </c>
      <c r="K84" s="1">
        <f t="shared" si="32"/>
        <v>1.2210000000000001</v>
      </c>
      <c r="L84" s="1"/>
      <c r="M84" s="1"/>
      <c r="N84" s="1">
        <v>32</v>
      </c>
      <c r="O84" s="1"/>
      <c r="P84" s="1">
        <f t="shared" si="36"/>
        <v>3.5442</v>
      </c>
      <c r="Q84" s="5"/>
      <c r="R84" s="5">
        <f t="shared" ref="R84:R91" si="49">Q84</f>
        <v>0</v>
      </c>
      <c r="S84" s="5">
        <f t="shared" si="47"/>
        <v>0</v>
      </c>
      <c r="T84" s="5"/>
      <c r="U84" s="5"/>
      <c r="V84" s="1"/>
      <c r="W84" s="1">
        <f t="shared" si="48"/>
        <v>27.176795891879689</v>
      </c>
      <c r="X84" s="1">
        <f t="shared" si="38"/>
        <v>27.176795891879689</v>
      </c>
      <c r="Y84" s="1">
        <v>8.3780000000000001</v>
      </c>
      <c r="Z84" s="1">
        <v>8.3225999999999996</v>
      </c>
      <c r="AA84" s="1">
        <v>3.2288000000000001</v>
      </c>
      <c r="AB84" s="1">
        <v>7.0329999999999986</v>
      </c>
      <c r="AC84" s="1">
        <v>8.8872</v>
      </c>
      <c r="AD84" s="1" t="s">
        <v>46</v>
      </c>
      <c r="AE84" s="1">
        <f t="shared" si="39"/>
        <v>0</v>
      </c>
      <c r="AF84" s="1">
        <f t="shared" si="40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135</v>
      </c>
      <c r="B85" s="1" t="s">
        <v>32</v>
      </c>
      <c r="C85" s="1">
        <v>3</v>
      </c>
      <c r="D85" s="1">
        <v>8</v>
      </c>
      <c r="E85" s="1">
        <v>-2</v>
      </c>
      <c r="F85" s="1">
        <v>8</v>
      </c>
      <c r="G85" s="6">
        <v>0.66</v>
      </c>
      <c r="H85" s="1">
        <v>45</v>
      </c>
      <c r="I85" s="1" t="s">
        <v>33</v>
      </c>
      <c r="J85" s="1">
        <v>19</v>
      </c>
      <c r="K85" s="1">
        <f t="shared" si="32"/>
        <v>-21</v>
      </c>
      <c r="L85" s="1"/>
      <c r="M85" s="1"/>
      <c r="N85" s="1">
        <v>8</v>
      </c>
      <c r="O85" s="1"/>
      <c r="P85" s="1">
        <f t="shared" si="36"/>
        <v>-0.4</v>
      </c>
      <c r="Q85" s="5"/>
      <c r="R85" s="5">
        <f t="shared" si="49"/>
        <v>0</v>
      </c>
      <c r="S85" s="5">
        <f t="shared" si="47"/>
        <v>0</v>
      </c>
      <c r="T85" s="5"/>
      <c r="U85" s="5"/>
      <c r="V85" s="1"/>
      <c r="W85" s="1">
        <f t="shared" si="48"/>
        <v>-40</v>
      </c>
      <c r="X85" s="1">
        <f t="shared" si="38"/>
        <v>-40</v>
      </c>
      <c r="Y85" s="1">
        <v>1</v>
      </c>
      <c r="Z85" s="1">
        <v>0.6</v>
      </c>
      <c r="AA85" s="1">
        <v>0.2</v>
      </c>
      <c r="AB85" s="1">
        <v>1.8</v>
      </c>
      <c r="AC85" s="1">
        <v>1</v>
      </c>
      <c r="AD85" s="1"/>
      <c r="AE85" s="1">
        <f t="shared" si="39"/>
        <v>0</v>
      </c>
      <c r="AF85" s="1">
        <f t="shared" si="40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136</v>
      </c>
      <c r="B86" s="1" t="s">
        <v>32</v>
      </c>
      <c r="C86" s="1">
        <v>31</v>
      </c>
      <c r="D86" s="1">
        <v>8</v>
      </c>
      <c r="E86" s="1">
        <v>6</v>
      </c>
      <c r="F86" s="1">
        <v>33</v>
      </c>
      <c r="G86" s="6">
        <v>0.66</v>
      </c>
      <c r="H86" s="1">
        <v>45</v>
      </c>
      <c r="I86" s="1" t="s">
        <v>33</v>
      </c>
      <c r="J86" s="1">
        <v>6</v>
      </c>
      <c r="K86" s="1">
        <f t="shared" si="32"/>
        <v>0</v>
      </c>
      <c r="L86" s="1"/>
      <c r="M86" s="1"/>
      <c r="N86" s="1"/>
      <c r="O86" s="1"/>
      <c r="P86" s="1">
        <f t="shared" si="36"/>
        <v>1.2</v>
      </c>
      <c r="Q86" s="5"/>
      <c r="R86" s="5">
        <f t="shared" si="49"/>
        <v>0</v>
      </c>
      <c r="S86" s="5">
        <f t="shared" si="47"/>
        <v>0</v>
      </c>
      <c r="T86" s="5"/>
      <c r="U86" s="5"/>
      <c r="V86" s="1"/>
      <c r="W86" s="1">
        <f t="shared" si="48"/>
        <v>27.5</v>
      </c>
      <c r="X86" s="1">
        <f t="shared" si="38"/>
        <v>27.5</v>
      </c>
      <c r="Y86" s="1">
        <v>0</v>
      </c>
      <c r="Z86" s="1">
        <v>1.8</v>
      </c>
      <c r="AA86" s="1">
        <v>2</v>
      </c>
      <c r="AB86" s="1">
        <v>0.8</v>
      </c>
      <c r="AC86" s="1">
        <v>1.2</v>
      </c>
      <c r="AD86" s="19" t="s">
        <v>37</v>
      </c>
      <c r="AE86" s="1">
        <f t="shared" si="39"/>
        <v>0</v>
      </c>
      <c r="AF86" s="1">
        <f t="shared" si="40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137</v>
      </c>
      <c r="B87" s="1" t="s">
        <v>32</v>
      </c>
      <c r="C87" s="1">
        <v>23</v>
      </c>
      <c r="D87" s="1">
        <v>24</v>
      </c>
      <c r="E87" s="1">
        <v>27</v>
      </c>
      <c r="F87" s="1">
        <v>9</v>
      </c>
      <c r="G87" s="6">
        <v>0.33</v>
      </c>
      <c r="H87" s="1">
        <v>45</v>
      </c>
      <c r="I87" s="1" t="s">
        <v>33</v>
      </c>
      <c r="J87" s="1">
        <v>30</v>
      </c>
      <c r="K87" s="1">
        <f t="shared" si="32"/>
        <v>-3</v>
      </c>
      <c r="L87" s="1"/>
      <c r="M87" s="1"/>
      <c r="N87" s="1">
        <v>58</v>
      </c>
      <c r="O87" s="1">
        <v>32</v>
      </c>
      <c r="P87" s="1">
        <f t="shared" si="36"/>
        <v>5.4</v>
      </c>
      <c r="Q87" s="5"/>
      <c r="R87" s="5">
        <f t="shared" si="49"/>
        <v>0</v>
      </c>
      <c r="S87" s="5">
        <f t="shared" si="47"/>
        <v>0</v>
      </c>
      <c r="T87" s="5"/>
      <c r="U87" s="5"/>
      <c r="V87" s="1"/>
      <c r="W87" s="1">
        <f t="shared" si="48"/>
        <v>18.333333333333332</v>
      </c>
      <c r="X87" s="1">
        <f t="shared" si="38"/>
        <v>18.333333333333332</v>
      </c>
      <c r="Y87" s="1">
        <v>8.8000000000000007</v>
      </c>
      <c r="Z87" s="1">
        <v>6</v>
      </c>
      <c r="AA87" s="1">
        <v>4</v>
      </c>
      <c r="AB87" s="1">
        <v>-1.4</v>
      </c>
      <c r="AC87" s="1">
        <v>4</v>
      </c>
      <c r="AD87" s="1" t="s">
        <v>46</v>
      </c>
      <c r="AE87" s="1">
        <f t="shared" si="39"/>
        <v>0</v>
      </c>
      <c r="AF87" s="1">
        <f t="shared" si="40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138</v>
      </c>
      <c r="B88" s="1" t="s">
        <v>32</v>
      </c>
      <c r="C88" s="1">
        <v>312</v>
      </c>
      <c r="D88" s="1"/>
      <c r="E88" s="1">
        <v>89</v>
      </c>
      <c r="F88" s="1">
        <v>203</v>
      </c>
      <c r="G88" s="6">
        <v>0.36</v>
      </c>
      <c r="H88" s="1">
        <v>45</v>
      </c>
      <c r="I88" s="1" t="s">
        <v>33</v>
      </c>
      <c r="J88" s="1">
        <v>97</v>
      </c>
      <c r="K88" s="1">
        <f t="shared" si="32"/>
        <v>-8</v>
      </c>
      <c r="L88" s="1"/>
      <c r="M88" s="1"/>
      <c r="N88" s="1"/>
      <c r="O88" s="1"/>
      <c r="P88" s="1">
        <f t="shared" si="36"/>
        <v>17.8</v>
      </c>
      <c r="Q88" s="5">
        <f t="shared" si="46"/>
        <v>28.400000000000006</v>
      </c>
      <c r="R88" s="5">
        <v>50</v>
      </c>
      <c r="S88" s="5">
        <f t="shared" si="47"/>
        <v>50</v>
      </c>
      <c r="T88" s="5"/>
      <c r="U88" s="5">
        <v>70</v>
      </c>
      <c r="V88" s="1"/>
      <c r="W88" s="1">
        <f t="shared" si="48"/>
        <v>14.213483146067416</v>
      </c>
      <c r="X88" s="1">
        <f t="shared" si="38"/>
        <v>11.404494382022472</v>
      </c>
      <c r="Y88" s="1">
        <v>14</v>
      </c>
      <c r="Z88" s="1">
        <v>12</v>
      </c>
      <c r="AA88" s="1">
        <v>35.4</v>
      </c>
      <c r="AB88" s="1">
        <v>10.6</v>
      </c>
      <c r="AC88" s="1">
        <v>20.399999999999999</v>
      </c>
      <c r="AD88" s="1"/>
      <c r="AE88" s="1">
        <f t="shared" si="39"/>
        <v>18</v>
      </c>
      <c r="AF88" s="1">
        <f t="shared" si="40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139</v>
      </c>
      <c r="B89" s="1" t="s">
        <v>32</v>
      </c>
      <c r="C89" s="1">
        <v>409</v>
      </c>
      <c r="D89" s="1"/>
      <c r="E89" s="1">
        <v>286</v>
      </c>
      <c r="F89" s="1">
        <v>59</v>
      </c>
      <c r="G89" s="6">
        <v>0.15</v>
      </c>
      <c r="H89" s="1">
        <v>60</v>
      </c>
      <c r="I89" s="1" t="s">
        <v>33</v>
      </c>
      <c r="J89" s="1">
        <v>293</v>
      </c>
      <c r="K89" s="1">
        <f t="shared" si="32"/>
        <v>-7</v>
      </c>
      <c r="L89" s="1"/>
      <c r="M89" s="1"/>
      <c r="N89" s="1">
        <v>107</v>
      </c>
      <c r="O89" s="1"/>
      <c r="P89" s="1">
        <f t="shared" si="36"/>
        <v>57.2</v>
      </c>
      <c r="Q89" s="5">
        <f t="shared" ref="Q89:Q91" si="50">15*P89-O89-N89-F89</f>
        <v>692</v>
      </c>
      <c r="R89" s="5">
        <f t="shared" si="49"/>
        <v>692</v>
      </c>
      <c r="S89" s="5">
        <f t="shared" si="47"/>
        <v>362</v>
      </c>
      <c r="T89" s="5">
        <v>330</v>
      </c>
      <c r="U89" s="5"/>
      <c r="V89" s="1"/>
      <c r="W89" s="1">
        <f t="shared" si="48"/>
        <v>15</v>
      </c>
      <c r="X89" s="1">
        <f t="shared" si="38"/>
        <v>2.9020979020979021</v>
      </c>
      <c r="Y89" s="1">
        <v>35.799999999999997</v>
      </c>
      <c r="Z89" s="1">
        <v>34.6</v>
      </c>
      <c r="AA89" s="1">
        <v>50</v>
      </c>
      <c r="AB89" s="1">
        <v>33.4</v>
      </c>
      <c r="AC89" s="1">
        <v>50.4</v>
      </c>
      <c r="AD89" s="1" t="s">
        <v>140</v>
      </c>
      <c r="AE89" s="1">
        <f t="shared" si="39"/>
        <v>54.3</v>
      </c>
      <c r="AF89" s="1">
        <f t="shared" si="40"/>
        <v>49.5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141</v>
      </c>
      <c r="B90" s="1" t="s">
        <v>32</v>
      </c>
      <c r="C90" s="1">
        <v>501</v>
      </c>
      <c r="D90" s="1">
        <v>4</v>
      </c>
      <c r="E90" s="1">
        <v>345</v>
      </c>
      <c r="F90" s="1">
        <v>137</v>
      </c>
      <c r="G90" s="6">
        <v>0.15</v>
      </c>
      <c r="H90" s="1">
        <v>60</v>
      </c>
      <c r="I90" s="1" t="s">
        <v>33</v>
      </c>
      <c r="J90" s="1">
        <v>349</v>
      </c>
      <c r="K90" s="1">
        <f t="shared" si="32"/>
        <v>-4</v>
      </c>
      <c r="L90" s="1"/>
      <c r="M90" s="1"/>
      <c r="N90" s="1"/>
      <c r="O90" s="1"/>
      <c r="P90" s="1">
        <f t="shared" si="36"/>
        <v>69</v>
      </c>
      <c r="Q90" s="5">
        <f t="shared" si="50"/>
        <v>898</v>
      </c>
      <c r="R90" s="5">
        <f t="shared" si="49"/>
        <v>898</v>
      </c>
      <c r="S90" s="5">
        <f t="shared" si="47"/>
        <v>478</v>
      </c>
      <c r="T90" s="5">
        <v>420</v>
      </c>
      <c r="U90" s="5"/>
      <c r="V90" s="1"/>
      <c r="W90" s="1">
        <f t="shared" si="48"/>
        <v>15</v>
      </c>
      <c r="X90" s="1">
        <f t="shared" si="38"/>
        <v>1.9855072463768115</v>
      </c>
      <c r="Y90" s="1">
        <v>30.8</v>
      </c>
      <c r="Z90" s="1">
        <v>37.4</v>
      </c>
      <c r="AA90" s="1">
        <v>56.8</v>
      </c>
      <c r="AB90" s="1">
        <v>37</v>
      </c>
      <c r="AC90" s="1">
        <v>48.2</v>
      </c>
      <c r="AD90" s="1"/>
      <c r="AE90" s="1">
        <f t="shared" si="39"/>
        <v>71.7</v>
      </c>
      <c r="AF90" s="1">
        <f t="shared" si="40"/>
        <v>63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142</v>
      </c>
      <c r="B91" s="1" t="s">
        <v>32</v>
      </c>
      <c r="C91" s="1">
        <v>695</v>
      </c>
      <c r="D91" s="1"/>
      <c r="E91" s="1">
        <v>410</v>
      </c>
      <c r="F91" s="1">
        <v>230</v>
      </c>
      <c r="G91" s="6">
        <v>0.15</v>
      </c>
      <c r="H91" s="1">
        <v>60</v>
      </c>
      <c r="I91" s="1" t="s">
        <v>33</v>
      </c>
      <c r="J91" s="1">
        <v>412</v>
      </c>
      <c r="K91" s="1">
        <f t="shared" si="32"/>
        <v>-2</v>
      </c>
      <c r="L91" s="1"/>
      <c r="M91" s="1"/>
      <c r="N91" s="1">
        <v>0</v>
      </c>
      <c r="O91" s="1">
        <v>48</v>
      </c>
      <c r="P91" s="1">
        <f t="shared" si="36"/>
        <v>82</v>
      </c>
      <c r="Q91" s="5">
        <f t="shared" si="50"/>
        <v>952</v>
      </c>
      <c r="R91" s="5">
        <f t="shared" si="49"/>
        <v>952</v>
      </c>
      <c r="S91" s="5">
        <f t="shared" si="47"/>
        <v>502</v>
      </c>
      <c r="T91" s="5">
        <v>450</v>
      </c>
      <c r="U91" s="5"/>
      <c r="V91" s="1"/>
      <c r="W91" s="1">
        <f t="shared" si="48"/>
        <v>15</v>
      </c>
      <c r="X91" s="1">
        <f t="shared" si="38"/>
        <v>3.3902439024390243</v>
      </c>
      <c r="Y91" s="1">
        <v>49.2</v>
      </c>
      <c r="Z91" s="1">
        <v>58.6</v>
      </c>
      <c r="AA91" s="1">
        <v>77.599999999999994</v>
      </c>
      <c r="AB91" s="1">
        <v>47.8</v>
      </c>
      <c r="AC91" s="1">
        <v>85</v>
      </c>
      <c r="AD91" s="1"/>
      <c r="AE91" s="1">
        <f t="shared" si="39"/>
        <v>75.3</v>
      </c>
      <c r="AF91" s="1">
        <f t="shared" si="40"/>
        <v>67.5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143</v>
      </c>
      <c r="B92" s="1" t="s">
        <v>36</v>
      </c>
      <c r="C92" s="1">
        <v>257.37900000000002</v>
      </c>
      <c r="D92" s="1">
        <v>462.70800000000003</v>
      </c>
      <c r="E92" s="1">
        <v>258.38799999999998</v>
      </c>
      <c r="F92" s="1">
        <v>399.101</v>
      </c>
      <c r="G92" s="6">
        <v>1</v>
      </c>
      <c r="H92" s="1">
        <v>45</v>
      </c>
      <c r="I92" s="1" t="s">
        <v>51</v>
      </c>
      <c r="J92" s="1">
        <v>256.10000000000002</v>
      </c>
      <c r="K92" s="1">
        <f t="shared" si="32"/>
        <v>2.2879999999999541</v>
      </c>
      <c r="L92" s="1"/>
      <c r="M92" s="1"/>
      <c r="N92" s="1"/>
      <c r="O92" s="1"/>
      <c r="P92" s="1">
        <f t="shared" si="36"/>
        <v>51.677599999999998</v>
      </c>
      <c r="Q92" s="5">
        <f>14*P92-O92-N92-F92</f>
        <v>324.3854</v>
      </c>
      <c r="R92" s="5">
        <v>370</v>
      </c>
      <c r="S92" s="5">
        <f t="shared" si="47"/>
        <v>220</v>
      </c>
      <c r="T92" s="5">
        <v>150</v>
      </c>
      <c r="U92" s="5">
        <v>400</v>
      </c>
      <c r="V92" s="1"/>
      <c r="W92" s="1">
        <f t="shared" si="48"/>
        <v>14.882676440082358</v>
      </c>
      <c r="X92" s="1">
        <f t="shared" si="38"/>
        <v>7.7229012183228329</v>
      </c>
      <c r="Y92" s="1">
        <v>40.713200000000001</v>
      </c>
      <c r="Z92" s="1">
        <v>54.632199999999997</v>
      </c>
      <c r="AA92" s="1">
        <v>45.465000000000003</v>
      </c>
      <c r="AB92" s="1">
        <v>27.2224</v>
      </c>
      <c r="AC92" s="1">
        <v>47.752000000000002</v>
      </c>
      <c r="AD92" s="1"/>
      <c r="AE92" s="1">
        <f t="shared" si="39"/>
        <v>220</v>
      </c>
      <c r="AF92" s="1">
        <f t="shared" si="40"/>
        <v>150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144</v>
      </c>
      <c r="B93" s="1" t="s">
        <v>32</v>
      </c>
      <c r="C93" s="1">
        <v>30</v>
      </c>
      <c r="D93" s="1">
        <v>50</v>
      </c>
      <c r="E93" s="18">
        <f>30+E47</f>
        <v>31</v>
      </c>
      <c r="F93" s="18">
        <f>45+F47</f>
        <v>43</v>
      </c>
      <c r="G93" s="6">
        <v>0.1</v>
      </c>
      <c r="H93" s="1">
        <v>60</v>
      </c>
      <c r="I93" s="1" t="s">
        <v>33</v>
      </c>
      <c r="J93" s="1">
        <v>32</v>
      </c>
      <c r="K93" s="1">
        <f t="shared" si="32"/>
        <v>-1</v>
      </c>
      <c r="L93" s="1"/>
      <c r="M93" s="1"/>
      <c r="N93" s="1"/>
      <c r="O93" s="1"/>
      <c r="P93" s="1">
        <f t="shared" si="36"/>
        <v>6.2</v>
      </c>
      <c r="Q93" s="5">
        <f t="shared" si="46"/>
        <v>37.600000000000009</v>
      </c>
      <c r="R93" s="5">
        <v>50</v>
      </c>
      <c r="S93" s="5">
        <f t="shared" si="47"/>
        <v>50</v>
      </c>
      <c r="T93" s="5"/>
      <c r="U93" s="5">
        <v>60</v>
      </c>
      <c r="V93" s="1"/>
      <c r="W93" s="1">
        <f t="shared" si="48"/>
        <v>15</v>
      </c>
      <c r="X93" s="1">
        <f t="shared" si="38"/>
        <v>6.935483870967742</v>
      </c>
      <c r="Y93" s="1">
        <v>4.8</v>
      </c>
      <c r="Z93" s="1">
        <v>7.2</v>
      </c>
      <c r="AA93" s="1">
        <v>6</v>
      </c>
      <c r="AB93" s="1">
        <v>5</v>
      </c>
      <c r="AC93" s="1">
        <v>1.2</v>
      </c>
      <c r="AD93" s="1" t="s">
        <v>107</v>
      </c>
      <c r="AE93" s="1">
        <f t="shared" si="39"/>
        <v>5</v>
      </c>
      <c r="AF93" s="1">
        <f t="shared" si="40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0" t="s">
        <v>145</v>
      </c>
      <c r="B94" s="10" t="s">
        <v>36</v>
      </c>
      <c r="C94" s="10"/>
      <c r="D94" s="10">
        <v>4.6619999999999999</v>
      </c>
      <c r="E94" s="10">
        <v>4.6619999999999999</v>
      </c>
      <c r="F94" s="10"/>
      <c r="G94" s="11">
        <v>0</v>
      </c>
      <c r="H94" s="10">
        <v>45</v>
      </c>
      <c r="I94" s="10" t="s">
        <v>39</v>
      </c>
      <c r="J94" s="10">
        <v>4</v>
      </c>
      <c r="K94" s="10">
        <f t="shared" si="32"/>
        <v>0.66199999999999992</v>
      </c>
      <c r="L94" s="10"/>
      <c r="M94" s="10"/>
      <c r="N94" s="10"/>
      <c r="O94" s="10"/>
      <c r="P94" s="10">
        <f t="shared" si="36"/>
        <v>0.93240000000000001</v>
      </c>
      <c r="Q94" s="12"/>
      <c r="R94" s="12"/>
      <c r="S94" s="12"/>
      <c r="T94" s="12"/>
      <c r="U94" s="12"/>
      <c r="V94" s="10"/>
      <c r="W94" s="10">
        <f t="shared" si="41"/>
        <v>0</v>
      </c>
      <c r="X94" s="10">
        <f t="shared" si="38"/>
        <v>0</v>
      </c>
      <c r="Y94" s="10">
        <v>0.62539999999999996</v>
      </c>
      <c r="Z94" s="10">
        <v>5.2304000000000004</v>
      </c>
      <c r="AA94" s="10">
        <v>16.482800000000001</v>
      </c>
      <c r="AB94" s="10">
        <v>9.7542000000000009</v>
      </c>
      <c r="AC94" s="10">
        <v>10.833399999999999</v>
      </c>
      <c r="AD94" s="10" t="s">
        <v>146</v>
      </c>
      <c r="AE94" s="10">
        <f t="shared" si="39"/>
        <v>0</v>
      </c>
      <c r="AF94" s="10">
        <f t="shared" si="40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147</v>
      </c>
      <c r="B95" s="1" t="s">
        <v>32</v>
      </c>
      <c r="C95" s="1">
        <v>87</v>
      </c>
      <c r="D95" s="1">
        <v>40</v>
      </c>
      <c r="E95" s="1">
        <v>99</v>
      </c>
      <c r="F95" s="1">
        <v>17</v>
      </c>
      <c r="G95" s="6">
        <v>0.6</v>
      </c>
      <c r="H95" s="1" t="e">
        <v>#N/A</v>
      </c>
      <c r="I95" s="1" t="s">
        <v>33</v>
      </c>
      <c r="J95" s="1">
        <v>99</v>
      </c>
      <c r="K95" s="1">
        <f t="shared" si="32"/>
        <v>0</v>
      </c>
      <c r="L95" s="1"/>
      <c r="M95" s="1"/>
      <c r="N95" s="1">
        <v>40</v>
      </c>
      <c r="O95" s="1">
        <v>30</v>
      </c>
      <c r="P95" s="1">
        <f t="shared" si="36"/>
        <v>19.8</v>
      </c>
      <c r="Q95" s="5">
        <f t="shared" ref="Q95" si="51">13*P95-O95-N95-F95</f>
        <v>170.40000000000003</v>
      </c>
      <c r="R95" s="5">
        <v>190</v>
      </c>
      <c r="S95" s="5">
        <f t="shared" ref="S95:S97" si="52">ROUND(R95,0)-T95</f>
        <v>100</v>
      </c>
      <c r="T95" s="5">
        <v>90</v>
      </c>
      <c r="U95" s="5">
        <v>250</v>
      </c>
      <c r="V95" s="1"/>
      <c r="W95" s="1">
        <f t="shared" ref="W95:W97" si="53">(F95+N95+O95+R95)/P95</f>
        <v>13.98989898989899</v>
      </c>
      <c r="X95" s="1">
        <f t="shared" si="38"/>
        <v>4.3939393939393936</v>
      </c>
      <c r="Y95" s="1">
        <v>12</v>
      </c>
      <c r="Z95" s="1">
        <v>12</v>
      </c>
      <c r="AA95" s="1">
        <v>13.4</v>
      </c>
      <c r="AB95" s="1">
        <v>10.8</v>
      </c>
      <c r="AC95" s="1">
        <v>9</v>
      </c>
      <c r="AD95" s="1"/>
      <c r="AE95" s="1">
        <f t="shared" si="39"/>
        <v>60</v>
      </c>
      <c r="AF95" s="1">
        <f t="shared" si="40"/>
        <v>54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148</v>
      </c>
      <c r="B96" s="1" t="s">
        <v>36</v>
      </c>
      <c r="C96" s="1">
        <v>245.41</v>
      </c>
      <c r="D96" s="1"/>
      <c r="E96" s="1">
        <v>49.521000000000001</v>
      </c>
      <c r="F96" s="1">
        <v>185.98400000000001</v>
      </c>
      <c r="G96" s="6">
        <v>1</v>
      </c>
      <c r="H96" s="1">
        <v>60</v>
      </c>
      <c r="I96" s="1" t="s">
        <v>51</v>
      </c>
      <c r="J96" s="1">
        <v>50</v>
      </c>
      <c r="K96" s="1">
        <f t="shared" si="32"/>
        <v>-0.4789999999999992</v>
      </c>
      <c r="L96" s="1"/>
      <c r="M96" s="1"/>
      <c r="N96" s="1"/>
      <c r="O96" s="1"/>
      <c r="P96" s="1">
        <f t="shared" si="36"/>
        <v>9.9041999999999994</v>
      </c>
      <c r="Q96" s="5"/>
      <c r="R96" s="5">
        <f t="shared" ref="R96:R97" si="54">Q96</f>
        <v>0</v>
      </c>
      <c r="S96" s="5">
        <f t="shared" si="52"/>
        <v>0</v>
      </c>
      <c r="T96" s="5"/>
      <c r="U96" s="5"/>
      <c r="V96" s="1"/>
      <c r="W96" s="1">
        <f t="shared" si="53"/>
        <v>18.77829607641203</v>
      </c>
      <c r="X96" s="1">
        <f t="shared" si="38"/>
        <v>18.77829607641203</v>
      </c>
      <c r="Y96" s="1">
        <v>4.3574000000000002</v>
      </c>
      <c r="Z96" s="1">
        <v>3.5131999999999999</v>
      </c>
      <c r="AA96" s="1">
        <v>19.384799999999998</v>
      </c>
      <c r="AB96" s="1">
        <v>6.7912000000000008</v>
      </c>
      <c r="AC96" s="1">
        <v>10.6228</v>
      </c>
      <c r="AD96" s="14" t="s">
        <v>43</v>
      </c>
      <c r="AE96" s="1">
        <f t="shared" si="39"/>
        <v>0</v>
      </c>
      <c r="AF96" s="1">
        <f t="shared" si="40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149</v>
      </c>
      <c r="B97" s="1" t="s">
        <v>36</v>
      </c>
      <c r="C97" s="1">
        <v>127.31699999999999</v>
      </c>
      <c r="D97" s="1"/>
      <c r="E97" s="1">
        <v>39.262999999999998</v>
      </c>
      <c r="F97" s="1">
        <v>76.335999999999999</v>
      </c>
      <c r="G97" s="6">
        <v>1</v>
      </c>
      <c r="H97" s="1">
        <v>60</v>
      </c>
      <c r="I97" s="1" t="s">
        <v>51</v>
      </c>
      <c r="J97" s="1">
        <v>40</v>
      </c>
      <c r="K97" s="1">
        <f t="shared" si="32"/>
        <v>-0.73700000000000188</v>
      </c>
      <c r="L97" s="1"/>
      <c r="M97" s="1"/>
      <c r="N97" s="1"/>
      <c r="O97" s="1"/>
      <c r="P97" s="1">
        <f t="shared" si="36"/>
        <v>7.8525999999999998</v>
      </c>
      <c r="Q97" s="5">
        <f t="shared" ref="Q97" si="55">14*P97-O97-N97-F97</f>
        <v>33.600399999999993</v>
      </c>
      <c r="R97" s="5">
        <f t="shared" si="54"/>
        <v>33.600399999999993</v>
      </c>
      <c r="S97" s="5">
        <f t="shared" si="52"/>
        <v>34</v>
      </c>
      <c r="T97" s="5"/>
      <c r="U97" s="5"/>
      <c r="V97" s="1"/>
      <c r="W97" s="1">
        <f t="shared" si="53"/>
        <v>14</v>
      </c>
      <c r="X97" s="1">
        <f t="shared" si="38"/>
        <v>9.7211114790005855</v>
      </c>
      <c r="Y97" s="1">
        <v>5.4526000000000003</v>
      </c>
      <c r="Z97" s="1">
        <v>3.1362000000000001</v>
      </c>
      <c r="AA97" s="1">
        <v>12.6808</v>
      </c>
      <c r="AB97" s="1">
        <v>5.0335999999999999</v>
      </c>
      <c r="AC97" s="1">
        <v>7.3752000000000004</v>
      </c>
      <c r="AD97" s="1"/>
      <c r="AE97" s="1">
        <f t="shared" si="39"/>
        <v>34</v>
      </c>
      <c r="AF97" s="1">
        <f t="shared" si="40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0" t="s">
        <v>150</v>
      </c>
      <c r="B98" s="10" t="s">
        <v>36</v>
      </c>
      <c r="C98" s="10">
        <v>-28.666</v>
      </c>
      <c r="D98" s="10">
        <v>52.845999999999997</v>
      </c>
      <c r="E98" s="10">
        <v>19.664999999999999</v>
      </c>
      <c r="F98" s="10">
        <v>-3.1150000000000002</v>
      </c>
      <c r="G98" s="11">
        <v>0</v>
      </c>
      <c r="H98" s="10">
        <v>60</v>
      </c>
      <c r="I98" s="10" t="s">
        <v>39</v>
      </c>
      <c r="J98" s="10">
        <v>20.8</v>
      </c>
      <c r="K98" s="10">
        <f t="shared" si="32"/>
        <v>-1.1350000000000016</v>
      </c>
      <c r="L98" s="10"/>
      <c r="M98" s="10"/>
      <c r="N98" s="10"/>
      <c r="O98" s="10"/>
      <c r="P98" s="10">
        <f t="shared" si="36"/>
        <v>3.9329999999999998</v>
      </c>
      <c r="Q98" s="12"/>
      <c r="R98" s="12"/>
      <c r="S98" s="12"/>
      <c r="T98" s="12"/>
      <c r="U98" s="12"/>
      <c r="V98" s="10"/>
      <c r="W98" s="10">
        <f t="shared" si="41"/>
        <v>-0.79201627256547169</v>
      </c>
      <c r="X98" s="10">
        <f t="shared" si="38"/>
        <v>-0.79201627256547169</v>
      </c>
      <c r="Y98" s="10">
        <v>6.7481999999999998</v>
      </c>
      <c r="Z98" s="10">
        <v>8.9952000000000005</v>
      </c>
      <c r="AA98" s="10">
        <v>8.7896000000000001</v>
      </c>
      <c r="AB98" s="10">
        <v>9.8680000000000003</v>
      </c>
      <c r="AC98" s="10">
        <v>8.142199999999999</v>
      </c>
      <c r="AD98" s="10" t="s">
        <v>151</v>
      </c>
      <c r="AE98" s="10">
        <f t="shared" si="39"/>
        <v>0</v>
      </c>
      <c r="AF98" s="10">
        <f t="shared" si="40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152</v>
      </c>
      <c r="B99" s="1" t="s">
        <v>36</v>
      </c>
      <c r="C99" s="1">
        <v>93.185000000000002</v>
      </c>
      <c r="D99" s="1">
        <v>66.87</v>
      </c>
      <c r="E99" s="1">
        <v>72.884</v>
      </c>
      <c r="F99" s="1">
        <v>30.748000000000001</v>
      </c>
      <c r="G99" s="6">
        <v>1</v>
      </c>
      <c r="H99" s="1">
        <v>60</v>
      </c>
      <c r="I99" s="1" t="s">
        <v>42</v>
      </c>
      <c r="J99" s="1">
        <v>68.599999999999994</v>
      </c>
      <c r="K99" s="1">
        <f t="shared" si="32"/>
        <v>4.284000000000006</v>
      </c>
      <c r="L99" s="1"/>
      <c r="M99" s="1"/>
      <c r="N99" s="1">
        <v>0</v>
      </c>
      <c r="O99" s="1">
        <v>30</v>
      </c>
      <c r="P99" s="1">
        <f t="shared" si="36"/>
        <v>14.5768</v>
      </c>
      <c r="Q99" s="5">
        <f>14*P99-O99-N99-F99</f>
        <v>143.3272</v>
      </c>
      <c r="R99" s="5">
        <v>160</v>
      </c>
      <c r="S99" s="5">
        <f>ROUND(R99,0)-T99</f>
        <v>100</v>
      </c>
      <c r="T99" s="5">
        <v>60</v>
      </c>
      <c r="U99" s="5">
        <v>200</v>
      </c>
      <c r="V99" s="1"/>
      <c r="W99" s="1">
        <f>(F99+N99+O99+R99)/P99</f>
        <v>15.143790132264968</v>
      </c>
      <c r="X99" s="1">
        <f t="shared" si="38"/>
        <v>4.1674441578398556</v>
      </c>
      <c r="Y99" s="1">
        <v>10.277200000000001</v>
      </c>
      <c r="Z99" s="1">
        <v>11.700799999999999</v>
      </c>
      <c r="AA99" s="1">
        <v>2.9722</v>
      </c>
      <c r="AB99" s="1">
        <v>3.5830000000000002</v>
      </c>
      <c r="AC99" s="1">
        <v>1.5032000000000001</v>
      </c>
      <c r="AD99" s="1" t="s">
        <v>153</v>
      </c>
      <c r="AE99" s="1">
        <f t="shared" si="39"/>
        <v>100</v>
      </c>
      <c r="AF99" s="1">
        <f t="shared" si="40"/>
        <v>60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0" t="s">
        <v>154</v>
      </c>
      <c r="B100" s="10" t="s">
        <v>32</v>
      </c>
      <c r="C100" s="10">
        <v>-2</v>
      </c>
      <c r="D100" s="10">
        <v>5</v>
      </c>
      <c r="E100" s="10"/>
      <c r="F100" s="10"/>
      <c r="G100" s="11">
        <v>0</v>
      </c>
      <c r="H100" s="10" t="e">
        <v>#N/A</v>
      </c>
      <c r="I100" s="10" t="s">
        <v>39</v>
      </c>
      <c r="J100" s="10"/>
      <c r="K100" s="10">
        <f t="shared" si="32"/>
        <v>0</v>
      </c>
      <c r="L100" s="10"/>
      <c r="M100" s="10"/>
      <c r="N100" s="10"/>
      <c r="O100" s="10"/>
      <c r="P100" s="10">
        <f t="shared" si="36"/>
        <v>0</v>
      </c>
      <c r="Q100" s="12"/>
      <c r="R100" s="12"/>
      <c r="S100" s="12"/>
      <c r="T100" s="12"/>
      <c r="U100" s="12"/>
      <c r="V100" s="10"/>
      <c r="W100" s="10" t="e">
        <f t="shared" si="41"/>
        <v>#DIV/0!</v>
      </c>
      <c r="X100" s="10" t="e">
        <f t="shared" si="38"/>
        <v>#DIV/0!</v>
      </c>
      <c r="Y100" s="10">
        <v>2</v>
      </c>
      <c r="Z100" s="10">
        <v>0.2</v>
      </c>
      <c r="AA100" s="10">
        <v>0.4</v>
      </c>
      <c r="AB100" s="10">
        <v>0</v>
      </c>
      <c r="AC100" s="10">
        <v>1</v>
      </c>
      <c r="AD100" s="10" t="s">
        <v>95</v>
      </c>
      <c r="AE100" s="10">
        <f t="shared" si="39"/>
        <v>0</v>
      </c>
      <c r="AF100" s="10">
        <f t="shared" si="40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155</v>
      </c>
      <c r="B101" s="1" t="s">
        <v>32</v>
      </c>
      <c r="C101" s="1">
        <v>136</v>
      </c>
      <c r="D101" s="1"/>
      <c r="E101" s="1">
        <v>-13</v>
      </c>
      <c r="F101" s="1">
        <v>117</v>
      </c>
      <c r="G101" s="6">
        <v>0.33</v>
      </c>
      <c r="H101" s="1">
        <v>30</v>
      </c>
      <c r="I101" s="1" t="s">
        <v>33</v>
      </c>
      <c r="J101" s="1">
        <v>9</v>
      </c>
      <c r="K101" s="1">
        <f t="shared" ref="K101:K106" si="56">E101-J101</f>
        <v>-22</v>
      </c>
      <c r="L101" s="1"/>
      <c r="M101" s="1"/>
      <c r="N101" s="1"/>
      <c r="O101" s="1"/>
      <c r="P101" s="1">
        <f t="shared" si="36"/>
        <v>-2.6</v>
      </c>
      <c r="Q101" s="5"/>
      <c r="R101" s="5">
        <f t="shared" ref="R101:R105" si="57">Q101</f>
        <v>0</v>
      </c>
      <c r="S101" s="5">
        <f t="shared" ref="S101:S105" si="58">ROUND(R101,0)-T101</f>
        <v>0</v>
      </c>
      <c r="T101" s="5"/>
      <c r="U101" s="5"/>
      <c r="V101" s="1"/>
      <c r="W101" s="1">
        <f t="shared" ref="W101:W105" si="59">(F101+N101+O101+R101)/P101</f>
        <v>-45</v>
      </c>
      <c r="X101" s="1">
        <f t="shared" si="38"/>
        <v>-45</v>
      </c>
      <c r="Y101" s="1">
        <v>1.8</v>
      </c>
      <c r="Z101" s="1">
        <v>3.8</v>
      </c>
      <c r="AA101" s="1">
        <v>16.600000000000001</v>
      </c>
      <c r="AB101" s="1">
        <v>9.8000000000000007</v>
      </c>
      <c r="AC101" s="1">
        <v>13.6</v>
      </c>
      <c r="AD101" s="19" t="s">
        <v>37</v>
      </c>
      <c r="AE101" s="1">
        <f t="shared" si="39"/>
        <v>0</v>
      </c>
      <c r="AF101" s="1">
        <f t="shared" si="40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156</v>
      </c>
      <c r="B102" s="1" t="s">
        <v>32</v>
      </c>
      <c r="C102" s="1">
        <v>2</v>
      </c>
      <c r="D102" s="1">
        <v>400</v>
      </c>
      <c r="E102" s="1">
        <v>19</v>
      </c>
      <c r="F102" s="1">
        <v>376</v>
      </c>
      <c r="G102" s="6">
        <v>0.18</v>
      </c>
      <c r="H102" s="1">
        <v>45</v>
      </c>
      <c r="I102" s="1" t="s">
        <v>33</v>
      </c>
      <c r="J102" s="1">
        <v>63</v>
      </c>
      <c r="K102" s="1">
        <f t="shared" si="56"/>
        <v>-44</v>
      </c>
      <c r="L102" s="1"/>
      <c r="M102" s="1"/>
      <c r="N102" s="1"/>
      <c r="O102" s="1"/>
      <c r="P102" s="1">
        <f t="shared" si="36"/>
        <v>3.8</v>
      </c>
      <c r="Q102" s="5"/>
      <c r="R102" s="5">
        <f t="shared" si="57"/>
        <v>0</v>
      </c>
      <c r="S102" s="5">
        <f t="shared" si="58"/>
        <v>0</v>
      </c>
      <c r="T102" s="5"/>
      <c r="U102" s="5"/>
      <c r="V102" s="1"/>
      <c r="W102" s="1">
        <f t="shared" si="59"/>
        <v>98.94736842105263</v>
      </c>
      <c r="X102" s="1">
        <f t="shared" si="38"/>
        <v>98.94736842105263</v>
      </c>
      <c r="Y102" s="1">
        <v>5.8</v>
      </c>
      <c r="Z102" s="1">
        <v>39.6</v>
      </c>
      <c r="AA102" s="1">
        <v>12</v>
      </c>
      <c r="AB102" s="1">
        <v>17.399999999999999</v>
      </c>
      <c r="AC102" s="1">
        <v>25.4</v>
      </c>
      <c r="AD102" s="1" t="s">
        <v>46</v>
      </c>
      <c r="AE102" s="1">
        <f t="shared" si="39"/>
        <v>0</v>
      </c>
      <c r="AF102" s="1">
        <f t="shared" si="40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 t="s">
        <v>157</v>
      </c>
      <c r="B103" s="1" t="s">
        <v>36</v>
      </c>
      <c r="C103" s="1">
        <v>190.512</v>
      </c>
      <c r="D103" s="1"/>
      <c r="E103" s="1">
        <v>65.825999999999993</v>
      </c>
      <c r="F103" s="1">
        <v>115.497</v>
      </c>
      <c r="G103" s="6">
        <v>1</v>
      </c>
      <c r="H103" s="1">
        <v>45</v>
      </c>
      <c r="I103" s="1" t="s">
        <v>33</v>
      </c>
      <c r="J103" s="1">
        <v>66</v>
      </c>
      <c r="K103" s="1">
        <f t="shared" si="56"/>
        <v>-0.17400000000000659</v>
      </c>
      <c r="L103" s="1"/>
      <c r="M103" s="1"/>
      <c r="N103" s="1"/>
      <c r="O103" s="1"/>
      <c r="P103" s="1">
        <f t="shared" si="36"/>
        <v>13.165199999999999</v>
      </c>
      <c r="Q103" s="5">
        <f t="shared" ref="Q103:Q104" si="60">13*P103-O103-N103-F103</f>
        <v>55.650599999999983</v>
      </c>
      <c r="R103" s="5">
        <f t="shared" si="57"/>
        <v>55.650599999999983</v>
      </c>
      <c r="S103" s="5">
        <f t="shared" si="58"/>
        <v>56</v>
      </c>
      <c r="T103" s="5"/>
      <c r="U103" s="5"/>
      <c r="V103" s="1"/>
      <c r="W103" s="1">
        <f t="shared" si="59"/>
        <v>13</v>
      </c>
      <c r="X103" s="1">
        <f t="shared" si="38"/>
        <v>8.772901285206455</v>
      </c>
      <c r="Y103" s="1">
        <v>8.9874000000000009</v>
      </c>
      <c r="Z103" s="1">
        <v>4.9484000000000004</v>
      </c>
      <c r="AA103" s="1">
        <v>0</v>
      </c>
      <c r="AB103" s="1">
        <v>0</v>
      </c>
      <c r="AC103" s="1">
        <v>0</v>
      </c>
      <c r="AD103" s="1" t="s">
        <v>158</v>
      </c>
      <c r="AE103" s="1">
        <f t="shared" si="39"/>
        <v>56</v>
      </c>
      <c r="AF103" s="1">
        <f t="shared" si="40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159</v>
      </c>
      <c r="B104" s="1" t="s">
        <v>36</v>
      </c>
      <c r="C104" s="1">
        <v>292.82400000000001</v>
      </c>
      <c r="D104" s="1"/>
      <c r="E104" s="1">
        <v>114.29900000000001</v>
      </c>
      <c r="F104" s="1">
        <v>169.28899999999999</v>
      </c>
      <c r="G104" s="6">
        <v>1</v>
      </c>
      <c r="H104" s="1">
        <v>45</v>
      </c>
      <c r="I104" s="1" t="s">
        <v>33</v>
      </c>
      <c r="J104" s="1">
        <v>111</v>
      </c>
      <c r="K104" s="1">
        <f t="shared" si="56"/>
        <v>3.2990000000000066</v>
      </c>
      <c r="L104" s="1"/>
      <c r="M104" s="1"/>
      <c r="N104" s="1"/>
      <c r="O104" s="1"/>
      <c r="P104" s="1">
        <f t="shared" si="36"/>
        <v>22.8598</v>
      </c>
      <c r="Q104" s="5">
        <f t="shared" si="60"/>
        <v>127.88839999999999</v>
      </c>
      <c r="R104" s="5">
        <v>150</v>
      </c>
      <c r="S104" s="5">
        <f t="shared" si="58"/>
        <v>100</v>
      </c>
      <c r="T104" s="5">
        <v>50</v>
      </c>
      <c r="U104" s="5">
        <v>150</v>
      </c>
      <c r="V104" s="1"/>
      <c r="W104" s="1">
        <f t="shared" si="59"/>
        <v>13.967270054856122</v>
      </c>
      <c r="X104" s="1">
        <f t="shared" si="38"/>
        <v>7.4055328568053955</v>
      </c>
      <c r="Y104" s="1">
        <v>3.0880000000000001</v>
      </c>
      <c r="Z104" s="1">
        <v>0</v>
      </c>
      <c r="AA104" s="1">
        <v>0</v>
      </c>
      <c r="AB104" s="1">
        <v>0</v>
      </c>
      <c r="AC104" s="1">
        <v>0</v>
      </c>
      <c r="AD104" s="1" t="s">
        <v>160</v>
      </c>
      <c r="AE104" s="1">
        <f t="shared" si="39"/>
        <v>100</v>
      </c>
      <c r="AF104" s="1">
        <f t="shared" si="40"/>
        <v>50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 t="s">
        <v>161</v>
      </c>
      <c r="B105" s="1" t="s">
        <v>36</v>
      </c>
      <c r="C105" s="1"/>
      <c r="D105" s="1"/>
      <c r="E105" s="1"/>
      <c r="F105" s="1"/>
      <c r="G105" s="6">
        <v>1</v>
      </c>
      <c r="H105" s="1">
        <v>45</v>
      </c>
      <c r="I105" s="1" t="s">
        <v>51</v>
      </c>
      <c r="J105" s="1">
        <v>30</v>
      </c>
      <c r="K105" s="1">
        <f t="shared" si="56"/>
        <v>-30</v>
      </c>
      <c r="L105" s="1"/>
      <c r="M105" s="1"/>
      <c r="N105" s="1">
        <v>110</v>
      </c>
      <c r="O105" s="1">
        <v>210</v>
      </c>
      <c r="P105" s="1">
        <f t="shared" si="36"/>
        <v>0</v>
      </c>
      <c r="Q105" s="5">
        <v>100</v>
      </c>
      <c r="R105" s="5">
        <f t="shared" si="57"/>
        <v>100</v>
      </c>
      <c r="S105" s="5">
        <f t="shared" si="58"/>
        <v>50</v>
      </c>
      <c r="T105" s="5">
        <v>50</v>
      </c>
      <c r="U105" s="5"/>
      <c r="V105" s="1"/>
      <c r="W105" s="1" t="e">
        <f t="shared" si="59"/>
        <v>#DIV/0!</v>
      </c>
      <c r="X105" s="1" t="e">
        <f t="shared" si="38"/>
        <v>#DIV/0!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 t="s">
        <v>162</v>
      </c>
      <c r="AE105" s="1">
        <f t="shared" si="39"/>
        <v>50</v>
      </c>
      <c r="AF105" s="1">
        <f t="shared" si="40"/>
        <v>50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0" t="s">
        <v>163</v>
      </c>
      <c r="B106" s="10" t="s">
        <v>36</v>
      </c>
      <c r="C106" s="10">
        <v>-1.43</v>
      </c>
      <c r="D106" s="10"/>
      <c r="E106" s="10"/>
      <c r="F106" s="10">
        <v>-1.43</v>
      </c>
      <c r="G106" s="11">
        <v>0</v>
      </c>
      <c r="H106" s="10" t="e">
        <v>#N/A</v>
      </c>
      <c r="I106" s="10" t="s">
        <v>39</v>
      </c>
      <c r="J106" s="10"/>
      <c r="K106" s="10">
        <f t="shared" si="56"/>
        <v>0</v>
      </c>
      <c r="L106" s="10"/>
      <c r="M106" s="10"/>
      <c r="N106" s="10"/>
      <c r="O106" s="10"/>
      <c r="P106" s="10">
        <f t="shared" si="36"/>
        <v>0</v>
      </c>
      <c r="Q106" s="12"/>
      <c r="R106" s="12"/>
      <c r="S106" s="12"/>
      <c r="T106" s="12"/>
      <c r="U106" s="12"/>
      <c r="V106" s="10"/>
      <c r="W106" s="10" t="e">
        <f t="shared" si="41"/>
        <v>#DIV/0!</v>
      </c>
      <c r="X106" s="10" t="e">
        <f t="shared" si="38"/>
        <v>#DIV/0!</v>
      </c>
      <c r="Y106" s="10">
        <v>0</v>
      </c>
      <c r="Z106" s="10">
        <v>0</v>
      </c>
      <c r="AA106" s="10">
        <v>0</v>
      </c>
      <c r="AB106" s="10">
        <v>0</v>
      </c>
      <c r="AC106" s="10">
        <v>0</v>
      </c>
      <c r="AD106" s="10" t="s">
        <v>39</v>
      </c>
      <c r="AE106" s="10">
        <f t="shared" si="39"/>
        <v>0</v>
      </c>
      <c r="AF106" s="10">
        <f t="shared" si="40"/>
        <v>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E106" xr:uid="{0377A6E8-E9B8-4ECB-99D8-13D25932D1E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2024-12-10T07:55:18Z</dcterms:created>
  <dcterms:modified xsi:type="dcterms:W3CDTF">2024-12-11T09:36:36Z</dcterms:modified>
</cp:coreProperties>
</file>