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0,24\14,10,24 Ост СЫР филиалы\"/>
    </mc:Choice>
  </mc:AlternateContent>
  <xr:revisionPtr revIDLastSave="0" documentId="13_ncr:1_{9E8DD22D-5F36-4379-9487-0D2C977329E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" i="1" l="1"/>
  <c r="Q5" i="1" l="1"/>
  <c r="P50" i="1" l="1"/>
  <c r="P49" i="1"/>
  <c r="G50" i="1"/>
  <c r="U50" i="1" s="1"/>
  <c r="G49" i="1"/>
  <c r="U49" i="1" s="1"/>
  <c r="T50" i="1" l="1"/>
  <c r="T49" i="1"/>
  <c r="O7" i="1"/>
  <c r="G7" i="1" s="1"/>
  <c r="O8" i="1"/>
  <c r="G8" i="1" s="1"/>
  <c r="O9" i="1"/>
  <c r="G9" i="1" s="1"/>
  <c r="O10" i="1"/>
  <c r="G10" i="1" s="1"/>
  <c r="O11" i="1"/>
  <c r="G11" i="1" s="1"/>
  <c r="O12" i="1"/>
  <c r="G12" i="1" s="1"/>
  <c r="O13" i="1"/>
  <c r="G13" i="1" s="1"/>
  <c r="O14" i="1"/>
  <c r="G14" i="1" s="1"/>
  <c r="O15" i="1"/>
  <c r="G15" i="1" s="1"/>
  <c r="O16" i="1"/>
  <c r="G16" i="1" s="1"/>
  <c r="O17" i="1"/>
  <c r="G17" i="1" s="1"/>
  <c r="O18" i="1"/>
  <c r="G18" i="1" s="1"/>
  <c r="O19" i="1"/>
  <c r="G19" i="1" s="1"/>
  <c r="O20" i="1"/>
  <c r="G20" i="1" s="1"/>
  <c r="O21" i="1"/>
  <c r="G21" i="1" s="1"/>
  <c r="O22" i="1"/>
  <c r="G22" i="1" s="1"/>
  <c r="O23" i="1"/>
  <c r="G23" i="1" s="1"/>
  <c r="O24" i="1"/>
  <c r="G24" i="1" s="1"/>
  <c r="O25" i="1"/>
  <c r="G25" i="1" s="1"/>
  <c r="O26" i="1"/>
  <c r="G26" i="1" s="1"/>
  <c r="O27" i="1"/>
  <c r="G27" i="1" s="1"/>
  <c r="O28" i="1"/>
  <c r="G28" i="1" s="1"/>
  <c r="O29" i="1"/>
  <c r="G29" i="1" s="1"/>
  <c r="O30" i="1"/>
  <c r="G30" i="1" s="1"/>
  <c r="O31" i="1"/>
  <c r="G31" i="1" s="1"/>
  <c r="O32" i="1"/>
  <c r="G32" i="1" s="1"/>
  <c r="O33" i="1"/>
  <c r="G33" i="1" s="1"/>
  <c r="O34" i="1"/>
  <c r="G34" i="1" s="1"/>
  <c r="O35" i="1"/>
  <c r="G35" i="1" s="1"/>
  <c r="O36" i="1"/>
  <c r="G36" i="1" s="1"/>
  <c r="O37" i="1"/>
  <c r="G37" i="1" s="1"/>
  <c r="O38" i="1"/>
  <c r="G38" i="1" s="1"/>
  <c r="O39" i="1"/>
  <c r="G39" i="1" s="1"/>
  <c r="O40" i="1"/>
  <c r="G40" i="1" s="1"/>
  <c r="O41" i="1"/>
  <c r="G41" i="1" s="1"/>
  <c r="O42" i="1"/>
  <c r="G42" i="1" s="1"/>
  <c r="O43" i="1"/>
  <c r="G43" i="1" s="1"/>
  <c r="O44" i="1"/>
  <c r="G44" i="1" s="1"/>
  <c r="O45" i="1"/>
  <c r="G45" i="1" s="1"/>
  <c r="O46" i="1"/>
  <c r="G46" i="1" s="1"/>
  <c r="O47" i="1"/>
  <c r="G47" i="1" s="1"/>
  <c r="O6" i="1"/>
  <c r="G6" i="1" s="1"/>
  <c r="G5" i="1" l="1"/>
  <c r="O5" i="1"/>
  <c r="AC8" i="1" l="1"/>
  <c r="AC25" i="1"/>
  <c r="AC10" i="1"/>
  <c r="AC27" i="1"/>
  <c r="AC11" i="1"/>
  <c r="AC12" i="1"/>
  <c r="AC20" i="1"/>
  <c r="AC21" i="1"/>
  <c r="AC31" i="1"/>
  <c r="AC26" i="1"/>
  <c r="AC28" i="1"/>
  <c r="AC16" i="1"/>
  <c r="AC35" i="1"/>
  <c r="AC22" i="1"/>
  <c r="AC29" i="1"/>
  <c r="AC32" i="1"/>
  <c r="AC33" i="1"/>
  <c r="AC34" i="1"/>
  <c r="AC36" i="1"/>
  <c r="AC37" i="1"/>
  <c r="AC24" i="1"/>
  <c r="AC38" i="1"/>
  <c r="AC43" i="1"/>
  <c r="AC44" i="1"/>
  <c r="AC46" i="1"/>
  <c r="AC47" i="1"/>
  <c r="AC6" i="1"/>
  <c r="P7" i="1"/>
  <c r="AC7" i="1" s="1"/>
  <c r="P8" i="1"/>
  <c r="P25" i="1"/>
  <c r="P9" i="1"/>
  <c r="AC9" i="1" s="1"/>
  <c r="P10" i="1"/>
  <c r="P27" i="1"/>
  <c r="P11" i="1"/>
  <c r="P12" i="1"/>
  <c r="P13" i="1"/>
  <c r="Q13" i="1" s="1"/>
  <c r="AC13" i="1" s="1"/>
  <c r="P14" i="1"/>
  <c r="Q14" i="1" s="1"/>
  <c r="AC14" i="1" s="1"/>
  <c r="P15" i="1"/>
  <c r="Q15" i="1" s="1"/>
  <c r="AC15" i="1" s="1"/>
  <c r="P17" i="1"/>
  <c r="Q17" i="1" s="1"/>
  <c r="AC17" i="1" s="1"/>
  <c r="P18" i="1"/>
  <c r="Q18" i="1" s="1"/>
  <c r="AC18" i="1" s="1"/>
  <c r="P19" i="1"/>
  <c r="Q19" i="1" s="1"/>
  <c r="AC19" i="1" s="1"/>
  <c r="P20" i="1"/>
  <c r="P21" i="1"/>
  <c r="P31" i="1"/>
  <c r="P23" i="1"/>
  <c r="P26" i="1"/>
  <c r="P28" i="1"/>
  <c r="P30" i="1"/>
  <c r="P16" i="1"/>
  <c r="P35" i="1"/>
  <c r="P22" i="1"/>
  <c r="P29" i="1"/>
  <c r="P32" i="1"/>
  <c r="P33" i="1"/>
  <c r="P34" i="1"/>
  <c r="P36" i="1"/>
  <c r="P37" i="1"/>
  <c r="P24" i="1"/>
  <c r="P38" i="1"/>
  <c r="P39" i="1"/>
  <c r="Q39" i="1" s="1"/>
  <c r="AC39" i="1" s="1"/>
  <c r="P40" i="1"/>
  <c r="Q40" i="1" s="1"/>
  <c r="AC40" i="1" s="1"/>
  <c r="P41" i="1"/>
  <c r="Q41" i="1" s="1"/>
  <c r="AC41" i="1" s="1"/>
  <c r="P42" i="1"/>
  <c r="Q42" i="1" s="1"/>
  <c r="AC42" i="1" s="1"/>
  <c r="P43" i="1"/>
  <c r="P44" i="1"/>
  <c r="P45" i="1"/>
  <c r="Q45" i="1" s="1"/>
  <c r="AC45" i="1" s="1"/>
  <c r="P46" i="1"/>
  <c r="P47" i="1"/>
  <c r="P6" i="1"/>
  <c r="Q23" i="1" l="1"/>
  <c r="AC23" i="1" s="1"/>
  <c r="Q30" i="1"/>
  <c r="AC30" i="1" s="1"/>
  <c r="T47" i="1"/>
  <c r="U47" i="1"/>
  <c r="T43" i="1"/>
  <c r="U43" i="1"/>
  <c r="T39" i="1"/>
  <c r="U39" i="1"/>
  <c r="U6" i="1"/>
  <c r="T6" i="1"/>
  <c r="T46" i="1"/>
  <c r="U46" i="1"/>
  <c r="T44" i="1"/>
  <c r="U44" i="1"/>
  <c r="T42" i="1"/>
  <c r="U42" i="1"/>
  <c r="T40" i="1"/>
  <c r="U40" i="1"/>
  <c r="T38" i="1"/>
  <c r="U38" i="1"/>
  <c r="T37" i="1"/>
  <c r="U37" i="1"/>
  <c r="T34" i="1"/>
  <c r="U34" i="1"/>
  <c r="T32" i="1"/>
  <c r="U32" i="1"/>
  <c r="T22" i="1"/>
  <c r="U22" i="1"/>
  <c r="T16" i="1"/>
  <c r="U16" i="1"/>
  <c r="T28" i="1"/>
  <c r="U28" i="1"/>
  <c r="T23" i="1"/>
  <c r="U23" i="1"/>
  <c r="T21" i="1"/>
  <c r="U21" i="1"/>
  <c r="T19" i="1"/>
  <c r="U19" i="1"/>
  <c r="T17" i="1"/>
  <c r="U17" i="1"/>
  <c r="T14" i="1"/>
  <c r="U14" i="1"/>
  <c r="T12" i="1"/>
  <c r="U12" i="1"/>
  <c r="T27" i="1"/>
  <c r="U27" i="1"/>
  <c r="T9" i="1"/>
  <c r="U9" i="1"/>
  <c r="T8" i="1"/>
  <c r="U8" i="1"/>
  <c r="T45" i="1"/>
  <c r="U45" i="1"/>
  <c r="T41" i="1"/>
  <c r="U41" i="1"/>
  <c r="T24" i="1"/>
  <c r="U24" i="1"/>
  <c r="T36" i="1"/>
  <c r="U36" i="1"/>
  <c r="T33" i="1"/>
  <c r="U33" i="1"/>
  <c r="T29" i="1"/>
  <c r="U29" i="1"/>
  <c r="T35" i="1"/>
  <c r="U35" i="1"/>
  <c r="T30" i="1"/>
  <c r="U30" i="1"/>
  <c r="T26" i="1"/>
  <c r="U26" i="1"/>
  <c r="T31" i="1"/>
  <c r="U31" i="1"/>
  <c r="T20" i="1"/>
  <c r="U20" i="1"/>
  <c r="T18" i="1"/>
  <c r="U18" i="1"/>
  <c r="T15" i="1"/>
  <c r="U15" i="1"/>
  <c r="T13" i="1"/>
  <c r="U13" i="1"/>
  <c r="T11" i="1"/>
  <c r="U11" i="1"/>
  <c r="T10" i="1"/>
  <c r="U10" i="1"/>
  <c r="T25" i="1"/>
  <c r="U25" i="1"/>
  <c r="T7" i="1"/>
  <c r="U7" i="1"/>
  <c r="L47" i="1"/>
  <c r="L46" i="1"/>
  <c r="L45" i="1"/>
  <c r="L44" i="1"/>
  <c r="L43" i="1"/>
  <c r="L42" i="1"/>
  <c r="L41" i="1"/>
  <c r="L40" i="1"/>
  <c r="L39" i="1"/>
  <c r="L38" i="1"/>
  <c r="L24" i="1"/>
  <c r="L37" i="1"/>
  <c r="L36" i="1"/>
  <c r="L34" i="1"/>
  <c r="L33" i="1"/>
  <c r="L32" i="1"/>
  <c r="L29" i="1"/>
  <c r="L22" i="1"/>
  <c r="L35" i="1"/>
  <c r="L16" i="1"/>
  <c r="L30" i="1"/>
  <c r="L28" i="1"/>
  <c r="L26" i="1"/>
  <c r="L23" i="1"/>
  <c r="L31" i="1"/>
  <c r="L21" i="1"/>
  <c r="L20" i="1"/>
  <c r="L19" i="1"/>
  <c r="L18" i="1"/>
  <c r="L17" i="1"/>
  <c r="L15" i="1"/>
  <c r="L14" i="1"/>
  <c r="L13" i="1"/>
  <c r="L12" i="1"/>
  <c r="L11" i="1"/>
  <c r="L27" i="1"/>
  <c r="L10" i="1"/>
  <c r="L9" i="1"/>
  <c r="L50" i="1"/>
  <c r="L49" i="1"/>
  <c r="L25" i="1"/>
  <c r="L8" i="1"/>
  <c r="L7" i="1"/>
  <c r="L6" i="1"/>
  <c r="AC5" i="1"/>
  <c r="AA5" i="1"/>
  <c r="Z5" i="1"/>
  <c r="Y5" i="1"/>
  <c r="X5" i="1"/>
  <c r="W5" i="1"/>
  <c r="V5" i="1"/>
  <c r="R5" i="1"/>
  <c r="P5" i="1"/>
  <c r="N5" i="1"/>
  <c r="M5" i="1"/>
  <c r="K5" i="1"/>
  <c r="F5" i="1"/>
  <c r="E5" i="1"/>
  <c r="L5" i="1" l="1"/>
</calcChain>
</file>

<file path=xl/sharedStrings.xml><?xml version="1.0" encoding="utf-8"?>
<sst xmlns="http://schemas.openxmlformats.org/spreadsheetml/2006/main" count="156" uniqueCount="93">
  <si>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</si>
  <si>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</si>
  <si>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</si>
  <si>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</si>
  <si>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</si>
  <si>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</si>
  <si>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</si>
  <si>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</si>
  <si>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</si>
  <si>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</si>
  <si>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</si>
  <si>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</si>
  <si>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</si>
  <si>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</si>
  <si>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</si>
  <si>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</si>
  <si>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</si>
  <si>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</si>
  <si>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</si>
  <si>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</si>
  <si>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</si>
  <si>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</si>
  <si>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</si>
  <si>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</si>
  <si>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30,09,</t>
  </si>
  <si>
    <t>23,09,</t>
  </si>
  <si>
    <t>16,09,</t>
  </si>
  <si>
    <t>09,09,</t>
  </si>
  <si>
    <t>02,09,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</si>
  <si>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</si>
  <si>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</si>
  <si>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</si>
  <si>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</si>
  <si>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</si>
  <si>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</si>
  <si>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</si>
  <si>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</si>
  <si>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</si>
  <si>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</si>
  <si>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</si>
  <si>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дубль</t>
  </si>
  <si>
    <t>Сыр "Пармезан" 40% кусок 180 гр  ОСТАНКИНО</t>
  </si>
  <si>
    <t>необходимо увеличить продажи</t>
  </si>
  <si>
    <t>Сыр "Пармезан" с массовой долей жира в сухом веществе 40%  Останкино</t>
  </si>
  <si>
    <t>с 16,09,24 завод не отгружает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</si>
  <si>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</si>
  <si>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</si>
  <si>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</si>
  <si>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</si>
  <si>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</si>
  <si>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</si>
  <si>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</si>
  <si>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</si>
  <si>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</si>
  <si>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необходимо увеличить продажи!!!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</si>
  <si>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</si>
  <si>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</si>
  <si>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</si>
  <si>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</si>
  <si>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</si>
  <si>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</si>
  <si>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</si>
  <si>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</si>
  <si>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</si>
  <si>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</si>
  <si>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</si>
  <si>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</si>
  <si>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30,09,24 завод отгрузил 64шт. из 248шт.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</si>
  <si>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</si>
  <si>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</si>
  <si>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</si>
  <si>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</si>
  <si>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</si>
  <si>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</si>
  <si>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 02,09,24 завод отгружает не регулярно и не в полном объеме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</si>
  <si>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</si>
  <si>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</si>
  <si>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</si>
  <si>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</si>
  <si>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30,09,24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</si>
  <si>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</si>
  <si>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</si>
  <si>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</si>
  <si>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 09,09,24 завод отгружает не регулярно и не в полном объеме</t>
  </si>
  <si>
    <t>Сыч/Прод Коровино Тильзитер Оригин 50% ВЕС (5 кг брус) СЗМЖ  ОСТАНКИНО</t>
  </si>
  <si>
    <t>Гермес</t>
  </si>
  <si>
    <t>Остаток</t>
  </si>
  <si>
    <t>без Гермеса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</si>
  <si>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</si>
  <si>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нужно ли заказывать??? / завод отгрузил без согласования</t>
  </si>
  <si>
    <t>необходимо увеличить продажи / завод выводит из производства</t>
  </si>
  <si>
    <t>заказ</t>
  </si>
  <si>
    <t>22,10,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</si>
</sst>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4" fillId="2" borderId="1" xfId="1" applyNumberFormat="1" applyFont="1" applyFill="1"/>
    <xf numFmtId="164" fontId="5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6" borderId="1" xfId="1" applyNumberFormat="1" applyFill="1"/>
    <xf numFmtId="164" fontId="1" fillId="6" borderId="2" xfId="1" applyNumberFormat="1" applyFill="1" applyBorder="1"/>
    <xf numFmtId="164" fontId="6" fillId="8" borderId="1" xfId="1" applyNumberFormat="1" applyFont="1" applyFill="1"/>
    <xf numFmtId="164" fontId="5" fillId="8" borderId="1" xfId="1" applyNumberFormat="1" applyFont="1" applyFill="1"/>
    <xf numFmtId="164" fontId="7" fillId="0" borderId="1" xfId="1" applyNumberFormat="1" applyFont="1"/>
    <xf numFmtId="164" fontId="5" fillId="7" borderId="1" xfId="1" applyNumberFormat="1" applyFont="1" applyFill="1"/>
    <xf numFmtId="164" fontId="1" fillId="8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43;&#1077;&#1088;&#1084;&#1077;&#1089;%2014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Сыр ПАПА МОЖЕТ "Гауда Голд" 45 % 180 гр (10шт) Останкино</v>
          </cell>
          <cell r="B2">
            <v>600</v>
          </cell>
        </row>
        <row r="3">
          <cell r="A3" t="str">
            <v>Сыр ПАПА МОЖЕТ "Голландский традиционный" 45% 180 гр (10шт)  Останкино</v>
          </cell>
          <cell r="B3">
            <v>690</v>
          </cell>
        </row>
        <row r="4">
          <cell r="A4" t="str">
            <v>Сыр Папа Может "Гауда Голд" 45% (-2,5 кг брус) (6 шт)  Останкино</v>
          </cell>
          <cell r="B4">
            <v>160.01</v>
          </cell>
        </row>
        <row r="5">
          <cell r="A5" t="str">
            <v>Голландский Премиум 45% тм Папа Может , брус(2шт)  Останкино</v>
          </cell>
          <cell r="B5">
            <v>192.16499999999999</v>
          </cell>
        </row>
        <row r="6">
          <cell r="A6" t="str">
            <v>Российский сливочный 45% ТМ Папа Может, брус (2шт)  Останкино</v>
          </cell>
          <cell r="B6">
            <v>154.964</v>
          </cell>
        </row>
        <row r="7">
          <cell r="A7" t="str">
            <v>Сыр Сливочный со вкусом топленого молока 45% ти Папа Может, брус (2 шт)  Останкино</v>
          </cell>
          <cell r="B7">
            <v>250.727</v>
          </cell>
        </row>
        <row r="8">
          <cell r="A8" t="str">
            <v>Сыр Папа Может Эдам 45% вес (=3,5кг)  Останкино</v>
          </cell>
          <cell r="B8">
            <v>88.545000000000002</v>
          </cell>
        </row>
        <row r="9">
          <cell r="A9" t="str">
            <v>Сыч/Прод Коровино Тильзитер Оригин 50% ВЕС (5 кг брус) СЗМЖ  ОСТАНКИНО</v>
          </cell>
          <cell r="B9">
            <v>87.447999999999993</v>
          </cell>
        </row>
        <row r="10">
          <cell r="A10" t="str">
            <v>Сыч/Прод Коровино Российский 50% 200г СЗМЖ  Останкино</v>
          </cell>
          <cell r="B10">
            <v>540</v>
          </cell>
        </row>
        <row r="11">
          <cell r="A11" t="str">
            <v>Сыч/Прод Коровино Тильзитер 50% 200г СЗМЖ  ОСТАНКИНО</v>
          </cell>
          <cell r="B11">
            <v>540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S51" sqref="S51"/>
    </sheetView>
  </sheetViews>
  <sheetFormatPr defaultRowHeight="15" x14ac:dyDescent="0.25"/>
  <cols>
    <col min="1" max="1" width="60" customWidth="1"/>
    <col min="2" max="2" width="3.28515625" customWidth="1"/>
    <col min="3" max="6" width="6.28515625" customWidth="1"/>
    <col min="7" max="7" width="11.85546875" bestFit="1" customWidth="1"/>
    <col min="8" max="8" width="5.42578125" style="8" customWidth="1"/>
    <col min="9" max="9" width="5.42578125" customWidth="1"/>
    <col min="10" max="10" width="8.7109375" bestFit="1" customWidth="1"/>
    <col min="11" max="12" width="6.28515625" customWidth="1"/>
    <col min="13" max="14" width="1" customWidth="1"/>
    <col min="15" max="15" width="14.5703125" bestFit="1" customWidth="1"/>
    <col min="16" max="18" width="7.140625" customWidth="1"/>
    <col min="19" max="19" width="21.28515625" customWidth="1"/>
    <col min="20" max="21" width="5.140625" customWidth="1"/>
    <col min="22" max="27" width="6.28515625" customWidth="1"/>
    <col min="28" max="28" width="4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86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91</v>
      </c>
      <c r="R3" s="11" t="s">
        <v>15</v>
      </c>
      <c r="S3" s="11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7" t="s">
        <v>87</v>
      </c>
      <c r="H4" s="6"/>
      <c r="I4" s="1"/>
      <c r="J4" s="1"/>
      <c r="K4" s="1"/>
      <c r="L4" s="1"/>
      <c r="M4" s="1"/>
      <c r="N4" s="1"/>
      <c r="O4" s="34" t="s">
        <v>85</v>
      </c>
      <c r="P4" s="1" t="s">
        <v>23</v>
      </c>
      <c r="Q4" s="1" t="s">
        <v>92</v>
      </c>
      <c r="R4" s="1"/>
      <c r="S4" s="1"/>
      <c r="T4" s="1"/>
      <c r="U4" s="1"/>
      <c r="V4" s="1" t="s">
        <v>22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1969.9909999999998</v>
      </c>
      <c r="F5" s="4">
        <f>SUM(F6:F497)</f>
        <v>9537.9490000000005</v>
      </c>
      <c r="G5" s="4">
        <f>SUM(G6:G497)</f>
        <v>6234.0899999999992</v>
      </c>
      <c r="H5" s="6"/>
      <c r="I5" s="1"/>
      <c r="J5" s="1"/>
      <c r="K5" s="4">
        <f t="shared" ref="K5:R5" si="0">SUM(K6:K497)</f>
        <v>2298</v>
      </c>
      <c r="L5" s="4">
        <f t="shared" si="0"/>
        <v>-328.00900000000001</v>
      </c>
      <c r="M5" s="4">
        <f t="shared" si="0"/>
        <v>0</v>
      </c>
      <c r="N5" s="4">
        <f t="shared" si="0"/>
        <v>0</v>
      </c>
      <c r="O5" s="4">
        <f t="shared" si="0"/>
        <v>3303.8589999999999</v>
      </c>
      <c r="P5" s="4">
        <f t="shared" si="0"/>
        <v>393.9982</v>
      </c>
      <c r="Q5" s="4">
        <f>SUM(Q6:Q47)</f>
        <v>2018.0978000000002</v>
      </c>
      <c r="R5" s="4">
        <f t="shared" si="0"/>
        <v>1060</v>
      </c>
      <c r="S5" s="1"/>
      <c r="T5" s="1"/>
      <c r="U5" s="1"/>
      <c r="V5" s="4">
        <f t="shared" ref="V5:AA5" si="1">SUM(V6:V497)</f>
        <v>472.61259999999999</v>
      </c>
      <c r="W5" s="4">
        <f t="shared" si="1"/>
        <v>442.39460000000003</v>
      </c>
      <c r="X5" s="4">
        <f t="shared" si="1"/>
        <v>334.89780000000002</v>
      </c>
      <c r="Y5" s="4">
        <f t="shared" si="1"/>
        <v>311.81339999999994</v>
      </c>
      <c r="Z5" s="4">
        <f t="shared" si="1"/>
        <v>290.36779999999999</v>
      </c>
      <c r="AA5" s="4">
        <f t="shared" si="1"/>
        <v>301.24380000000002</v>
      </c>
      <c r="AB5" s="1"/>
      <c r="AC5" s="4">
        <f>SUM(AC6:AC497)</f>
        <v>474.83780000000002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/>
      <c r="D6" s="1">
        <v>48</v>
      </c>
      <c r="E6" s="1"/>
      <c r="F6" s="1">
        <v>48</v>
      </c>
      <c r="G6" s="1">
        <f t="shared" ref="G6:G47" si="2">F6-O6</f>
        <v>48</v>
      </c>
      <c r="H6" s="6">
        <v>0.14000000000000001</v>
      </c>
      <c r="I6" s="1">
        <v>180</v>
      </c>
      <c r="J6" s="1">
        <v>9988421</v>
      </c>
      <c r="K6" s="1">
        <v>8</v>
      </c>
      <c r="L6" s="1">
        <f t="shared" ref="L6:L47" si="3">E6-K6</f>
        <v>-8</v>
      </c>
      <c r="M6" s="1"/>
      <c r="N6" s="1"/>
      <c r="O6" s="1">
        <f>IFERROR(VLOOKUP(A6,[1]TDSheet!$A:$B,2,0),0)</f>
        <v>0</v>
      </c>
      <c r="P6" s="1">
        <f t="shared" ref="P6:P47" si="4">E6/5</f>
        <v>0</v>
      </c>
      <c r="Q6" s="37">
        <v>20</v>
      </c>
      <c r="R6" s="5">
        <v>40</v>
      </c>
      <c r="S6" s="1"/>
      <c r="T6" s="1" t="e">
        <f t="shared" ref="T6:T47" si="5">(G6+Q6)/P6</f>
        <v>#DIV/0!</v>
      </c>
      <c r="U6" s="1" t="e">
        <f t="shared" ref="U6:U47" si="6">G6/P6</f>
        <v>#DIV/0!</v>
      </c>
      <c r="V6" s="1">
        <v>1.8</v>
      </c>
      <c r="W6" s="1">
        <v>3.8</v>
      </c>
      <c r="X6" s="1">
        <v>1.8</v>
      </c>
      <c r="Y6" s="1">
        <v>3</v>
      </c>
      <c r="Z6" s="1">
        <v>1.2</v>
      </c>
      <c r="AA6" s="1">
        <v>3.4</v>
      </c>
      <c r="AB6" s="1"/>
      <c r="AC6" s="1">
        <f t="shared" ref="AC6:AC47" si="7">Q6*H6</f>
        <v>2.8000000000000003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2</v>
      </c>
      <c r="D7" s="1"/>
      <c r="E7" s="1">
        <v>1</v>
      </c>
      <c r="F7" s="1"/>
      <c r="G7" s="1">
        <f t="shared" si="2"/>
        <v>0</v>
      </c>
      <c r="H7" s="6">
        <v>0.18</v>
      </c>
      <c r="I7" s="1">
        <v>270</v>
      </c>
      <c r="J7" s="1">
        <v>9988438</v>
      </c>
      <c r="K7" s="1">
        <v>22</v>
      </c>
      <c r="L7" s="1">
        <f t="shared" si="3"/>
        <v>-21</v>
      </c>
      <c r="M7" s="1"/>
      <c r="N7" s="1"/>
      <c r="O7" s="1">
        <f>IFERROR(VLOOKUP(A7,[1]TDSheet!$A:$B,2,0),0)</f>
        <v>0</v>
      </c>
      <c r="P7" s="1">
        <f t="shared" si="4"/>
        <v>0.2</v>
      </c>
      <c r="Q7" s="37">
        <v>120</v>
      </c>
      <c r="R7" s="5">
        <v>120</v>
      </c>
      <c r="S7" s="1"/>
      <c r="T7" s="1">
        <f t="shared" si="5"/>
        <v>600</v>
      </c>
      <c r="U7" s="1">
        <f t="shared" si="6"/>
        <v>0</v>
      </c>
      <c r="V7" s="1">
        <v>7.8</v>
      </c>
      <c r="W7" s="1">
        <v>2.4</v>
      </c>
      <c r="X7" s="1">
        <v>4.8</v>
      </c>
      <c r="Y7" s="1">
        <v>5.8</v>
      </c>
      <c r="Z7" s="1">
        <v>3</v>
      </c>
      <c r="AA7" s="1">
        <v>1</v>
      </c>
      <c r="AB7" s="1"/>
      <c r="AC7" s="1">
        <f t="shared" si="7"/>
        <v>21.599999999999998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/>
      <c r="D8" s="1"/>
      <c r="E8" s="1"/>
      <c r="F8" s="1"/>
      <c r="G8" s="1">
        <f t="shared" si="2"/>
        <v>0</v>
      </c>
      <c r="H8" s="6">
        <v>0.18</v>
      </c>
      <c r="I8" s="1">
        <v>270</v>
      </c>
      <c r="J8" s="1">
        <v>9988445</v>
      </c>
      <c r="K8" s="1">
        <v>11</v>
      </c>
      <c r="L8" s="1">
        <f t="shared" si="3"/>
        <v>-11</v>
      </c>
      <c r="M8" s="1"/>
      <c r="N8" s="1"/>
      <c r="O8" s="1">
        <f>IFERROR(VLOOKUP(A8,[1]TDSheet!$A:$B,2,0),0)</f>
        <v>0</v>
      </c>
      <c r="P8" s="1">
        <f t="shared" si="4"/>
        <v>0</v>
      </c>
      <c r="Q8" s="5">
        <v>120</v>
      </c>
      <c r="R8" s="5">
        <v>120</v>
      </c>
      <c r="S8" s="1"/>
      <c r="T8" s="1" t="e">
        <f t="shared" si="5"/>
        <v>#DIV/0!</v>
      </c>
      <c r="U8" s="1" t="e">
        <f t="shared" si="6"/>
        <v>#DIV/0!</v>
      </c>
      <c r="V8" s="1">
        <v>7.6</v>
      </c>
      <c r="W8" s="1">
        <v>2</v>
      </c>
      <c r="X8" s="1">
        <v>4.5999999999999996</v>
      </c>
      <c r="Y8" s="1">
        <v>5.6</v>
      </c>
      <c r="Z8" s="1">
        <v>2.2000000000000002</v>
      </c>
      <c r="AA8" s="1">
        <v>0.2</v>
      </c>
      <c r="AB8" s="1"/>
      <c r="AC8" s="1">
        <f t="shared" si="7"/>
        <v>21.599999999999998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30</v>
      </c>
      <c r="C9" s="1">
        <v>58</v>
      </c>
      <c r="D9" s="1"/>
      <c r="E9" s="1">
        <v>30</v>
      </c>
      <c r="F9" s="1">
        <v>28</v>
      </c>
      <c r="G9" s="1">
        <f t="shared" si="2"/>
        <v>28</v>
      </c>
      <c r="H9" s="6">
        <v>0.4</v>
      </c>
      <c r="I9" s="1">
        <v>270</v>
      </c>
      <c r="J9" s="1">
        <v>9988452</v>
      </c>
      <c r="K9" s="1">
        <v>30</v>
      </c>
      <c r="L9" s="1">
        <f t="shared" si="3"/>
        <v>0</v>
      </c>
      <c r="M9" s="1"/>
      <c r="N9" s="1"/>
      <c r="O9" s="1">
        <f>IFERROR(VLOOKUP(A9,[1]TDSheet!$A:$B,2,0),0)</f>
        <v>0</v>
      </c>
      <c r="P9" s="1">
        <f t="shared" si="4"/>
        <v>6</v>
      </c>
      <c r="Q9" s="37">
        <v>50</v>
      </c>
      <c r="R9" s="36">
        <v>50</v>
      </c>
      <c r="S9" s="26"/>
      <c r="T9" s="1">
        <f t="shared" si="5"/>
        <v>13</v>
      </c>
      <c r="U9" s="1">
        <f t="shared" si="6"/>
        <v>4.666666666666667</v>
      </c>
      <c r="V9" s="1">
        <v>2.4</v>
      </c>
      <c r="W9" s="1">
        <v>4.2</v>
      </c>
      <c r="X9" s="1">
        <v>5.8</v>
      </c>
      <c r="Y9" s="1">
        <v>3.8</v>
      </c>
      <c r="Z9" s="1">
        <v>1.2</v>
      </c>
      <c r="AA9" s="1">
        <v>4.5999999999999996</v>
      </c>
      <c r="AB9" s="1"/>
      <c r="AC9" s="1">
        <f t="shared" si="7"/>
        <v>20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30</v>
      </c>
      <c r="C10" s="1">
        <v>83.01</v>
      </c>
      <c r="D10" s="1"/>
      <c r="E10" s="1">
        <v>10</v>
      </c>
      <c r="F10" s="1">
        <v>73</v>
      </c>
      <c r="G10" s="1">
        <f t="shared" si="2"/>
        <v>73</v>
      </c>
      <c r="H10" s="6">
        <v>0.4</v>
      </c>
      <c r="I10" s="1">
        <v>270</v>
      </c>
      <c r="J10" s="1">
        <v>9988476</v>
      </c>
      <c r="K10" s="1">
        <v>10</v>
      </c>
      <c r="L10" s="1">
        <f t="shared" si="3"/>
        <v>0</v>
      </c>
      <c r="M10" s="1"/>
      <c r="N10" s="1"/>
      <c r="O10" s="1">
        <f>IFERROR(VLOOKUP(A10,[1]TDSheet!$A:$B,2,0),0)</f>
        <v>0</v>
      </c>
      <c r="P10" s="1">
        <f t="shared" si="4"/>
        <v>2</v>
      </c>
      <c r="Q10" s="5"/>
      <c r="R10" s="5"/>
      <c r="S10" s="1"/>
      <c r="T10" s="1">
        <f t="shared" si="5"/>
        <v>36.5</v>
      </c>
      <c r="U10" s="1">
        <f t="shared" si="6"/>
        <v>36.5</v>
      </c>
      <c r="V10" s="1">
        <v>0.2</v>
      </c>
      <c r="W10" s="1">
        <v>1</v>
      </c>
      <c r="X10" s="1">
        <v>3.6</v>
      </c>
      <c r="Y10" s="1">
        <v>0.2</v>
      </c>
      <c r="Z10" s="1">
        <v>1.6</v>
      </c>
      <c r="AA10" s="1">
        <v>1.6</v>
      </c>
      <c r="AB10" s="26" t="s">
        <v>42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30</v>
      </c>
      <c r="C11" s="1">
        <v>127</v>
      </c>
      <c r="D11" s="1"/>
      <c r="E11" s="1">
        <v>25</v>
      </c>
      <c r="F11" s="1">
        <v>102</v>
      </c>
      <c r="G11" s="1">
        <f t="shared" si="2"/>
        <v>102</v>
      </c>
      <c r="H11" s="6">
        <v>0.18</v>
      </c>
      <c r="I11" s="1">
        <v>150</v>
      </c>
      <c r="J11" s="1">
        <v>5034819</v>
      </c>
      <c r="K11" s="1">
        <v>25</v>
      </c>
      <c r="L11" s="1">
        <f t="shared" si="3"/>
        <v>0</v>
      </c>
      <c r="M11" s="1"/>
      <c r="N11" s="1"/>
      <c r="O11" s="1">
        <f>IFERROR(VLOOKUP(A11,[1]TDSheet!$A:$B,2,0),0)</f>
        <v>0</v>
      </c>
      <c r="P11" s="1">
        <f t="shared" si="4"/>
        <v>5</v>
      </c>
      <c r="Q11" s="5"/>
      <c r="R11" s="5"/>
      <c r="S11" s="1"/>
      <c r="T11" s="1">
        <f t="shared" si="5"/>
        <v>20.399999999999999</v>
      </c>
      <c r="U11" s="1">
        <f t="shared" si="6"/>
        <v>20.399999999999999</v>
      </c>
      <c r="V11" s="1">
        <v>5</v>
      </c>
      <c r="W11" s="1">
        <v>5.8</v>
      </c>
      <c r="X11" s="1">
        <v>3.8</v>
      </c>
      <c r="Y11" s="1">
        <v>7.8</v>
      </c>
      <c r="Z11" s="1">
        <v>3.6</v>
      </c>
      <c r="AA11" s="1">
        <v>3.6</v>
      </c>
      <c r="AB11" s="26" t="s">
        <v>42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/>
      <c r="D12" s="1"/>
      <c r="E12" s="1"/>
      <c r="F12" s="1"/>
      <c r="G12" s="1">
        <f t="shared" si="2"/>
        <v>0</v>
      </c>
      <c r="H12" s="6">
        <v>1</v>
      </c>
      <c r="I12" s="1">
        <v>150</v>
      </c>
      <c r="J12" s="1">
        <v>5039845</v>
      </c>
      <c r="K12" s="1"/>
      <c r="L12" s="1">
        <f t="shared" si="3"/>
        <v>0</v>
      </c>
      <c r="M12" s="1"/>
      <c r="N12" s="1"/>
      <c r="O12" s="1">
        <f>IFERROR(VLOOKUP(A12,[1]TDSheet!$A:$B,2,0),0)</f>
        <v>0</v>
      </c>
      <c r="P12" s="1">
        <f t="shared" si="4"/>
        <v>0</v>
      </c>
      <c r="Q12" s="5">
        <v>20</v>
      </c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1.4339999999999999</v>
      </c>
      <c r="AA12" s="1">
        <v>0</v>
      </c>
      <c r="AB12" s="1" t="s">
        <v>44</v>
      </c>
      <c r="AC12" s="1">
        <f t="shared" si="7"/>
        <v>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30</v>
      </c>
      <c r="C13" s="1">
        <v>113</v>
      </c>
      <c r="D13" s="1">
        <v>200</v>
      </c>
      <c r="E13" s="1">
        <v>99</v>
      </c>
      <c r="F13" s="1">
        <v>214</v>
      </c>
      <c r="G13" s="1">
        <f t="shared" si="2"/>
        <v>214</v>
      </c>
      <c r="H13" s="6">
        <v>0.1</v>
      </c>
      <c r="I13" s="1">
        <v>90</v>
      </c>
      <c r="J13" s="1">
        <v>8444163</v>
      </c>
      <c r="K13" s="1">
        <v>120</v>
      </c>
      <c r="L13" s="1">
        <f t="shared" si="3"/>
        <v>-21</v>
      </c>
      <c r="M13" s="1"/>
      <c r="N13" s="1"/>
      <c r="O13" s="1">
        <f>IFERROR(VLOOKUP(A13,[1]TDSheet!$A:$B,2,0),0)</f>
        <v>0</v>
      </c>
      <c r="P13" s="1">
        <f t="shared" si="4"/>
        <v>19.8</v>
      </c>
      <c r="Q13" s="5">
        <f t="shared" ref="Q13:Q14" si="8">18*P13-G13</f>
        <v>142.40000000000003</v>
      </c>
      <c r="R13" s="5"/>
      <c r="S13" s="1"/>
      <c r="T13" s="1">
        <f t="shared" si="5"/>
        <v>18</v>
      </c>
      <c r="U13" s="1">
        <f t="shared" si="6"/>
        <v>10.808080808080808</v>
      </c>
      <c r="V13" s="1">
        <v>19.2</v>
      </c>
      <c r="W13" s="1">
        <v>23.4</v>
      </c>
      <c r="X13" s="1">
        <v>16.600000000000001</v>
      </c>
      <c r="Y13" s="1">
        <v>7.6</v>
      </c>
      <c r="Z13" s="1">
        <v>18.2</v>
      </c>
      <c r="AA13" s="1">
        <v>2.4</v>
      </c>
      <c r="AB13" s="1"/>
      <c r="AC13" s="1">
        <f t="shared" si="7"/>
        <v>14.240000000000004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46</v>
      </c>
      <c r="B14" s="1" t="s">
        <v>30</v>
      </c>
      <c r="C14" s="1">
        <v>189</v>
      </c>
      <c r="D14" s="1">
        <v>600</v>
      </c>
      <c r="E14" s="1">
        <v>53</v>
      </c>
      <c r="F14" s="1">
        <v>736</v>
      </c>
      <c r="G14" s="1">
        <f t="shared" si="2"/>
        <v>136</v>
      </c>
      <c r="H14" s="6">
        <v>0.18</v>
      </c>
      <c r="I14" s="1">
        <v>150</v>
      </c>
      <c r="J14" s="1">
        <v>5038411</v>
      </c>
      <c r="K14" s="1">
        <v>53</v>
      </c>
      <c r="L14" s="1">
        <f t="shared" si="3"/>
        <v>0</v>
      </c>
      <c r="M14" s="1"/>
      <c r="N14" s="1"/>
      <c r="O14" s="15">
        <f>IFERROR(VLOOKUP(A14,[1]TDSheet!$A:$B,2,0),0)</f>
        <v>600</v>
      </c>
      <c r="P14" s="1">
        <f t="shared" si="4"/>
        <v>10.6</v>
      </c>
      <c r="Q14" s="5">
        <f t="shared" si="8"/>
        <v>54.799999999999983</v>
      </c>
      <c r="R14" s="5"/>
      <c r="S14" s="1"/>
      <c r="T14" s="1">
        <f t="shared" si="5"/>
        <v>18</v>
      </c>
      <c r="U14" s="1">
        <f t="shared" si="6"/>
        <v>12.830188679245284</v>
      </c>
      <c r="V14" s="1">
        <v>7.4</v>
      </c>
      <c r="W14" s="1">
        <v>0.6</v>
      </c>
      <c r="X14" s="1">
        <v>0</v>
      </c>
      <c r="Y14" s="1">
        <v>0</v>
      </c>
      <c r="Z14" s="1">
        <v>0</v>
      </c>
      <c r="AA14" s="1">
        <v>-0.2</v>
      </c>
      <c r="AB14" s="1"/>
      <c r="AC14" s="1">
        <f t="shared" si="7"/>
        <v>9.8639999999999972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2" t="s">
        <v>47</v>
      </c>
      <c r="B15" s="13" t="s">
        <v>30</v>
      </c>
      <c r="C15" s="13">
        <v>159</v>
      </c>
      <c r="D15" s="13">
        <v>690</v>
      </c>
      <c r="E15" s="13">
        <v>59</v>
      </c>
      <c r="F15" s="13">
        <v>790</v>
      </c>
      <c r="G15" s="14">
        <f t="shared" si="2"/>
        <v>100</v>
      </c>
      <c r="H15" s="6">
        <v>0.18</v>
      </c>
      <c r="I15" s="1">
        <v>150</v>
      </c>
      <c r="J15" s="1">
        <v>5038459</v>
      </c>
      <c r="K15" s="1">
        <v>72</v>
      </c>
      <c r="L15" s="1">
        <f t="shared" si="3"/>
        <v>-13</v>
      </c>
      <c r="M15" s="1"/>
      <c r="N15" s="1"/>
      <c r="O15" s="15">
        <f>IFERROR(VLOOKUP(A15,[1]TDSheet!$A:$B,2,0),0)</f>
        <v>690</v>
      </c>
      <c r="P15" s="1">
        <f t="shared" si="4"/>
        <v>11.8</v>
      </c>
      <c r="Q15" s="5">
        <f>18*(P15+P16)-G15-G16</f>
        <v>76.400000000000006</v>
      </c>
      <c r="R15" s="5"/>
      <c r="S15" s="1"/>
      <c r="T15" s="1">
        <f t="shared" si="5"/>
        <v>14.949152542372881</v>
      </c>
      <c r="U15" s="1">
        <f t="shared" si="6"/>
        <v>8.4745762711864394</v>
      </c>
      <c r="V15" s="1">
        <v>10.8</v>
      </c>
      <c r="W15" s="1">
        <v>4.2</v>
      </c>
      <c r="X15" s="1">
        <v>1</v>
      </c>
      <c r="Y15" s="1">
        <v>0</v>
      </c>
      <c r="Z15" s="1">
        <v>0</v>
      </c>
      <c r="AA15" s="1">
        <v>0</v>
      </c>
      <c r="AB15" s="1"/>
      <c r="AC15" s="1">
        <f t="shared" si="7"/>
        <v>13.752000000000001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60</v>
      </c>
      <c r="B16" s="19" t="s">
        <v>30</v>
      </c>
      <c r="C16" s="19"/>
      <c r="D16" s="19">
        <v>36</v>
      </c>
      <c r="E16" s="19"/>
      <c r="F16" s="19">
        <v>36</v>
      </c>
      <c r="G16" s="20">
        <f t="shared" si="2"/>
        <v>36</v>
      </c>
      <c r="H16" s="21">
        <v>0</v>
      </c>
      <c r="I16" s="22" t="e">
        <v>#N/A</v>
      </c>
      <c r="J16" s="22" t="s">
        <v>40</v>
      </c>
      <c r="K16" s="22">
        <v>1</v>
      </c>
      <c r="L16" s="22">
        <f t="shared" si="3"/>
        <v>-1</v>
      </c>
      <c r="M16" s="22"/>
      <c r="N16" s="22"/>
      <c r="O16" s="22">
        <f>IFERROR(VLOOKUP(A16,[1]TDSheet!$A:$B,2,0),0)</f>
        <v>0</v>
      </c>
      <c r="P16" s="22">
        <f t="shared" si="4"/>
        <v>0</v>
      </c>
      <c r="Q16" s="23"/>
      <c r="R16" s="23"/>
      <c r="S16" s="22"/>
      <c r="T16" s="22" t="e">
        <f t="shared" si="5"/>
        <v>#DIV/0!</v>
      </c>
      <c r="U16" s="22" t="e">
        <f t="shared" si="6"/>
        <v>#DIV/0!</v>
      </c>
      <c r="V16" s="22">
        <v>0.6</v>
      </c>
      <c r="W16" s="22">
        <v>9.4</v>
      </c>
      <c r="X16" s="22">
        <v>11.8</v>
      </c>
      <c r="Y16" s="22">
        <v>4.4000000000000004</v>
      </c>
      <c r="Z16" s="22">
        <v>7.6</v>
      </c>
      <c r="AA16" s="22">
        <v>9.4</v>
      </c>
      <c r="AB16" s="22"/>
      <c r="AC16" s="22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30</v>
      </c>
      <c r="C17" s="1">
        <v>74</v>
      </c>
      <c r="D17" s="1"/>
      <c r="E17" s="1">
        <v>24</v>
      </c>
      <c r="F17" s="1">
        <v>50</v>
      </c>
      <c r="G17" s="1">
        <f t="shared" si="2"/>
        <v>50</v>
      </c>
      <c r="H17" s="6">
        <v>0.18</v>
      </c>
      <c r="I17" s="1">
        <v>150</v>
      </c>
      <c r="J17" s="1">
        <v>5038831</v>
      </c>
      <c r="K17" s="1">
        <v>25</v>
      </c>
      <c r="L17" s="1">
        <f t="shared" si="3"/>
        <v>-1</v>
      </c>
      <c r="M17" s="1"/>
      <c r="N17" s="1"/>
      <c r="O17" s="1">
        <f>IFERROR(VLOOKUP(A17,[1]TDSheet!$A:$B,2,0),0)</f>
        <v>0</v>
      </c>
      <c r="P17" s="1">
        <f t="shared" si="4"/>
        <v>4.8</v>
      </c>
      <c r="Q17" s="5">
        <f t="shared" ref="Q17:Q19" si="9">18*P17-G17</f>
        <v>36.399999999999991</v>
      </c>
      <c r="R17" s="5"/>
      <c r="S17" s="1"/>
      <c r="T17" s="1">
        <f t="shared" si="5"/>
        <v>18</v>
      </c>
      <c r="U17" s="1">
        <f t="shared" si="6"/>
        <v>10.416666666666668</v>
      </c>
      <c r="V17" s="1">
        <v>3.2</v>
      </c>
      <c r="W17" s="1">
        <v>0</v>
      </c>
      <c r="X17" s="1">
        <v>0</v>
      </c>
      <c r="Y17" s="1">
        <v>0</v>
      </c>
      <c r="Z17" s="1">
        <v>1.6</v>
      </c>
      <c r="AA17" s="1">
        <v>7</v>
      </c>
      <c r="AB17" s="1"/>
      <c r="AC17" s="1">
        <f t="shared" si="7"/>
        <v>6.5519999999999978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30</v>
      </c>
      <c r="C18" s="1">
        <v>88</v>
      </c>
      <c r="D18" s="1"/>
      <c r="E18" s="1">
        <v>21</v>
      </c>
      <c r="F18" s="1">
        <v>67</v>
      </c>
      <c r="G18" s="1">
        <f t="shared" si="2"/>
        <v>67</v>
      </c>
      <c r="H18" s="6">
        <v>0.18</v>
      </c>
      <c r="I18" s="1">
        <v>120</v>
      </c>
      <c r="J18" s="1">
        <v>5038855</v>
      </c>
      <c r="K18" s="1">
        <v>22</v>
      </c>
      <c r="L18" s="1">
        <f t="shared" si="3"/>
        <v>-1</v>
      </c>
      <c r="M18" s="1"/>
      <c r="N18" s="1"/>
      <c r="O18" s="1">
        <f>IFERROR(VLOOKUP(A18,[1]TDSheet!$A:$B,2,0),0)</f>
        <v>0</v>
      </c>
      <c r="P18" s="1">
        <f t="shared" si="4"/>
        <v>4.2</v>
      </c>
      <c r="Q18" s="5">
        <f t="shared" si="9"/>
        <v>8.6000000000000085</v>
      </c>
      <c r="R18" s="5">
        <v>20</v>
      </c>
      <c r="S18" s="1"/>
      <c r="T18" s="1">
        <f t="shared" si="5"/>
        <v>18</v>
      </c>
      <c r="U18" s="1">
        <f t="shared" si="6"/>
        <v>15.952380952380953</v>
      </c>
      <c r="V18" s="1">
        <v>6.2</v>
      </c>
      <c r="W18" s="1">
        <v>0.2</v>
      </c>
      <c r="X18" s="1">
        <v>5.2</v>
      </c>
      <c r="Y18" s="1">
        <v>6</v>
      </c>
      <c r="Z18" s="1">
        <v>2.8</v>
      </c>
      <c r="AA18" s="1">
        <v>0</v>
      </c>
      <c r="AB18" s="1"/>
      <c r="AC18" s="1">
        <f t="shared" si="7"/>
        <v>1.5480000000000014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30</v>
      </c>
      <c r="C19" s="1">
        <v>243</v>
      </c>
      <c r="D19" s="1"/>
      <c r="E19" s="1">
        <v>63</v>
      </c>
      <c r="F19" s="1">
        <v>179</v>
      </c>
      <c r="G19" s="1">
        <f t="shared" si="2"/>
        <v>179</v>
      </c>
      <c r="H19" s="6">
        <v>0.18</v>
      </c>
      <c r="I19" s="1">
        <v>150</v>
      </c>
      <c r="J19" s="1">
        <v>5038435</v>
      </c>
      <c r="K19" s="1">
        <v>83</v>
      </c>
      <c r="L19" s="1">
        <f t="shared" si="3"/>
        <v>-20</v>
      </c>
      <c r="M19" s="1"/>
      <c r="N19" s="1"/>
      <c r="O19" s="1">
        <f>IFERROR(VLOOKUP(A19,[1]TDSheet!$A:$B,2,0),0)</f>
        <v>0</v>
      </c>
      <c r="P19" s="1">
        <f t="shared" si="4"/>
        <v>12.6</v>
      </c>
      <c r="Q19" s="5">
        <f t="shared" si="9"/>
        <v>47.799999999999983</v>
      </c>
      <c r="R19" s="5"/>
      <c r="S19" s="1"/>
      <c r="T19" s="1">
        <f t="shared" si="5"/>
        <v>18</v>
      </c>
      <c r="U19" s="1">
        <f t="shared" si="6"/>
        <v>14.206349206349207</v>
      </c>
      <c r="V19" s="1">
        <v>12.2</v>
      </c>
      <c r="W19" s="1">
        <v>3.4</v>
      </c>
      <c r="X19" s="1">
        <v>13.6</v>
      </c>
      <c r="Y19" s="1">
        <v>1.2</v>
      </c>
      <c r="Z19" s="1">
        <v>-0.2</v>
      </c>
      <c r="AA19" s="1">
        <v>0</v>
      </c>
      <c r="AB19" s="1"/>
      <c r="AC19" s="1">
        <f t="shared" si="7"/>
        <v>8.6039999999999974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22" t="s">
        <v>51</v>
      </c>
      <c r="B20" s="22" t="s">
        <v>30</v>
      </c>
      <c r="C20" s="22">
        <v>142</v>
      </c>
      <c r="D20" s="22"/>
      <c r="E20" s="22">
        <v>143</v>
      </c>
      <c r="F20" s="22">
        <v>-1</v>
      </c>
      <c r="G20" s="22">
        <f t="shared" si="2"/>
        <v>-1</v>
      </c>
      <c r="H20" s="21">
        <v>0.4</v>
      </c>
      <c r="I20" s="22" t="e">
        <v>#N/A</v>
      </c>
      <c r="J20" s="22">
        <v>5039609</v>
      </c>
      <c r="K20" s="22">
        <v>59</v>
      </c>
      <c r="L20" s="22">
        <f t="shared" si="3"/>
        <v>84</v>
      </c>
      <c r="M20" s="22"/>
      <c r="N20" s="22"/>
      <c r="O20" s="22">
        <f>IFERROR(VLOOKUP(A20,[1]TDSheet!$A:$B,2,0),0)</f>
        <v>0</v>
      </c>
      <c r="P20" s="22">
        <f t="shared" si="4"/>
        <v>28.6</v>
      </c>
      <c r="Q20" s="23"/>
      <c r="R20" s="23"/>
      <c r="S20" s="22"/>
      <c r="T20" s="22">
        <f t="shared" si="5"/>
        <v>-3.4965034965034961E-2</v>
      </c>
      <c r="U20" s="22">
        <f t="shared" si="6"/>
        <v>-3.4965034965034961E-2</v>
      </c>
      <c r="V20" s="22">
        <v>6.8</v>
      </c>
      <c r="W20" s="22">
        <v>1.2</v>
      </c>
      <c r="X20" s="22">
        <v>0.4</v>
      </c>
      <c r="Y20" s="22">
        <v>0</v>
      </c>
      <c r="Z20" s="22">
        <v>0</v>
      </c>
      <c r="AA20" s="22">
        <v>0</v>
      </c>
      <c r="AB20" s="35" t="s">
        <v>89</v>
      </c>
      <c r="AC20" s="22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52</v>
      </c>
      <c r="B21" s="13" t="s">
        <v>30</v>
      </c>
      <c r="C21" s="13">
        <v>39</v>
      </c>
      <c r="D21" s="13"/>
      <c r="E21" s="13">
        <v>9</v>
      </c>
      <c r="F21" s="13">
        <v>30</v>
      </c>
      <c r="G21" s="14">
        <f t="shared" si="2"/>
        <v>30</v>
      </c>
      <c r="H21" s="6">
        <v>0.18</v>
      </c>
      <c r="I21" s="1">
        <v>120</v>
      </c>
      <c r="J21" s="1">
        <v>5038398</v>
      </c>
      <c r="K21" s="1">
        <v>17</v>
      </c>
      <c r="L21" s="1">
        <f t="shared" si="3"/>
        <v>-8</v>
      </c>
      <c r="M21" s="1"/>
      <c r="N21" s="1"/>
      <c r="O21" s="1">
        <f>IFERROR(VLOOKUP(A21,[1]TDSheet!$A:$B,2,0),0)</f>
        <v>0</v>
      </c>
      <c r="P21" s="1">
        <f t="shared" si="4"/>
        <v>1.8</v>
      </c>
      <c r="Q21" s="5"/>
      <c r="R21" s="5">
        <v>10</v>
      </c>
      <c r="S21" s="1"/>
      <c r="T21" s="1">
        <f t="shared" si="5"/>
        <v>16.666666666666668</v>
      </c>
      <c r="U21" s="1">
        <f t="shared" si="6"/>
        <v>16.666666666666668</v>
      </c>
      <c r="V21" s="1">
        <v>-0.6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26" t="s">
        <v>42</v>
      </c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8" t="s">
        <v>62</v>
      </c>
      <c r="B22" s="19" t="s">
        <v>30</v>
      </c>
      <c r="C22" s="19">
        <v>75</v>
      </c>
      <c r="D22" s="19"/>
      <c r="E22" s="19">
        <v>7</v>
      </c>
      <c r="F22" s="19">
        <v>68</v>
      </c>
      <c r="G22" s="20">
        <f t="shared" si="2"/>
        <v>68</v>
      </c>
      <c r="H22" s="21">
        <v>0</v>
      </c>
      <c r="I22" s="22" t="e">
        <v>#N/A</v>
      </c>
      <c r="J22" s="22" t="s">
        <v>40</v>
      </c>
      <c r="K22" s="22">
        <v>6</v>
      </c>
      <c r="L22" s="22">
        <f t="shared" si="3"/>
        <v>1</v>
      </c>
      <c r="M22" s="22"/>
      <c r="N22" s="22"/>
      <c r="O22" s="22">
        <f>IFERROR(VLOOKUP(A22,[1]TDSheet!$A:$B,2,0),0)</f>
        <v>0</v>
      </c>
      <c r="P22" s="22">
        <f t="shared" si="4"/>
        <v>1.4</v>
      </c>
      <c r="Q22" s="23"/>
      <c r="R22" s="23"/>
      <c r="S22" s="22"/>
      <c r="T22" s="22">
        <f t="shared" si="5"/>
        <v>48.571428571428577</v>
      </c>
      <c r="U22" s="22">
        <f t="shared" si="6"/>
        <v>48.571428571428577</v>
      </c>
      <c r="V22" s="22">
        <v>6</v>
      </c>
      <c r="W22" s="22">
        <v>8.4</v>
      </c>
      <c r="X22" s="22">
        <v>8.6</v>
      </c>
      <c r="Y22" s="22">
        <v>2.8</v>
      </c>
      <c r="Z22" s="22">
        <v>2.2000000000000002</v>
      </c>
      <c r="AA22" s="22">
        <v>6.2</v>
      </c>
      <c r="AB22" s="26" t="s">
        <v>42</v>
      </c>
      <c r="AC22" s="22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55</v>
      </c>
      <c r="B23" s="13" t="s">
        <v>34</v>
      </c>
      <c r="C23" s="13">
        <v>51.844000000000001</v>
      </c>
      <c r="D23" s="13"/>
      <c r="E23" s="13">
        <v>16.13</v>
      </c>
      <c r="F23" s="13">
        <v>35.713999999999999</v>
      </c>
      <c r="G23" s="14">
        <f t="shared" si="2"/>
        <v>35.713999999999999</v>
      </c>
      <c r="H23" s="6">
        <v>1</v>
      </c>
      <c r="I23" s="1">
        <v>150</v>
      </c>
      <c r="J23" s="1">
        <v>5038596</v>
      </c>
      <c r="K23" s="1">
        <v>15.5</v>
      </c>
      <c r="L23" s="1">
        <f t="shared" si="3"/>
        <v>0.62999999999999901</v>
      </c>
      <c r="M23" s="1"/>
      <c r="N23" s="1"/>
      <c r="O23" s="1">
        <f>IFERROR(VLOOKUP(A23,[1]TDSheet!$A:$B,2,0),0)</f>
        <v>0</v>
      </c>
      <c r="P23" s="1">
        <f t="shared" si="4"/>
        <v>3.226</v>
      </c>
      <c r="Q23" s="5">
        <f>18*(P23+P24+P25)-G23-G24-G25</f>
        <v>18.437999999999999</v>
      </c>
      <c r="R23" s="5">
        <v>40</v>
      </c>
      <c r="S23" s="1"/>
      <c r="T23" s="1">
        <f t="shared" si="5"/>
        <v>16.786112833230007</v>
      </c>
      <c r="U23" s="1">
        <f t="shared" si="6"/>
        <v>11.070675759454433</v>
      </c>
      <c r="V23" s="1">
        <v>4.4912000000000001</v>
      </c>
      <c r="W23" s="1">
        <v>1.6020000000000001</v>
      </c>
      <c r="X23" s="1">
        <v>5.6360000000000001</v>
      </c>
      <c r="Y23" s="1">
        <v>6.6059999999999999</v>
      </c>
      <c r="Z23" s="1">
        <v>4.548</v>
      </c>
      <c r="AA23" s="1">
        <v>4.8719999999999999</v>
      </c>
      <c r="AB23" s="1"/>
      <c r="AC23" s="1">
        <f t="shared" si="7"/>
        <v>18.437999999999999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4" t="s">
        <v>71</v>
      </c>
      <c r="B24" s="22" t="s">
        <v>34</v>
      </c>
      <c r="C24" s="22">
        <v>10.868</v>
      </c>
      <c r="D24" s="22"/>
      <c r="E24" s="22"/>
      <c r="F24" s="22">
        <v>3.9159999999999999</v>
      </c>
      <c r="G24" s="25">
        <f t="shared" si="2"/>
        <v>3.9159999999999999</v>
      </c>
      <c r="H24" s="21">
        <v>0</v>
      </c>
      <c r="I24" s="22" t="e">
        <v>#N/A</v>
      </c>
      <c r="J24" s="22" t="s">
        <v>40</v>
      </c>
      <c r="K24" s="22"/>
      <c r="L24" s="22">
        <f t="shared" si="3"/>
        <v>0</v>
      </c>
      <c r="M24" s="22"/>
      <c r="N24" s="22"/>
      <c r="O24" s="22">
        <f>IFERROR(VLOOKUP(A24,[1]TDSheet!$A:$B,2,0),0)</f>
        <v>0</v>
      </c>
      <c r="P24" s="22">
        <f t="shared" si="4"/>
        <v>0</v>
      </c>
      <c r="Q24" s="23"/>
      <c r="R24" s="23"/>
      <c r="S24" s="22"/>
      <c r="T24" s="22" t="e">
        <f t="shared" si="5"/>
        <v>#DIV/0!</v>
      </c>
      <c r="U24" s="22" t="e">
        <f t="shared" si="6"/>
        <v>#DIV/0!</v>
      </c>
      <c r="V24" s="22">
        <v>0</v>
      </c>
      <c r="W24" s="22">
        <v>1.492</v>
      </c>
      <c r="X24" s="22">
        <v>0</v>
      </c>
      <c r="Y24" s="22">
        <v>0</v>
      </c>
      <c r="Z24" s="22">
        <v>0</v>
      </c>
      <c r="AA24" s="22">
        <v>0</v>
      </c>
      <c r="AB24" s="22"/>
      <c r="AC24" s="22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33</v>
      </c>
      <c r="B25" s="19" t="s">
        <v>34</v>
      </c>
      <c r="C25" s="19"/>
      <c r="D25" s="19">
        <v>192.16499999999999</v>
      </c>
      <c r="E25" s="19"/>
      <c r="F25" s="19">
        <v>192.16499999999999</v>
      </c>
      <c r="G25" s="20">
        <f t="shared" si="2"/>
        <v>0</v>
      </c>
      <c r="H25" s="21">
        <v>0</v>
      </c>
      <c r="I25" s="22" t="e">
        <v>#N/A</v>
      </c>
      <c r="J25" s="22" t="s">
        <v>40</v>
      </c>
      <c r="K25" s="22"/>
      <c r="L25" s="22">
        <f t="shared" si="3"/>
        <v>0</v>
      </c>
      <c r="M25" s="22"/>
      <c r="N25" s="22"/>
      <c r="O25" s="15">
        <f>IFERROR(VLOOKUP(A25,[1]TDSheet!$A:$B,2,0),0)</f>
        <v>192.16499999999999</v>
      </c>
      <c r="P25" s="22">
        <f t="shared" si="4"/>
        <v>0</v>
      </c>
      <c r="Q25" s="23"/>
      <c r="R25" s="23"/>
      <c r="S25" s="22"/>
      <c r="T25" s="22" t="e">
        <f t="shared" si="5"/>
        <v>#DIV/0!</v>
      </c>
      <c r="U25" s="22" t="e">
        <f t="shared" si="6"/>
        <v>#DIV/0!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/>
      <c r="AC25" s="22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7" t="s">
        <v>56</v>
      </c>
      <c r="B26" s="28" t="s">
        <v>34</v>
      </c>
      <c r="C26" s="28"/>
      <c r="D26" s="28"/>
      <c r="E26" s="28"/>
      <c r="F26" s="28"/>
      <c r="G26" s="29">
        <f t="shared" si="2"/>
        <v>0</v>
      </c>
      <c r="H26" s="30">
        <v>1</v>
      </c>
      <c r="I26" s="15">
        <v>120</v>
      </c>
      <c r="J26" s="15">
        <v>8785204</v>
      </c>
      <c r="K26" s="15"/>
      <c r="L26" s="15">
        <f t="shared" si="3"/>
        <v>0</v>
      </c>
      <c r="M26" s="15"/>
      <c r="N26" s="15"/>
      <c r="O26" s="15">
        <f>IFERROR(VLOOKUP(A26,[1]TDSheet!$A:$B,2,0),0)</f>
        <v>0</v>
      </c>
      <c r="P26" s="15">
        <f t="shared" si="4"/>
        <v>0</v>
      </c>
      <c r="Q26" s="31">
        <v>50</v>
      </c>
      <c r="R26" s="31">
        <v>40</v>
      </c>
      <c r="S26" s="15"/>
      <c r="T26" s="15" t="e">
        <f t="shared" si="5"/>
        <v>#DIV/0!</v>
      </c>
      <c r="U26" s="15" t="e">
        <f t="shared" si="6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1.3779999999999999</v>
      </c>
      <c r="AB26" s="15" t="s">
        <v>57</v>
      </c>
      <c r="AC26" s="15">
        <f t="shared" si="7"/>
        <v>50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8" t="s">
        <v>39</v>
      </c>
      <c r="B27" s="19" t="s">
        <v>34</v>
      </c>
      <c r="C27" s="19">
        <v>49.140999999999998</v>
      </c>
      <c r="D27" s="19">
        <v>154.964</v>
      </c>
      <c r="E27" s="19">
        <v>17.728000000000002</v>
      </c>
      <c r="F27" s="19">
        <v>186.37700000000001</v>
      </c>
      <c r="G27" s="20">
        <f t="shared" si="2"/>
        <v>31.413000000000011</v>
      </c>
      <c r="H27" s="21">
        <v>0</v>
      </c>
      <c r="I27" s="22" t="e">
        <v>#N/A</v>
      </c>
      <c r="J27" s="22" t="s">
        <v>40</v>
      </c>
      <c r="K27" s="22">
        <v>15.5</v>
      </c>
      <c r="L27" s="22">
        <f t="shared" si="3"/>
        <v>2.2280000000000015</v>
      </c>
      <c r="M27" s="22"/>
      <c r="N27" s="22"/>
      <c r="O27" s="15">
        <f>IFERROR(VLOOKUP(A27,[1]TDSheet!$A:$B,2,0),0)</f>
        <v>154.964</v>
      </c>
      <c r="P27" s="22">
        <f t="shared" si="4"/>
        <v>3.5456000000000003</v>
      </c>
      <c r="Q27" s="23"/>
      <c r="R27" s="23"/>
      <c r="S27" s="22"/>
      <c r="T27" s="22">
        <f t="shared" si="5"/>
        <v>8.8597134476534318</v>
      </c>
      <c r="U27" s="22">
        <f t="shared" si="6"/>
        <v>8.8597134476534318</v>
      </c>
      <c r="V27" s="22">
        <v>4.8117999999999999</v>
      </c>
      <c r="W27" s="22">
        <v>1.9077999999999999</v>
      </c>
      <c r="X27" s="22">
        <v>0</v>
      </c>
      <c r="Y27" s="22">
        <v>0</v>
      </c>
      <c r="Z27" s="22">
        <v>0</v>
      </c>
      <c r="AA27" s="22">
        <v>0</v>
      </c>
      <c r="AB27" s="22"/>
      <c r="AC27" s="22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2" t="s">
        <v>58</v>
      </c>
      <c r="B28" s="13" t="s">
        <v>34</v>
      </c>
      <c r="C28" s="13">
        <v>249.036</v>
      </c>
      <c r="D28" s="13"/>
      <c r="E28" s="13">
        <v>9.2799999999999994</v>
      </c>
      <c r="F28" s="13">
        <v>126.956</v>
      </c>
      <c r="G28" s="14">
        <f t="shared" si="2"/>
        <v>126.956</v>
      </c>
      <c r="H28" s="6">
        <v>1</v>
      </c>
      <c r="I28" s="1">
        <v>180</v>
      </c>
      <c r="J28" s="1">
        <v>5038619</v>
      </c>
      <c r="K28" s="1">
        <v>15</v>
      </c>
      <c r="L28" s="1">
        <f t="shared" si="3"/>
        <v>-5.7200000000000006</v>
      </c>
      <c r="M28" s="1"/>
      <c r="N28" s="1"/>
      <c r="O28" s="1">
        <f>IFERROR(VLOOKUP(A28,[1]TDSheet!$A:$B,2,0),0)</f>
        <v>0</v>
      </c>
      <c r="P28" s="1">
        <f t="shared" si="4"/>
        <v>1.8559999999999999</v>
      </c>
      <c r="Q28" s="5"/>
      <c r="R28" s="5"/>
      <c r="S28" s="1"/>
      <c r="T28" s="1">
        <f t="shared" si="5"/>
        <v>68.403017241379317</v>
      </c>
      <c r="U28" s="1">
        <f t="shared" si="6"/>
        <v>68.403017241379317</v>
      </c>
      <c r="V28" s="1">
        <v>1.462</v>
      </c>
      <c r="W28" s="1">
        <v>1.6164000000000001</v>
      </c>
      <c r="X28" s="1">
        <v>0.45800000000000002</v>
      </c>
      <c r="Y28" s="1">
        <v>0</v>
      </c>
      <c r="Z28" s="1">
        <v>0.93800000000000006</v>
      </c>
      <c r="AA28" s="1">
        <v>0.46</v>
      </c>
      <c r="AB28" s="32" t="s">
        <v>54</v>
      </c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8" t="s">
        <v>63</v>
      </c>
      <c r="B29" s="19" t="s">
        <v>34</v>
      </c>
      <c r="C29" s="19"/>
      <c r="D29" s="19">
        <v>7.11</v>
      </c>
      <c r="E29" s="19">
        <v>2.5</v>
      </c>
      <c r="F29" s="19"/>
      <c r="G29" s="20">
        <f t="shared" si="2"/>
        <v>0</v>
      </c>
      <c r="H29" s="21">
        <v>0</v>
      </c>
      <c r="I29" s="22" t="e">
        <v>#N/A</v>
      </c>
      <c r="J29" s="22" t="s">
        <v>40</v>
      </c>
      <c r="K29" s="22">
        <v>2.5</v>
      </c>
      <c r="L29" s="22">
        <f t="shared" si="3"/>
        <v>0</v>
      </c>
      <c r="M29" s="22"/>
      <c r="N29" s="22"/>
      <c r="O29" s="22">
        <f>IFERROR(VLOOKUP(A29,[1]TDSheet!$A:$B,2,0),0)</f>
        <v>0</v>
      </c>
      <c r="P29" s="22">
        <f t="shared" si="4"/>
        <v>0.5</v>
      </c>
      <c r="Q29" s="23"/>
      <c r="R29" s="23"/>
      <c r="S29" s="22"/>
      <c r="T29" s="22">
        <f t="shared" si="5"/>
        <v>0</v>
      </c>
      <c r="U29" s="22">
        <f t="shared" si="6"/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/>
      <c r="AC29" s="22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59</v>
      </c>
      <c r="B30" s="13" t="s">
        <v>34</v>
      </c>
      <c r="C30" s="13">
        <v>95.272000000000006</v>
      </c>
      <c r="D30" s="13"/>
      <c r="E30" s="13">
        <v>7.7850000000000001</v>
      </c>
      <c r="F30" s="13">
        <v>6.0019999999999998</v>
      </c>
      <c r="G30" s="14">
        <f t="shared" si="2"/>
        <v>6.0019999999999998</v>
      </c>
      <c r="H30" s="6">
        <v>1</v>
      </c>
      <c r="I30" s="1">
        <v>150</v>
      </c>
      <c r="J30" s="1">
        <v>5038572</v>
      </c>
      <c r="K30" s="1">
        <v>8</v>
      </c>
      <c r="L30" s="1">
        <f t="shared" si="3"/>
        <v>-0.21499999999999986</v>
      </c>
      <c r="M30" s="1"/>
      <c r="N30" s="1"/>
      <c r="O30" s="1">
        <f>IFERROR(VLOOKUP(A30,[1]TDSheet!$A:$B,2,0),0)</f>
        <v>0</v>
      </c>
      <c r="P30" s="1">
        <f t="shared" si="4"/>
        <v>1.5569999999999999</v>
      </c>
      <c r="Q30" s="5">
        <f>18*(P30+P31)-G30-G31</f>
        <v>4.4239999999999782</v>
      </c>
      <c r="R30" s="5">
        <v>20</v>
      </c>
      <c r="S30" s="1"/>
      <c r="T30" s="1">
        <f t="shared" si="5"/>
        <v>6.6962106615285659</v>
      </c>
      <c r="U30" s="1">
        <f t="shared" si="6"/>
        <v>3.8548490687219013</v>
      </c>
      <c r="V30" s="1">
        <v>0.45340000000000003</v>
      </c>
      <c r="W30" s="1">
        <v>2.4403999999999999</v>
      </c>
      <c r="X30" s="1">
        <v>2.371</v>
      </c>
      <c r="Y30" s="1">
        <v>2.4308000000000001</v>
      </c>
      <c r="Z30" s="1">
        <v>0.91700000000000004</v>
      </c>
      <c r="AA30" s="1">
        <v>5.3150000000000004</v>
      </c>
      <c r="AB30" s="32" t="s">
        <v>54</v>
      </c>
      <c r="AC30" s="1">
        <f t="shared" si="7"/>
        <v>4.4239999999999782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8" t="s">
        <v>53</v>
      </c>
      <c r="B31" s="19" t="s">
        <v>34</v>
      </c>
      <c r="C31" s="19">
        <v>17.600000000000001</v>
      </c>
      <c r="D31" s="19">
        <v>160.01</v>
      </c>
      <c r="E31" s="19"/>
      <c r="F31" s="19">
        <v>177.61</v>
      </c>
      <c r="G31" s="20">
        <f t="shared" si="2"/>
        <v>17.600000000000023</v>
      </c>
      <c r="H31" s="21">
        <v>0</v>
      </c>
      <c r="I31" s="22" t="e">
        <v>#N/A</v>
      </c>
      <c r="J31" s="22" t="s">
        <v>40</v>
      </c>
      <c r="K31" s="22">
        <v>2.5</v>
      </c>
      <c r="L31" s="22">
        <f t="shared" si="3"/>
        <v>-2.5</v>
      </c>
      <c r="M31" s="22"/>
      <c r="N31" s="22"/>
      <c r="O31" s="15">
        <f>IFERROR(VLOOKUP(A31,[1]TDSheet!$A:$B,2,0),0)</f>
        <v>160.01</v>
      </c>
      <c r="P31" s="22">
        <f t="shared" si="4"/>
        <v>0</v>
      </c>
      <c r="Q31" s="23"/>
      <c r="R31" s="23"/>
      <c r="S31" s="22"/>
      <c r="T31" s="22" t="e">
        <f t="shared" si="5"/>
        <v>#DIV/0!</v>
      </c>
      <c r="U31" s="22" t="e">
        <f t="shared" si="6"/>
        <v>#DIV/0!</v>
      </c>
      <c r="V31" s="22">
        <v>-0.51500000000000001</v>
      </c>
      <c r="W31" s="22">
        <v>0</v>
      </c>
      <c r="X31" s="22">
        <v>0.51600000000000001</v>
      </c>
      <c r="Y31" s="22">
        <v>0</v>
      </c>
      <c r="Z31" s="22">
        <v>0</v>
      </c>
      <c r="AA31" s="22">
        <v>2.6739999999999999</v>
      </c>
      <c r="AB31" s="32" t="s">
        <v>54</v>
      </c>
      <c r="AC31" s="22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2" t="s">
        <v>64</v>
      </c>
      <c r="B32" s="22" t="s">
        <v>34</v>
      </c>
      <c r="C32" s="22">
        <v>210.542</v>
      </c>
      <c r="D32" s="22">
        <v>88.545000000000002</v>
      </c>
      <c r="E32" s="22">
        <v>7.7960000000000003</v>
      </c>
      <c r="F32" s="22">
        <v>179.11600000000001</v>
      </c>
      <c r="G32" s="22">
        <f t="shared" si="2"/>
        <v>90.571000000000012</v>
      </c>
      <c r="H32" s="21">
        <v>0</v>
      </c>
      <c r="I32" s="22">
        <v>120</v>
      </c>
      <c r="J32" s="22" t="s">
        <v>65</v>
      </c>
      <c r="K32" s="22">
        <v>9.5</v>
      </c>
      <c r="L32" s="22">
        <f t="shared" si="3"/>
        <v>-1.7039999999999997</v>
      </c>
      <c r="M32" s="22"/>
      <c r="N32" s="22"/>
      <c r="O32" s="15">
        <f>IFERROR(VLOOKUP(A32,[1]TDSheet!$A:$B,2,0),0)</f>
        <v>88.545000000000002</v>
      </c>
      <c r="P32" s="22">
        <f t="shared" si="4"/>
        <v>1.5592000000000001</v>
      </c>
      <c r="Q32" s="23"/>
      <c r="R32" s="23"/>
      <c r="S32" s="22"/>
      <c r="T32" s="22">
        <f t="shared" si="5"/>
        <v>58.088122113904568</v>
      </c>
      <c r="U32" s="22">
        <f t="shared" si="6"/>
        <v>58.088122113904568</v>
      </c>
      <c r="V32" s="22">
        <v>1.2842</v>
      </c>
      <c r="W32" s="22">
        <v>15.2798</v>
      </c>
      <c r="X32" s="22">
        <v>7.1936000000000009</v>
      </c>
      <c r="Y32" s="22">
        <v>1.9978</v>
      </c>
      <c r="Z32" s="22">
        <v>4.7392000000000003</v>
      </c>
      <c r="AA32" s="22">
        <v>4.0175999999999998</v>
      </c>
      <c r="AB32" s="33" t="s">
        <v>88</v>
      </c>
      <c r="AC32" s="22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66</v>
      </c>
      <c r="B33" s="1" t="s">
        <v>30</v>
      </c>
      <c r="C33" s="1">
        <v>7</v>
      </c>
      <c r="D33" s="1">
        <v>160</v>
      </c>
      <c r="E33" s="1"/>
      <c r="F33" s="1">
        <v>160</v>
      </c>
      <c r="G33" s="1">
        <f t="shared" si="2"/>
        <v>160</v>
      </c>
      <c r="H33" s="6">
        <v>0.1</v>
      </c>
      <c r="I33" s="1">
        <v>60</v>
      </c>
      <c r="J33" s="1">
        <v>8444170</v>
      </c>
      <c r="K33" s="1">
        <v>88</v>
      </c>
      <c r="L33" s="1">
        <f t="shared" si="3"/>
        <v>-88</v>
      </c>
      <c r="M33" s="1"/>
      <c r="N33" s="1"/>
      <c r="O33" s="1">
        <f>IFERROR(VLOOKUP(A33,[1]TDSheet!$A:$B,2,0),0)</f>
        <v>0</v>
      </c>
      <c r="P33" s="1">
        <f t="shared" si="4"/>
        <v>0</v>
      </c>
      <c r="Q33" s="5"/>
      <c r="R33" s="5"/>
      <c r="S33" s="1"/>
      <c r="T33" s="1" t="e">
        <f t="shared" si="5"/>
        <v>#DIV/0!</v>
      </c>
      <c r="U33" s="1" t="e">
        <f t="shared" si="6"/>
        <v>#DIV/0!</v>
      </c>
      <c r="V33" s="1">
        <v>21.6</v>
      </c>
      <c r="W33" s="1">
        <v>27.8</v>
      </c>
      <c r="X33" s="1">
        <v>21.8</v>
      </c>
      <c r="Y33" s="1">
        <v>14.2</v>
      </c>
      <c r="Z33" s="1">
        <v>21.2</v>
      </c>
      <c r="AA33" s="1">
        <v>3.6</v>
      </c>
      <c r="AB33" s="1" t="s">
        <v>67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68</v>
      </c>
      <c r="B34" s="13" t="s">
        <v>34</v>
      </c>
      <c r="C34" s="13">
        <v>169.11799999999999</v>
      </c>
      <c r="D34" s="13">
        <v>250.727</v>
      </c>
      <c r="E34" s="13">
        <v>30.29</v>
      </c>
      <c r="F34" s="13">
        <v>388.53800000000001</v>
      </c>
      <c r="G34" s="14">
        <f t="shared" si="2"/>
        <v>137.81100000000001</v>
      </c>
      <c r="H34" s="6">
        <v>1</v>
      </c>
      <c r="I34" s="1">
        <v>120</v>
      </c>
      <c r="J34" s="1">
        <v>5522704</v>
      </c>
      <c r="K34" s="1">
        <v>34</v>
      </c>
      <c r="L34" s="1">
        <f t="shared" si="3"/>
        <v>-3.7100000000000009</v>
      </c>
      <c r="M34" s="1"/>
      <c r="N34" s="1"/>
      <c r="O34" s="15">
        <f>IFERROR(VLOOKUP(A34,[1]TDSheet!$A:$B,2,0),0)</f>
        <v>250.727</v>
      </c>
      <c r="P34" s="1">
        <f t="shared" si="4"/>
        <v>6.0579999999999998</v>
      </c>
      <c r="Q34" s="5"/>
      <c r="R34" s="5"/>
      <c r="S34" s="1"/>
      <c r="T34" s="1">
        <f t="shared" si="5"/>
        <v>22.748596896665568</v>
      </c>
      <c r="U34" s="1">
        <f t="shared" si="6"/>
        <v>22.748596896665568</v>
      </c>
      <c r="V34" s="1">
        <v>6.15</v>
      </c>
      <c r="W34" s="1">
        <v>2.4523999999999999</v>
      </c>
      <c r="X34" s="1">
        <v>0.60660000000000003</v>
      </c>
      <c r="Y34" s="1">
        <v>9.7365999999999993</v>
      </c>
      <c r="Z34" s="1">
        <v>4.6728000000000014</v>
      </c>
      <c r="AA34" s="1">
        <v>12.8424</v>
      </c>
      <c r="AB34" s="32" t="s">
        <v>54</v>
      </c>
      <c r="AC34" s="1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8" t="s">
        <v>61</v>
      </c>
      <c r="B35" s="19" t="s">
        <v>34</v>
      </c>
      <c r="C35" s="19"/>
      <c r="D35" s="19">
        <v>3.3730000000000002</v>
      </c>
      <c r="E35" s="19">
        <v>3.3730000000000002</v>
      </c>
      <c r="F35" s="19"/>
      <c r="G35" s="20">
        <f t="shared" si="2"/>
        <v>0</v>
      </c>
      <c r="H35" s="21">
        <v>0</v>
      </c>
      <c r="I35" s="22" t="e">
        <v>#N/A</v>
      </c>
      <c r="J35" s="22" t="s">
        <v>40</v>
      </c>
      <c r="K35" s="22">
        <v>2.5</v>
      </c>
      <c r="L35" s="22">
        <f t="shared" si="3"/>
        <v>0.87300000000000022</v>
      </c>
      <c r="M35" s="22"/>
      <c r="N35" s="22"/>
      <c r="O35" s="22">
        <f>IFERROR(VLOOKUP(A35,[1]TDSheet!$A:$B,2,0),0)</f>
        <v>0</v>
      </c>
      <c r="P35" s="22">
        <f t="shared" si="4"/>
        <v>0.67460000000000009</v>
      </c>
      <c r="Q35" s="23"/>
      <c r="R35" s="23"/>
      <c r="S35" s="22"/>
      <c r="T35" s="22">
        <f t="shared" si="5"/>
        <v>0</v>
      </c>
      <c r="U35" s="22">
        <f t="shared" si="6"/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/>
      <c r="AC35" s="22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30</v>
      </c>
      <c r="C36" s="1"/>
      <c r="D36" s="1">
        <v>32</v>
      </c>
      <c r="E36" s="1"/>
      <c r="F36" s="1">
        <v>32</v>
      </c>
      <c r="G36" s="1">
        <f t="shared" si="2"/>
        <v>32</v>
      </c>
      <c r="H36" s="6">
        <v>0.14000000000000001</v>
      </c>
      <c r="I36" s="1">
        <v>180</v>
      </c>
      <c r="J36" s="1">
        <v>9988391</v>
      </c>
      <c r="K36" s="1">
        <v>9</v>
      </c>
      <c r="L36" s="1">
        <f t="shared" si="3"/>
        <v>-9</v>
      </c>
      <c r="M36" s="1"/>
      <c r="N36" s="1"/>
      <c r="O36" s="1">
        <f>IFERROR(VLOOKUP(A36,[1]TDSheet!$A:$B,2,0),0)</f>
        <v>0</v>
      </c>
      <c r="P36" s="1">
        <f t="shared" si="4"/>
        <v>0</v>
      </c>
      <c r="Q36" s="5"/>
      <c r="R36" s="5"/>
      <c r="S36" s="1"/>
      <c r="T36" s="1" t="e">
        <f t="shared" si="5"/>
        <v>#DIV/0!</v>
      </c>
      <c r="U36" s="1" t="e">
        <f t="shared" si="6"/>
        <v>#DIV/0!</v>
      </c>
      <c r="V36" s="1">
        <v>5</v>
      </c>
      <c r="W36" s="1">
        <v>7.2</v>
      </c>
      <c r="X36" s="1">
        <v>2.6</v>
      </c>
      <c r="Y36" s="1">
        <v>5.6</v>
      </c>
      <c r="Z36" s="1">
        <v>2.6</v>
      </c>
      <c r="AA36" s="1">
        <v>4.5999999999999996</v>
      </c>
      <c r="AB36" s="1"/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30</v>
      </c>
      <c r="C37" s="1"/>
      <c r="D37" s="1">
        <v>112</v>
      </c>
      <c r="E37" s="1"/>
      <c r="F37" s="1">
        <v>112</v>
      </c>
      <c r="G37" s="1">
        <f t="shared" si="2"/>
        <v>112</v>
      </c>
      <c r="H37" s="6">
        <v>0.18</v>
      </c>
      <c r="I37" s="1">
        <v>270</v>
      </c>
      <c r="J37" s="1">
        <v>9988681</v>
      </c>
      <c r="K37" s="1">
        <v>17</v>
      </c>
      <c r="L37" s="1">
        <f t="shared" si="3"/>
        <v>-17</v>
      </c>
      <c r="M37" s="1"/>
      <c r="N37" s="1"/>
      <c r="O37" s="1">
        <f>IFERROR(VLOOKUP(A37,[1]TDSheet!$A:$B,2,0),0)</f>
        <v>0</v>
      </c>
      <c r="P37" s="1">
        <f t="shared" si="4"/>
        <v>0</v>
      </c>
      <c r="Q37" s="5"/>
      <c r="R37" s="5"/>
      <c r="S37" s="1"/>
      <c r="T37" s="1" t="e">
        <f t="shared" si="5"/>
        <v>#DIV/0!</v>
      </c>
      <c r="U37" s="1" t="e">
        <f t="shared" si="6"/>
        <v>#DIV/0!</v>
      </c>
      <c r="V37" s="1">
        <v>9.4</v>
      </c>
      <c r="W37" s="1">
        <v>11.8</v>
      </c>
      <c r="X37" s="1">
        <v>7</v>
      </c>
      <c r="Y37" s="1">
        <v>7.6</v>
      </c>
      <c r="Z37" s="1">
        <v>6.4</v>
      </c>
      <c r="AA37" s="1">
        <v>4.4000000000000004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72</v>
      </c>
      <c r="B38" s="22" t="s">
        <v>34</v>
      </c>
      <c r="C38" s="22">
        <v>56.216000000000001</v>
      </c>
      <c r="D38" s="22"/>
      <c r="E38" s="22">
        <v>12.015000000000001</v>
      </c>
      <c r="F38" s="22">
        <v>30.526</v>
      </c>
      <c r="G38" s="22">
        <f t="shared" si="2"/>
        <v>30.526</v>
      </c>
      <c r="H38" s="21">
        <v>0</v>
      </c>
      <c r="I38" s="22">
        <v>120</v>
      </c>
      <c r="J38" s="22" t="s">
        <v>65</v>
      </c>
      <c r="K38" s="22">
        <v>14</v>
      </c>
      <c r="L38" s="22">
        <f t="shared" si="3"/>
        <v>-1.9849999999999994</v>
      </c>
      <c r="M38" s="22"/>
      <c r="N38" s="22"/>
      <c r="O38" s="22">
        <f>IFERROR(VLOOKUP(A38,[1]TDSheet!$A:$B,2,0),0)</f>
        <v>0</v>
      </c>
      <c r="P38" s="22">
        <f t="shared" si="4"/>
        <v>2.403</v>
      </c>
      <c r="Q38" s="23"/>
      <c r="R38" s="23"/>
      <c r="S38" s="22"/>
      <c r="T38" s="22">
        <f t="shared" si="5"/>
        <v>12.703287557220142</v>
      </c>
      <c r="U38" s="22">
        <f t="shared" si="6"/>
        <v>12.703287557220142</v>
      </c>
      <c r="V38" s="22">
        <v>2.7109999999999999</v>
      </c>
      <c r="W38" s="22">
        <v>1.212</v>
      </c>
      <c r="X38" s="22">
        <v>1.169</v>
      </c>
      <c r="Y38" s="22">
        <v>3.1938</v>
      </c>
      <c r="Z38" s="22">
        <v>5.7189999999999994</v>
      </c>
      <c r="AA38" s="22">
        <v>0.65900000000000003</v>
      </c>
      <c r="AB38" s="33" t="s">
        <v>90</v>
      </c>
      <c r="AC38" s="22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34</v>
      </c>
      <c r="C39" s="1">
        <v>96.349000000000004</v>
      </c>
      <c r="D39" s="1"/>
      <c r="E39" s="1">
        <v>49.387999999999998</v>
      </c>
      <c r="F39" s="1">
        <v>46.960999999999999</v>
      </c>
      <c r="G39" s="1">
        <f t="shared" si="2"/>
        <v>46.960999999999999</v>
      </c>
      <c r="H39" s="6">
        <v>1</v>
      </c>
      <c r="I39" s="1">
        <v>120</v>
      </c>
      <c r="J39" s="1">
        <v>8785198</v>
      </c>
      <c r="K39" s="1">
        <v>48.5</v>
      </c>
      <c r="L39" s="1">
        <f t="shared" si="3"/>
        <v>0.88799999999999812</v>
      </c>
      <c r="M39" s="1"/>
      <c r="N39" s="1"/>
      <c r="O39" s="1">
        <f>IFERROR(VLOOKUP(A39,[1]TDSheet!$A:$B,2,0),0)</f>
        <v>0</v>
      </c>
      <c r="P39" s="1">
        <f t="shared" si="4"/>
        <v>9.8775999999999993</v>
      </c>
      <c r="Q39" s="5">
        <f t="shared" ref="Q39:Q42" si="10">18*P39-G39</f>
        <v>130.83580000000001</v>
      </c>
      <c r="R39" s="5"/>
      <c r="S39" s="1"/>
      <c r="T39" s="1">
        <f t="shared" si="5"/>
        <v>18.000000000000004</v>
      </c>
      <c r="U39" s="1">
        <f t="shared" si="6"/>
        <v>4.7542925406981453</v>
      </c>
      <c r="V39" s="1">
        <v>12.890599999999999</v>
      </c>
      <c r="W39" s="1">
        <v>11.031000000000001</v>
      </c>
      <c r="X39" s="1">
        <v>13.124000000000001</v>
      </c>
      <c r="Y39" s="1">
        <v>2.44</v>
      </c>
      <c r="Z39" s="1">
        <v>0</v>
      </c>
      <c r="AA39" s="1">
        <v>10.048400000000001</v>
      </c>
      <c r="AB39" s="1" t="s">
        <v>74</v>
      </c>
      <c r="AC39" s="1">
        <f t="shared" si="7"/>
        <v>130.83580000000001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30</v>
      </c>
      <c r="C40" s="1">
        <v>267</v>
      </c>
      <c r="D40" s="1">
        <v>36</v>
      </c>
      <c r="E40" s="1">
        <v>178</v>
      </c>
      <c r="F40" s="1">
        <v>123</v>
      </c>
      <c r="G40" s="1">
        <f t="shared" si="2"/>
        <v>123</v>
      </c>
      <c r="H40" s="6">
        <v>0.1</v>
      </c>
      <c r="I40" s="1">
        <v>60</v>
      </c>
      <c r="J40" s="1">
        <v>8444187</v>
      </c>
      <c r="K40" s="1">
        <v>202</v>
      </c>
      <c r="L40" s="1">
        <f t="shared" si="3"/>
        <v>-24</v>
      </c>
      <c r="M40" s="1"/>
      <c r="N40" s="1"/>
      <c r="O40" s="1">
        <f>IFERROR(VLOOKUP(A40,[1]TDSheet!$A:$B,2,0),0)</f>
        <v>0</v>
      </c>
      <c r="P40" s="1">
        <f t="shared" si="4"/>
        <v>35.6</v>
      </c>
      <c r="Q40" s="5">
        <f t="shared" si="10"/>
        <v>517.80000000000007</v>
      </c>
      <c r="R40" s="5"/>
      <c r="S40" s="1"/>
      <c r="T40" s="1">
        <f t="shared" si="5"/>
        <v>18</v>
      </c>
      <c r="U40" s="1">
        <f t="shared" si="6"/>
        <v>3.4550561797752808</v>
      </c>
      <c r="V40" s="1">
        <v>32.200000000000003</v>
      </c>
      <c r="W40" s="1">
        <v>26.8</v>
      </c>
      <c r="X40" s="1">
        <v>26.6</v>
      </c>
      <c r="Y40" s="1">
        <v>17</v>
      </c>
      <c r="Z40" s="1">
        <v>24.2</v>
      </c>
      <c r="AA40" s="1">
        <v>2.4</v>
      </c>
      <c r="AB40" s="1"/>
      <c r="AC40" s="1">
        <f t="shared" si="7"/>
        <v>51.780000000000008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30</v>
      </c>
      <c r="C41" s="1">
        <v>324</v>
      </c>
      <c r="D41" s="1"/>
      <c r="E41" s="1">
        <v>159</v>
      </c>
      <c r="F41" s="1">
        <v>160</v>
      </c>
      <c r="G41" s="1">
        <f t="shared" si="2"/>
        <v>160</v>
      </c>
      <c r="H41" s="6">
        <v>0.1</v>
      </c>
      <c r="I41" s="1">
        <v>90</v>
      </c>
      <c r="J41" s="1">
        <v>8444194</v>
      </c>
      <c r="K41" s="1">
        <v>185</v>
      </c>
      <c r="L41" s="1">
        <f t="shared" si="3"/>
        <v>-26</v>
      </c>
      <c r="M41" s="1"/>
      <c r="N41" s="1"/>
      <c r="O41" s="1">
        <f>IFERROR(VLOOKUP(A41,[1]TDSheet!$A:$B,2,0),0)</f>
        <v>0</v>
      </c>
      <c r="P41" s="1">
        <f t="shared" si="4"/>
        <v>31.8</v>
      </c>
      <c r="Q41" s="5">
        <f t="shared" si="10"/>
        <v>412.4</v>
      </c>
      <c r="R41" s="5"/>
      <c r="S41" s="1"/>
      <c r="T41" s="1">
        <f t="shared" si="5"/>
        <v>18</v>
      </c>
      <c r="U41" s="1">
        <f t="shared" si="6"/>
        <v>5.0314465408805029</v>
      </c>
      <c r="V41" s="1">
        <v>25.2</v>
      </c>
      <c r="W41" s="1">
        <v>20.399999999999999</v>
      </c>
      <c r="X41" s="1">
        <v>27</v>
      </c>
      <c r="Y41" s="1">
        <v>10</v>
      </c>
      <c r="Z41" s="1">
        <v>16.8</v>
      </c>
      <c r="AA41" s="1">
        <v>27</v>
      </c>
      <c r="AB41" s="1"/>
      <c r="AC41" s="1">
        <f t="shared" si="7"/>
        <v>41.24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" t="s">
        <v>77</v>
      </c>
      <c r="B42" s="1" t="s">
        <v>30</v>
      </c>
      <c r="C42" s="1">
        <v>94</v>
      </c>
      <c r="D42" s="1">
        <v>540</v>
      </c>
      <c r="E42" s="1">
        <v>56</v>
      </c>
      <c r="F42" s="1">
        <v>578</v>
      </c>
      <c r="G42" s="1">
        <f t="shared" si="2"/>
        <v>38</v>
      </c>
      <c r="H42" s="6">
        <v>0.2</v>
      </c>
      <c r="I42" s="1">
        <v>120</v>
      </c>
      <c r="J42" s="1">
        <v>783798</v>
      </c>
      <c r="K42" s="1">
        <v>56</v>
      </c>
      <c r="L42" s="1">
        <f t="shared" si="3"/>
        <v>0</v>
      </c>
      <c r="M42" s="1"/>
      <c r="N42" s="1"/>
      <c r="O42" s="15">
        <f>IFERROR(VLOOKUP(A42,[1]TDSheet!$A:$B,2,0),0)</f>
        <v>540</v>
      </c>
      <c r="P42" s="1">
        <f t="shared" si="4"/>
        <v>11.2</v>
      </c>
      <c r="Q42" s="5">
        <f t="shared" si="10"/>
        <v>163.6</v>
      </c>
      <c r="R42" s="5"/>
      <c r="S42" s="1"/>
      <c r="T42" s="1">
        <f t="shared" si="5"/>
        <v>18</v>
      </c>
      <c r="U42" s="1">
        <f t="shared" si="6"/>
        <v>3.3928571428571432</v>
      </c>
      <c r="V42" s="1">
        <v>10</v>
      </c>
      <c r="W42" s="1">
        <v>8.1999999999999993</v>
      </c>
      <c r="X42" s="1">
        <v>8</v>
      </c>
      <c r="Y42" s="1">
        <v>9</v>
      </c>
      <c r="Z42" s="1">
        <v>8.4</v>
      </c>
      <c r="AA42" s="1">
        <v>11.2</v>
      </c>
      <c r="AB42" s="1"/>
      <c r="AC42" s="1">
        <f t="shared" si="7"/>
        <v>32.72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78</v>
      </c>
      <c r="B43" s="13" t="s">
        <v>34</v>
      </c>
      <c r="C43" s="13">
        <v>3.0859999999999999</v>
      </c>
      <c r="D43" s="13">
        <v>3.0779999999999998</v>
      </c>
      <c r="E43" s="13"/>
      <c r="F43" s="13"/>
      <c r="G43" s="14">
        <f t="shared" si="2"/>
        <v>0</v>
      </c>
      <c r="H43" s="6">
        <v>1</v>
      </c>
      <c r="I43" s="1">
        <v>120</v>
      </c>
      <c r="J43" s="1">
        <v>783811</v>
      </c>
      <c r="K43" s="1"/>
      <c r="L43" s="1">
        <f t="shared" si="3"/>
        <v>0</v>
      </c>
      <c r="M43" s="1"/>
      <c r="N43" s="1"/>
      <c r="O43" s="1">
        <f>IFERROR(VLOOKUP(A43,[1]TDSheet!$A:$B,2,0),0)</f>
        <v>0</v>
      </c>
      <c r="P43" s="1">
        <f t="shared" si="4"/>
        <v>0</v>
      </c>
      <c r="Q43" s="5"/>
      <c r="R43" s="5"/>
      <c r="S43" s="1"/>
      <c r="T43" s="1" t="e">
        <f t="shared" si="5"/>
        <v>#DIV/0!</v>
      </c>
      <c r="U43" s="1" t="e">
        <f t="shared" si="6"/>
        <v>#DIV/0!</v>
      </c>
      <c r="V43" s="1">
        <v>1.228</v>
      </c>
      <c r="W43" s="1">
        <v>7.3944000000000001</v>
      </c>
      <c r="X43" s="1">
        <v>2.2524000000000002</v>
      </c>
      <c r="Y43" s="1">
        <v>0</v>
      </c>
      <c r="Z43" s="1">
        <v>0</v>
      </c>
      <c r="AA43" s="1">
        <v>0</v>
      </c>
      <c r="AB43" s="1" t="s">
        <v>79</v>
      </c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5.75" thickBot="1" x14ac:dyDescent="0.3">
      <c r="A44" s="18" t="s">
        <v>80</v>
      </c>
      <c r="B44" s="19" t="s">
        <v>34</v>
      </c>
      <c r="C44" s="19"/>
      <c r="D44" s="19">
        <v>805.21</v>
      </c>
      <c r="E44" s="19"/>
      <c r="F44" s="19">
        <v>805.21</v>
      </c>
      <c r="G44" s="20">
        <f t="shared" si="2"/>
        <v>805.21</v>
      </c>
      <c r="H44" s="21">
        <v>0</v>
      </c>
      <c r="I44" s="22" t="e">
        <v>#N/A</v>
      </c>
      <c r="J44" s="22" t="s">
        <v>40</v>
      </c>
      <c r="K44" s="22"/>
      <c r="L44" s="22">
        <f t="shared" si="3"/>
        <v>0</v>
      </c>
      <c r="M44" s="22"/>
      <c r="N44" s="22"/>
      <c r="O44" s="22">
        <f>IFERROR(VLOOKUP(A44,[1]TDSheet!$A:$B,2,0),0)</f>
        <v>0</v>
      </c>
      <c r="P44" s="22">
        <f t="shared" si="4"/>
        <v>0</v>
      </c>
      <c r="Q44" s="23"/>
      <c r="R44" s="23"/>
      <c r="S44" s="22"/>
      <c r="T44" s="22" t="e">
        <f t="shared" si="5"/>
        <v>#DIV/0!</v>
      </c>
      <c r="U44" s="22" t="e">
        <f t="shared" si="6"/>
        <v>#DIV/0!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/>
      <c r="AC44" s="22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" t="s">
        <v>81</v>
      </c>
      <c r="B45" s="1" t="s">
        <v>30</v>
      </c>
      <c r="C45" s="1">
        <v>161</v>
      </c>
      <c r="D45" s="1">
        <v>594</v>
      </c>
      <c r="E45" s="1">
        <v>52</v>
      </c>
      <c r="F45" s="1">
        <v>703</v>
      </c>
      <c r="G45" s="1">
        <f t="shared" si="2"/>
        <v>163</v>
      </c>
      <c r="H45" s="6">
        <v>0.2</v>
      </c>
      <c r="I45" s="1">
        <v>120</v>
      </c>
      <c r="J45" s="1">
        <v>783804</v>
      </c>
      <c r="K45" s="1">
        <v>52</v>
      </c>
      <c r="L45" s="1">
        <f t="shared" si="3"/>
        <v>0</v>
      </c>
      <c r="M45" s="1"/>
      <c r="N45" s="1"/>
      <c r="O45" s="15">
        <f>IFERROR(VLOOKUP(A45,[1]TDSheet!$A:$B,2,0),0)</f>
        <v>540</v>
      </c>
      <c r="P45" s="1">
        <f t="shared" si="4"/>
        <v>10.4</v>
      </c>
      <c r="Q45" s="5">
        <f t="shared" ref="Q45" si="11">18*P45-G45</f>
        <v>24.200000000000017</v>
      </c>
      <c r="R45" s="5"/>
      <c r="S45" s="1"/>
      <c r="T45" s="1">
        <f t="shared" si="5"/>
        <v>18</v>
      </c>
      <c r="U45" s="1">
        <f t="shared" si="6"/>
        <v>15.673076923076923</v>
      </c>
      <c r="V45" s="1">
        <v>10.199999999999999</v>
      </c>
      <c r="W45" s="1">
        <v>15</v>
      </c>
      <c r="X45" s="1">
        <v>5.2</v>
      </c>
      <c r="Y45" s="1">
        <v>11.4</v>
      </c>
      <c r="Z45" s="1">
        <v>7.4</v>
      </c>
      <c r="AA45" s="1">
        <v>10</v>
      </c>
      <c r="AB45" s="1"/>
      <c r="AC45" s="1">
        <f t="shared" si="7"/>
        <v>4.8400000000000034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2" t="s">
        <v>82</v>
      </c>
      <c r="B46" s="13" t="s">
        <v>34</v>
      </c>
      <c r="C46" s="13">
        <v>260.15699999999998</v>
      </c>
      <c r="D46" s="13">
        <v>4.4390000000000001</v>
      </c>
      <c r="E46" s="13">
        <v>110.20399999999999</v>
      </c>
      <c r="F46" s="13">
        <v>3.2639999999999998</v>
      </c>
      <c r="G46" s="14">
        <f t="shared" si="2"/>
        <v>3.2639999999999998</v>
      </c>
      <c r="H46" s="6">
        <v>1</v>
      </c>
      <c r="I46" s="1">
        <v>120</v>
      </c>
      <c r="J46" s="1">
        <v>783828</v>
      </c>
      <c r="K46" s="1">
        <v>129.5</v>
      </c>
      <c r="L46" s="1">
        <f t="shared" si="3"/>
        <v>-19.296000000000006</v>
      </c>
      <c r="M46" s="1"/>
      <c r="N46" s="1"/>
      <c r="O46" s="1">
        <f>IFERROR(VLOOKUP(A46,[1]TDSheet!$A:$B,2,0),0)</f>
        <v>0</v>
      </c>
      <c r="P46" s="1">
        <f t="shared" si="4"/>
        <v>22.040799999999997</v>
      </c>
      <c r="Q46" s="5"/>
      <c r="R46" s="5"/>
      <c r="S46" s="1"/>
      <c r="T46" s="1">
        <f t="shared" si="5"/>
        <v>0.14808899858444341</v>
      </c>
      <c r="U46" s="1">
        <f t="shared" si="6"/>
        <v>0.14808899858444341</v>
      </c>
      <c r="V46" s="1">
        <v>106.1634</v>
      </c>
      <c r="W46" s="1">
        <v>84.359200000000001</v>
      </c>
      <c r="X46" s="1">
        <v>29.340800000000002</v>
      </c>
      <c r="Y46" s="1">
        <v>0</v>
      </c>
      <c r="Z46" s="1">
        <v>17.968800000000002</v>
      </c>
      <c r="AA46" s="1">
        <v>35.369999999999997</v>
      </c>
      <c r="AB46" s="1" t="s">
        <v>83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8" t="s">
        <v>84</v>
      </c>
      <c r="B47" s="19" t="s">
        <v>34</v>
      </c>
      <c r="C47" s="19">
        <v>-17.815999999999999</v>
      </c>
      <c r="D47" s="19">
        <v>1984.912</v>
      </c>
      <c r="E47" s="19">
        <v>171.50200000000001</v>
      </c>
      <c r="F47" s="19">
        <v>1795.5940000000001</v>
      </c>
      <c r="G47" s="20">
        <f t="shared" si="2"/>
        <v>1708.146</v>
      </c>
      <c r="H47" s="21">
        <v>0</v>
      </c>
      <c r="I47" s="22" t="e">
        <v>#N/A</v>
      </c>
      <c r="J47" s="22" t="s">
        <v>40</v>
      </c>
      <c r="K47" s="22">
        <v>256</v>
      </c>
      <c r="L47" s="22">
        <f t="shared" si="3"/>
        <v>-84.49799999999999</v>
      </c>
      <c r="M47" s="22"/>
      <c r="N47" s="22"/>
      <c r="O47" s="15">
        <f>IFERROR(VLOOKUP(A47,[1]TDSheet!$A:$B,2,0),0)</f>
        <v>87.447999999999993</v>
      </c>
      <c r="P47" s="22">
        <f t="shared" si="4"/>
        <v>34.300400000000003</v>
      </c>
      <c r="Q47" s="23"/>
      <c r="R47" s="23"/>
      <c r="S47" s="22"/>
      <c r="T47" s="22">
        <f t="shared" si="5"/>
        <v>49.799594173828872</v>
      </c>
      <c r="U47" s="22">
        <f t="shared" si="6"/>
        <v>49.799594173828872</v>
      </c>
      <c r="V47" s="22">
        <v>12.082000000000001</v>
      </c>
      <c r="W47" s="22">
        <v>12.007199999999999</v>
      </c>
      <c r="X47" s="22">
        <v>2.0304000000000002</v>
      </c>
      <c r="Y47" s="22">
        <v>55.208399999999997</v>
      </c>
      <c r="Z47" s="22">
        <v>16.231000000000002</v>
      </c>
      <c r="AA47" s="22">
        <v>26.807400000000001</v>
      </c>
      <c r="AB47" s="22"/>
      <c r="AC47" s="22">
        <f t="shared" si="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9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35</v>
      </c>
      <c r="B49" s="1" t="s">
        <v>30</v>
      </c>
      <c r="C49" s="1">
        <v>991</v>
      </c>
      <c r="D49" s="1"/>
      <c r="E49" s="1">
        <v>283</v>
      </c>
      <c r="F49" s="1">
        <v>708</v>
      </c>
      <c r="G49" s="1">
        <f>F49</f>
        <v>708</v>
      </c>
      <c r="H49" s="6">
        <v>0.18</v>
      </c>
      <c r="I49" s="1">
        <v>120</v>
      </c>
      <c r="J49" s="1"/>
      <c r="K49" s="1">
        <v>298</v>
      </c>
      <c r="L49" s="1">
        <f>E49-K49</f>
        <v>-15</v>
      </c>
      <c r="M49" s="1"/>
      <c r="N49" s="1"/>
      <c r="O49" s="1"/>
      <c r="P49" s="1">
        <f t="shared" ref="P49:P50" si="12">E49/5</f>
        <v>56.6</v>
      </c>
      <c r="Q49" s="5">
        <v>200</v>
      </c>
      <c r="R49" s="5">
        <v>300</v>
      </c>
      <c r="S49" s="1"/>
      <c r="T49" s="1">
        <f t="shared" ref="T49:T50" si="13">(G49+Q49)/P49</f>
        <v>16.042402826855124</v>
      </c>
      <c r="U49" s="1">
        <f t="shared" ref="U49:U50" si="14">G49/P49</f>
        <v>12.508833922261484</v>
      </c>
      <c r="V49" s="1">
        <v>68.2</v>
      </c>
      <c r="W49" s="1">
        <v>58.8</v>
      </c>
      <c r="X49" s="1">
        <v>50.6</v>
      </c>
      <c r="Y49" s="1">
        <v>59.4</v>
      </c>
      <c r="Z49" s="1">
        <v>51.2</v>
      </c>
      <c r="AA49" s="1">
        <v>38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36</v>
      </c>
      <c r="B50" s="1" t="s">
        <v>30</v>
      </c>
      <c r="C50" s="1">
        <v>824</v>
      </c>
      <c r="D50" s="1"/>
      <c r="E50" s="1">
        <v>260</v>
      </c>
      <c r="F50" s="1">
        <v>564</v>
      </c>
      <c r="G50" s="1">
        <f>F50</f>
        <v>564</v>
      </c>
      <c r="H50" s="6">
        <v>0.18</v>
      </c>
      <c r="I50" s="1">
        <v>120</v>
      </c>
      <c r="J50" s="1"/>
      <c r="K50" s="1">
        <v>274</v>
      </c>
      <c r="L50" s="1">
        <f>E50-K50</f>
        <v>-14</v>
      </c>
      <c r="M50" s="1"/>
      <c r="N50" s="1"/>
      <c r="O50" s="1"/>
      <c r="P50" s="1">
        <f t="shared" si="12"/>
        <v>52</v>
      </c>
      <c r="Q50" s="5">
        <f>200+S50</f>
        <v>650</v>
      </c>
      <c r="R50" s="5">
        <v>300</v>
      </c>
      <c r="S50" s="1">
        <v>450</v>
      </c>
      <c r="T50" s="1">
        <f t="shared" si="13"/>
        <v>23.346153846153847</v>
      </c>
      <c r="U50" s="1">
        <f t="shared" si="14"/>
        <v>10.846153846153847</v>
      </c>
      <c r="V50" s="1">
        <v>41</v>
      </c>
      <c r="W50" s="1">
        <v>53.6</v>
      </c>
      <c r="X50" s="1">
        <v>39.799999999999997</v>
      </c>
      <c r="Y50" s="1">
        <v>47.8</v>
      </c>
      <c r="Z50" s="1">
        <v>50</v>
      </c>
      <c r="AA50" s="1">
        <v>56.4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47" xr:uid="{7706C18B-F2B1-47A3-80EE-972828510A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2024-10-14T11:34:40Z</dcterms:created>
  <dcterms:modified xsi:type="dcterms:W3CDTF">2024-10-17T12:49:01Z</dcterms:modified>
</cp:coreProperties>
</file>