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F68A4A10-D7BA-442B-831C-840DC3302D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" i="1" l="1"/>
  <c r="Q48" i="1"/>
  <c r="Q5" i="1" l="1"/>
  <c r="L49" i="1" l="1"/>
  <c r="P49" i="1" s="1"/>
  <c r="L48" i="1"/>
  <c r="P48" i="1" s="1"/>
  <c r="U48" i="1" s="1"/>
  <c r="T49" i="1" l="1"/>
  <c r="U49" i="1"/>
  <c r="T48" i="1"/>
  <c r="M7" i="1"/>
  <c r="L7" i="1" s="1"/>
  <c r="P7" i="1" s="1"/>
  <c r="M8" i="1"/>
  <c r="L8" i="1" s="1"/>
  <c r="P8" i="1" s="1"/>
  <c r="M25" i="1"/>
  <c r="L25" i="1" s="1"/>
  <c r="P25" i="1" s="1"/>
  <c r="M9" i="1"/>
  <c r="L9" i="1" s="1"/>
  <c r="P9" i="1" s="1"/>
  <c r="M10" i="1"/>
  <c r="L10" i="1" s="1"/>
  <c r="P10" i="1" s="1"/>
  <c r="Q10" i="1" s="1"/>
  <c r="M27" i="1"/>
  <c r="L27" i="1" s="1"/>
  <c r="P27" i="1" s="1"/>
  <c r="M11" i="1"/>
  <c r="L11" i="1" s="1"/>
  <c r="P11" i="1" s="1"/>
  <c r="Q11" i="1" s="1"/>
  <c r="M12" i="1"/>
  <c r="L12" i="1" s="1"/>
  <c r="P12" i="1" s="1"/>
  <c r="M13" i="1"/>
  <c r="L13" i="1" s="1"/>
  <c r="P13" i="1" s="1"/>
  <c r="Q13" i="1" s="1"/>
  <c r="M14" i="1"/>
  <c r="L14" i="1" s="1"/>
  <c r="P14" i="1" s="1"/>
  <c r="Q14" i="1" s="1"/>
  <c r="M15" i="1"/>
  <c r="L15" i="1" s="1"/>
  <c r="P15" i="1" s="1"/>
  <c r="M17" i="1"/>
  <c r="L17" i="1" s="1"/>
  <c r="P17" i="1" s="1"/>
  <c r="Q17" i="1" s="1"/>
  <c r="M18" i="1"/>
  <c r="L18" i="1" s="1"/>
  <c r="P18" i="1" s="1"/>
  <c r="Q18" i="1" s="1"/>
  <c r="M19" i="1"/>
  <c r="L19" i="1" s="1"/>
  <c r="P19" i="1" s="1"/>
  <c r="Q19" i="1" s="1"/>
  <c r="M20" i="1"/>
  <c r="L20" i="1" s="1"/>
  <c r="P20" i="1" s="1"/>
  <c r="M21" i="1"/>
  <c r="L21" i="1" s="1"/>
  <c r="P21" i="1" s="1"/>
  <c r="Q21" i="1" s="1"/>
  <c r="M30" i="1"/>
  <c r="L30" i="1" s="1"/>
  <c r="P30" i="1" s="1"/>
  <c r="M23" i="1"/>
  <c r="L23" i="1" s="1"/>
  <c r="P23" i="1" s="1"/>
  <c r="M26" i="1"/>
  <c r="L26" i="1" s="1"/>
  <c r="P26" i="1" s="1"/>
  <c r="M28" i="1"/>
  <c r="L28" i="1" s="1"/>
  <c r="P28" i="1" s="1"/>
  <c r="Q28" i="1" s="1"/>
  <c r="M29" i="1"/>
  <c r="L29" i="1" s="1"/>
  <c r="P29" i="1" s="1"/>
  <c r="Q29" i="1" s="1"/>
  <c r="M16" i="1"/>
  <c r="L16" i="1" s="1"/>
  <c r="P16" i="1" s="1"/>
  <c r="M22" i="1"/>
  <c r="L22" i="1" s="1"/>
  <c r="P22" i="1" s="1"/>
  <c r="M31" i="1"/>
  <c r="L31" i="1" s="1"/>
  <c r="P31" i="1" s="1"/>
  <c r="M32" i="1"/>
  <c r="L32" i="1" s="1"/>
  <c r="P32" i="1" s="1"/>
  <c r="Q32" i="1" s="1"/>
  <c r="M33" i="1"/>
  <c r="L33" i="1" s="1"/>
  <c r="P33" i="1" s="1"/>
  <c r="Q33" i="1" s="1"/>
  <c r="M34" i="1"/>
  <c r="L34" i="1" s="1"/>
  <c r="P34" i="1" s="1"/>
  <c r="Q34" i="1" s="1"/>
  <c r="M35" i="1"/>
  <c r="L35" i="1" s="1"/>
  <c r="P35" i="1" s="1"/>
  <c r="Q35" i="1" s="1"/>
  <c r="M24" i="1"/>
  <c r="L24" i="1" s="1"/>
  <c r="P24" i="1" s="1"/>
  <c r="M36" i="1"/>
  <c r="L36" i="1" s="1"/>
  <c r="P36" i="1" s="1"/>
  <c r="M37" i="1"/>
  <c r="L37" i="1" s="1"/>
  <c r="P37" i="1" s="1"/>
  <c r="M38" i="1"/>
  <c r="L38" i="1" s="1"/>
  <c r="P38" i="1" s="1"/>
  <c r="M39" i="1"/>
  <c r="L39" i="1" s="1"/>
  <c r="P39" i="1" s="1"/>
  <c r="M40" i="1"/>
  <c r="L40" i="1" s="1"/>
  <c r="P40" i="1" s="1"/>
  <c r="M41" i="1"/>
  <c r="L41" i="1" s="1"/>
  <c r="P41" i="1" s="1"/>
  <c r="Q41" i="1" s="1"/>
  <c r="M42" i="1"/>
  <c r="L42" i="1" s="1"/>
  <c r="P42" i="1" s="1"/>
  <c r="M43" i="1"/>
  <c r="L43" i="1" s="1"/>
  <c r="P43" i="1" s="1"/>
  <c r="M44" i="1"/>
  <c r="L44" i="1" s="1"/>
  <c r="P44" i="1" s="1"/>
  <c r="Q44" i="1" s="1"/>
  <c r="M45" i="1"/>
  <c r="L45" i="1" s="1"/>
  <c r="P45" i="1" s="1"/>
  <c r="M46" i="1"/>
  <c r="L46" i="1" s="1"/>
  <c r="P46" i="1" s="1"/>
  <c r="M6" i="1"/>
  <c r="L6" i="1" s="1"/>
  <c r="P6" i="1" s="1"/>
  <c r="Q23" i="1" l="1"/>
  <c r="Q15" i="1"/>
  <c r="T37" i="1"/>
  <c r="U37" i="1"/>
  <c r="T24" i="1"/>
  <c r="U24" i="1"/>
  <c r="T34" i="1"/>
  <c r="U34" i="1"/>
  <c r="T32" i="1"/>
  <c r="U32" i="1"/>
  <c r="T22" i="1"/>
  <c r="U22" i="1"/>
  <c r="U29" i="1"/>
  <c r="T29" i="1"/>
  <c r="T26" i="1"/>
  <c r="U26" i="1"/>
  <c r="T30" i="1"/>
  <c r="U30" i="1"/>
  <c r="T20" i="1"/>
  <c r="U20" i="1"/>
  <c r="T18" i="1"/>
  <c r="U18" i="1"/>
  <c r="T15" i="1"/>
  <c r="U15" i="1"/>
  <c r="T13" i="1"/>
  <c r="U13" i="1"/>
  <c r="T11" i="1"/>
  <c r="U11" i="1"/>
  <c r="T10" i="1"/>
  <c r="U10" i="1"/>
  <c r="T25" i="1"/>
  <c r="U25" i="1"/>
  <c r="T7" i="1"/>
  <c r="U7" i="1"/>
  <c r="U6" i="1"/>
  <c r="T6" i="1"/>
  <c r="T45" i="1"/>
  <c r="U45" i="1"/>
  <c r="T43" i="1"/>
  <c r="U43" i="1"/>
  <c r="T41" i="1"/>
  <c r="U41" i="1"/>
  <c r="T39" i="1"/>
  <c r="U39" i="1"/>
  <c r="T46" i="1"/>
  <c r="U46" i="1"/>
  <c r="T44" i="1"/>
  <c r="U44" i="1"/>
  <c r="T42" i="1"/>
  <c r="U42" i="1"/>
  <c r="T40" i="1"/>
  <c r="U40" i="1"/>
  <c r="T38" i="1"/>
  <c r="U38" i="1"/>
  <c r="T36" i="1"/>
  <c r="U36" i="1"/>
  <c r="T35" i="1"/>
  <c r="U35" i="1"/>
  <c r="T33" i="1"/>
  <c r="U33" i="1"/>
  <c r="T31" i="1"/>
  <c r="U31" i="1"/>
  <c r="T16" i="1"/>
  <c r="U16" i="1"/>
  <c r="T28" i="1"/>
  <c r="U28" i="1"/>
  <c r="T23" i="1"/>
  <c r="U23" i="1"/>
  <c r="T21" i="1"/>
  <c r="U21" i="1"/>
  <c r="T19" i="1"/>
  <c r="U19" i="1"/>
  <c r="T17" i="1"/>
  <c r="U17" i="1"/>
  <c r="T14" i="1"/>
  <c r="U14" i="1"/>
  <c r="U12" i="1"/>
  <c r="T12" i="1"/>
  <c r="T27" i="1"/>
  <c r="U27" i="1"/>
  <c r="T9" i="1"/>
  <c r="U9" i="1"/>
  <c r="T8" i="1"/>
  <c r="U8" i="1"/>
  <c r="AC7" i="1"/>
  <c r="AC8" i="1"/>
  <c r="AC25" i="1"/>
  <c r="AC9" i="1"/>
  <c r="AC10" i="1"/>
  <c r="AC27" i="1"/>
  <c r="AC11" i="1"/>
  <c r="AC12" i="1"/>
  <c r="AC13" i="1"/>
  <c r="AC14" i="1"/>
  <c r="AC15" i="1"/>
  <c r="AC17" i="1"/>
  <c r="AC18" i="1"/>
  <c r="AC19" i="1"/>
  <c r="AC20" i="1"/>
  <c r="AC21" i="1"/>
  <c r="AC30" i="1"/>
  <c r="AC23" i="1"/>
  <c r="AC26" i="1"/>
  <c r="AC28" i="1"/>
  <c r="AC29" i="1"/>
  <c r="AC16" i="1"/>
  <c r="AC22" i="1"/>
  <c r="AC31" i="1"/>
  <c r="AC32" i="1"/>
  <c r="AC33" i="1"/>
  <c r="AC34" i="1"/>
  <c r="AC35" i="1"/>
  <c r="AC24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K46" i="1"/>
  <c r="K45" i="1"/>
  <c r="K44" i="1"/>
  <c r="K43" i="1"/>
  <c r="K42" i="1"/>
  <c r="K41" i="1"/>
  <c r="K40" i="1"/>
  <c r="K39" i="1"/>
  <c r="K38" i="1"/>
  <c r="K37" i="1"/>
  <c r="K36" i="1"/>
  <c r="K24" i="1"/>
  <c r="K35" i="1"/>
  <c r="K34" i="1"/>
  <c r="K33" i="1"/>
  <c r="K32" i="1"/>
  <c r="K31" i="1"/>
  <c r="K22" i="1"/>
  <c r="K16" i="1"/>
  <c r="K29" i="1"/>
  <c r="K28" i="1"/>
  <c r="K26" i="1"/>
  <c r="K23" i="1"/>
  <c r="K30" i="1"/>
  <c r="K21" i="1"/>
  <c r="K20" i="1"/>
  <c r="K19" i="1"/>
  <c r="K18" i="1"/>
  <c r="K17" i="1"/>
  <c r="K15" i="1"/>
  <c r="K14" i="1"/>
  <c r="K13" i="1"/>
  <c r="K12" i="1"/>
  <c r="K11" i="1"/>
  <c r="K27" i="1"/>
  <c r="K10" i="1"/>
  <c r="K9" i="1"/>
  <c r="K49" i="1"/>
  <c r="K48" i="1"/>
  <c r="K25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<sst xmlns="http://schemas.openxmlformats.org/spreadsheetml/2006/main" count="149" uniqueCount="92">
  <si>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</si>
  <si>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</si>
  <si>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</si>
  <si>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</si>
  <si>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</si>
  <si>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</si>
  <si>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</si>
  <si>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</si>
  <si>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</si>
  <si>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</si>
  <si>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</si>
  <si>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</si>
  <si>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</si>
  <si>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</si>
  <si>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</si>
  <si>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</si>
  <si>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</si>
  <si>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</si>
  <si>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</si>
  <si>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</si>
  <si>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</si>
  <si>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</si>
  <si>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</si>
  <si>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22,10,</t>
  </si>
  <si>
    <t>21,10,</t>
  </si>
  <si>
    <t>14,10,</t>
  </si>
  <si>
    <t>07,10,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</si>
  <si>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</si>
  <si>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</si>
  <si>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</si>
  <si>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</si>
  <si>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</si>
  <si>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</si>
  <si>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</si>
  <si>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</si>
  <si>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</si>
  <si>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</si>
  <si>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</si>
  <si>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</si>
  <si>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</si>
  <si>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</si>
  <si>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</si>
  <si>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</si>
  <si>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</si>
  <si>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</si>
  <si>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</si>
  <si>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</si>
  <si>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</si>
  <si>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</si>
  <si>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</si>
  <si>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</si>
  <si>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</si>
  <si>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</si>
  <si>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</si>
  <si>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</si>
  <si>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</si>
  <si>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</si>
  <si>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</si>
  <si>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</si>
  <si>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</si>
  <si>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</si>
  <si>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</si>
  <si>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</si>
  <si>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</si>
  <si>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</si>
  <si>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</si>
  <si>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</si>
  <si>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</si>
  <si>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</si>
  <si>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</si>
  <si>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</si>
  <si>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</si>
  <si>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</si>
  <si>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</si>
  <si>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</si>
  <si>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</si>
  <si>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</si>
  <si>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</si>
  <si>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</si>
  <si>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</si>
  <si>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</si>
  <si>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</si>
  <si>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 09,09,24 завод отгружает не регулярно и не в полном объеме</t>
  </si>
  <si>
    <t>Сыч/Прод Коровино Тильзитер Оригин 50% ВЕС (5 кг брус) СЗМЖ  ОСТАНКИНО</t>
  </si>
  <si>
    <t>опт продажи</t>
  </si>
  <si>
    <t>18,10,24 в уценку 69кг / завод вывел из производства 25,07,24</t>
  </si>
  <si>
    <t>17,10,24 оприходовано как излишек</t>
  </si>
  <si>
    <t>18,10,24 в уценку 124кг</t>
  </si>
  <si>
    <t>не в матрице</t>
  </si>
  <si>
    <t>22,09,24 завод не отгрузит</t>
  </si>
  <si>
    <t>перемещение в Луганск 56шт.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</si>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</sst>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5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3" borderId="5" xfId="1" applyNumberFormat="1" applyFill="1" applyBorder="1"/>
    <xf numFmtId="164" fontId="1" fillId="3" borderId="6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0" borderId="3" xfId="1" applyNumberFormat="1" applyBorder="1"/>
    <xf numFmtId="164" fontId="1" fillId="0" borderId="9" xfId="1" applyNumberFormat="1" applyBorder="1"/>
    <xf numFmtId="164" fontId="1" fillId="0" borderId="4" xfId="1" applyNumberFormat="1" applyBorder="1"/>
    <xf numFmtId="164" fontId="1" fillId="7" borderId="1" xfId="1" applyNumberFormat="1" applyFill="1"/>
    <xf numFmtId="164" fontId="1" fillId="8" borderId="7" xfId="1" applyNumberFormat="1" applyFill="1" applyBorder="1"/>
    <xf numFmtId="164" fontId="1" fillId="8" borderId="10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2" xfId="1" applyNumberFormat="1" applyFill="1" applyBorder="1"/>
    <xf numFmtId="164" fontId="1" fillId="6" borderId="1" xfId="1" applyNumberFormat="1" applyFill="1"/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7" borderId="11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5" xfId="1" applyNumberFormat="1" applyFill="1" applyBorder="1"/>
    <xf numFmtId="164" fontId="1" fillId="9" borderId="6" xfId="1" applyNumberFormat="1" applyFill="1" applyBorder="1"/>
    <xf numFmtId="164" fontId="1" fillId="9" borderId="2" xfId="1" applyNumberFormat="1" applyFill="1" applyBorder="1"/>
    <xf numFmtId="164" fontId="1" fillId="6" borderId="3" xfId="1" applyNumberFormat="1" applyFill="1" applyBorder="1"/>
    <xf numFmtId="164" fontId="1" fillId="6" borderId="9" xfId="1" applyNumberFormat="1" applyFill="1" applyBorder="1"/>
    <xf numFmtId="164" fontId="1" fillId="6" borderId="4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10" xfId="1" applyNumberFormat="1" applyFill="1" applyBorder="1"/>
    <xf numFmtId="164" fontId="1" fillId="5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87;&#1088;&#1086;&#1076;&#1072;&#1078;&#1080;%20&#1043;&#1077;&#1088;&#1084;&#1077;&#1089;%2018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"Гауда Голд" 45 % 180 гр (10шт) Останкино</v>
          </cell>
          <cell r="B2">
            <v>600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690</v>
          </cell>
        </row>
        <row r="4">
          <cell r="A4" t="str">
            <v>Сыр Папа Может "Гауда Голд" 45% (-2,5 кг брус) (6 шт)  Останкино</v>
          </cell>
          <cell r="B4">
            <v>150.5</v>
          </cell>
        </row>
        <row r="5">
          <cell r="A5" t="str">
            <v>Российский сливочный 45% ТМ Папа Может, брус (2шт)  Останкино</v>
          </cell>
          <cell r="B5">
            <v>149.673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239.54599999999999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350.00400000000002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343.24400000000003</v>
          </cell>
        </row>
        <row r="9">
          <cell r="A9" t="str">
            <v>Сыч/Прод Коровино Российский 50% 200г СЗМЖ  Останкино</v>
          </cell>
          <cell r="B9">
            <v>540</v>
          </cell>
        </row>
        <row r="10">
          <cell r="A10" t="str">
            <v>Сыч/Прод Коровино Тильзитер 50% 200г СЗМЖ  ОСТАНКИНО</v>
          </cell>
          <cell r="B10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51" sqref="S51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10" customWidth="1"/>
    <col min="8" max="8" width="5.28515625" customWidth="1"/>
    <col min="9" max="9" width="8.7109375" bestFit="1" customWidth="1"/>
    <col min="10" max="12" width="6.42578125" customWidth="1"/>
    <col min="13" max="14" width="7" customWidth="1"/>
    <col min="15" max="18" width="6.42578125" customWidth="1"/>
    <col min="19" max="19" width="21.7109375" customWidth="1"/>
    <col min="20" max="21" width="4.5703125" customWidth="1"/>
    <col min="22" max="27" width="6" customWidth="1"/>
    <col min="28" max="28" width="5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2" t="s">
        <v>84</v>
      </c>
      <c r="N3" s="13" t="s">
        <v>12</v>
      </c>
      <c r="O3" s="2" t="s">
        <v>12</v>
      </c>
      <c r="P3" s="2" t="s">
        <v>13</v>
      </c>
      <c r="Q3" s="3" t="s">
        <v>14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47" t="s">
        <v>22</v>
      </c>
      <c r="N4" s="48" t="s">
        <v>22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6121.0780000000004</v>
      </c>
      <c r="F5" s="4">
        <f>SUM(F6:F495)</f>
        <v>3091.0889999999999</v>
      </c>
      <c r="G5" s="7"/>
      <c r="H5" s="1"/>
      <c r="I5" s="1"/>
      <c r="J5" s="4">
        <f t="shared" ref="J5:R5" si="0">SUM(J6:J495)</f>
        <v>6312.4</v>
      </c>
      <c r="K5" s="4">
        <f t="shared" si="0"/>
        <v>-191.322</v>
      </c>
      <c r="L5" s="4">
        <f t="shared" si="0"/>
        <v>2518.1109999999999</v>
      </c>
      <c r="M5" s="16">
        <f t="shared" si="0"/>
        <v>3602.9670000000001</v>
      </c>
      <c r="N5" s="17">
        <f t="shared" si="0"/>
        <v>3303.8589999999999</v>
      </c>
      <c r="O5" s="4">
        <f t="shared" si="0"/>
        <v>2868.0977999999996</v>
      </c>
      <c r="P5" s="4">
        <f t="shared" si="0"/>
        <v>503.62219999999991</v>
      </c>
      <c r="Q5" s="4">
        <f>SUM(Q6:Q46)</f>
        <v>2456.0209999999997</v>
      </c>
      <c r="R5" s="4">
        <f t="shared" si="0"/>
        <v>1600</v>
      </c>
      <c r="S5" s="1"/>
      <c r="T5" s="1"/>
      <c r="U5" s="1"/>
      <c r="V5" s="4">
        <f t="shared" ref="V5:AA5" si="1">SUM(V6:V495)</f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4">
        <f t="shared" si="1"/>
        <v>290.36779999999999</v>
      </c>
      <c r="AB5" s="1"/>
      <c r="AC5" s="4">
        <f>SUM(AC6:AC495)</f>
        <v>1324.681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48</v>
      </c>
      <c r="E6" s="1">
        <v>5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46" si="2">E6-J6</f>
        <v>-2</v>
      </c>
      <c r="L6" s="1">
        <f>E6-M6</f>
        <v>5</v>
      </c>
      <c r="M6" s="14">
        <f>IFERROR(VLOOKUP(A6,[1]TDSheet!$A:$B,2,0),0)</f>
        <v>0</v>
      </c>
      <c r="N6" s="15">
        <v>0</v>
      </c>
      <c r="O6" s="1">
        <v>20</v>
      </c>
      <c r="P6" s="1">
        <f>L6/5</f>
        <v>1</v>
      </c>
      <c r="Q6" s="5"/>
      <c r="R6" s="5"/>
      <c r="S6" s="1"/>
      <c r="T6" s="1">
        <f>(F6+O6+Q6)/P6</f>
        <v>63</v>
      </c>
      <c r="U6" s="1">
        <f>(F6+O6)/P6</f>
        <v>63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>
        <v>1.2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>
        <v>6</v>
      </c>
      <c r="K7" s="1">
        <f t="shared" si="2"/>
        <v>-6</v>
      </c>
      <c r="L7" s="1">
        <f t="shared" ref="L7:L49" si="3">E7-M7</f>
        <v>0</v>
      </c>
      <c r="M7" s="14">
        <f>IFERROR(VLOOKUP(A7,[1]TDSheet!$A:$B,2,0),0)</f>
        <v>0</v>
      </c>
      <c r="N7" s="15">
        <v>0</v>
      </c>
      <c r="O7" s="1">
        <v>120</v>
      </c>
      <c r="P7" s="1">
        <f t="shared" ref="P7:P49" si="4">L7/5</f>
        <v>0</v>
      </c>
      <c r="Q7" s="5"/>
      <c r="R7" s="5"/>
      <c r="S7" s="1"/>
      <c r="T7" s="1" t="e">
        <f t="shared" ref="T7:T46" si="5">(F7+O7+Q7)/P7</f>
        <v>#DIV/0!</v>
      </c>
      <c r="U7" s="1" t="e">
        <f t="shared" ref="U7:U46" si="6">(F7+O7)/P7</f>
        <v>#DIV/0!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>
        <v>3</v>
      </c>
      <c r="AB7" s="1"/>
      <c r="AC7" s="1">
        <f t="shared" ref="AC7:AC46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>
        <v>6</v>
      </c>
      <c r="K8" s="1">
        <f t="shared" si="2"/>
        <v>-6</v>
      </c>
      <c r="L8" s="1">
        <f t="shared" si="3"/>
        <v>0</v>
      </c>
      <c r="M8" s="14">
        <f>IFERROR(VLOOKUP(A8,[1]TDSheet!$A:$B,2,0),0)</f>
        <v>0</v>
      </c>
      <c r="N8" s="15">
        <v>0</v>
      </c>
      <c r="O8" s="1">
        <v>120</v>
      </c>
      <c r="P8" s="1">
        <f t="shared" si="4"/>
        <v>0</v>
      </c>
      <c r="Q8" s="5"/>
      <c r="R8" s="5"/>
      <c r="S8" s="1"/>
      <c r="T8" s="1" t="e">
        <f t="shared" si="5"/>
        <v>#DIV/0!</v>
      </c>
      <c r="U8" s="1" t="e">
        <f t="shared" si="6"/>
        <v>#DIV/0!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>
        <v>2.2000000000000002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28</v>
      </c>
      <c r="D9" s="1"/>
      <c r="E9" s="1">
        <v>9</v>
      </c>
      <c r="F9" s="1">
        <v>3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-19</v>
      </c>
      <c r="L9" s="1">
        <f t="shared" si="3"/>
        <v>9</v>
      </c>
      <c r="M9" s="14">
        <f>IFERROR(VLOOKUP(A9,[1]TDSheet!$A:$B,2,0),0)</f>
        <v>0</v>
      </c>
      <c r="N9" s="15">
        <v>0</v>
      </c>
      <c r="O9" s="1">
        <v>50</v>
      </c>
      <c r="P9" s="1">
        <f t="shared" si="4"/>
        <v>1.8</v>
      </c>
      <c r="Q9" s="5"/>
      <c r="R9" s="5"/>
      <c r="S9" s="1"/>
      <c r="T9" s="1">
        <f t="shared" si="5"/>
        <v>29.444444444444443</v>
      </c>
      <c r="U9" s="1">
        <f t="shared" si="6"/>
        <v>29.444444444444443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>
        <v>1.2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73.010000000000005</v>
      </c>
      <c r="D10" s="1"/>
      <c r="E10" s="1">
        <v>17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-1</v>
      </c>
      <c r="L10" s="1">
        <f t="shared" si="3"/>
        <v>17</v>
      </c>
      <c r="M10" s="14">
        <f>IFERROR(VLOOKUP(A10,[1]TDSheet!$A:$B,2,0),0)</f>
        <v>0</v>
      </c>
      <c r="N10" s="15">
        <v>0</v>
      </c>
      <c r="O10" s="1"/>
      <c r="P10" s="1">
        <f t="shared" si="4"/>
        <v>3.4</v>
      </c>
      <c r="Q10" s="5">
        <f t="shared" ref="Q10:Q14" si="8">18*P10-O10-F10</f>
        <v>61.199999999999996</v>
      </c>
      <c r="R10" s="5"/>
      <c r="S10" s="1"/>
      <c r="T10" s="1">
        <f t="shared" si="5"/>
        <v>18</v>
      </c>
      <c r="U10" s="1">
        <f t="shared" si="6"/>
        <v>0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>
        <v>1.6</v>
      </c>
      <c r="AB10" s="1" t="s">
        <v>90</v>
      </c>
      <c r="AC10" s="1">
        <f t="shared" si="7"/>
        <v>24.48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32</v>
      </c>
      <c r="C11" s="1">
        <v>102</v>
      </c>
      <c r="D11" s="1"/>
      <c r="E11" s="1">
        <v>36</v>
      </c>
      <c r="F11" s="1">
        <v>66</v>
      </c>
      <c r="G11" s="7">
        <v>0.18</v>
      </c>
      <c r="H11" s="1">
        <v>150</v>
      </c>
      <c r="I11" s="1">
        <v>5034819</v>
      </c>
      <c r="J11" s="1">
        <v>36</v>
      </c>
      <c r="K11" s="1">
        <f t="shared" si="2"/>
        <v>0</v>
      </c>
      <c r="L11" s="1">
        <f t="shared" si="3"/>
        <v>36</v>
      </c>
      <c r="M11" s="14">
        <f>IFERROR(VLOOKUP(A11,[1]TDSheet!$A:$B,2,0),0)</f>
        <v>0</v>
      </c>
      <c r="N11" s="15">
        <v>0</v>
      </c>
      <c r="O11" s="1"/>
      <c r="P11" s="1">
        <f t="shared" si="4"/>
        <v>7.2</v>
      </c>
      <c r="Q11" s="34">
        <f t="shared" si="8"/>
        <v>63.599999999999994</v>
      </c>
      <c r="R11" s="5"/>
      <c r="S11" s="1"/>
      <c r="T11" s="1">
        <f t="shared" si="5"/>
        <v>18</v>
      </c>
      <c r="U11" s="1">
        <f t="shared" si="6"/>
        <v>9.1666666666666661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>
        <v>3.6</v>
      </c>
      <c r="AB11" s="1"/>
      <c r="AC11" s="1">
        <f t="shared" si="7"/>
        <v>11.447999999999999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>
        <f t="shared" si="3"/>
        <v>0</v>
      </c>
      <c r="M12" s="14">
        <f>IFERROR(VLOOKUP(A12,[1]TDSheet!$A:$B,2,0),0)</f>
        <v>0</v>
      </c>
      <c r="N12" s="15">
        <v>0</v>
      </c>
      <c r="O12" s="23">
        <v>20</v>
      </c>
      <c r="P12" s="1">
        <f t="shared" si="4"/>
        <v>0</v>
      </c>
      <c r="Q12" s="36">
        <v>20</v>
      </c>
      <c r="R12" s="33"/>
      <c r="S12" s="1"/>
      <c r="T12" s="1" t="e">
        <f>(F12+Q12)/P12</f>
        <v>#DIV/0!</v>
      </c>
      <c r="U12" s="1" t="e">
        <f>(F12)/P12</f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1.4339999999999999</v>
      </c>
      <c r="AB12" s="23" t="s">
        <v>89</v>
      </c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14</v>
      </c>
      <c r="D13" s="1">
        <v>200</v>
      </c>
      <c r="E13" s="1">
        <v>122</v>
      </c>
      <c r="F13" s="1">
        <v>92</v>
      </c>
      <c r="G13" s="7">
        <v>0.1</v>
      </c>
      <c r="H13" s="1">
        <v>90</v>
      </c>
      <c r="I13" s="1">
        <v>8444163</v>
      </c>
      <c r="J13" s="1">
        <v>120</v>
      </c>
      <c r="K13" s="1">
        <f t="shared" si="2"/>
        <v>2</v>
      </c>
      <c r="L13" s="1">
        <f t="shared" si="3"/>
        <v>122</v>
      </c>
      <c r="M13" s="14">
        <f>IFERROR(VLOOKUP(A13,[1]TDSheet!$A:$B,2,0),0)</f>
        <v>0</v>
      </c>
      <c r="N13" s="15">
        <v>0</v>
      </c>
      <c r="O13" s="1">
        <v>142.4</v>
      </c>
      <c r="P13" s="1">
        <f t="shared" si="4"/>
        <v>24.4</v>
      </c>
      <c r="Q13" s="35">
        <f t="shared" si="8"/>
        <v>204.79999999999995</v>
      </c>
      <c r="R13" s="5"/>
      <c r="S13" s="1"/>
      <c r="T13" s="1">
        <f t="shared" si="5"/>
        <v>18</v>
      </c>
      <c r="U13" s="1">
        <f t="shared" si="6"/>
        <v>9.6065573770491817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>
        <v>18.2</v>
      </c>
      <c r="AB13" s="1"/>
      <c r="AC13" s="1">
        <f t="shared" si="7"/>
        <v>20.479999999999997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46</v>
      </c>
      <c r="B14" s="1" t="s">
        <v>32</v>
      </c>
      <c r="C14" s="1">
        <v>136</v>
      </c>
      <c r="D14" s="1">
        <v>600</v>
      </c>
      <c r="E14" s="1">
        <v>662</v>
      </c>
      <c r="F14" s="1">
        <v>74</v>
      </c>
      <c r="G14" s="7">
        <v>0.18</v>
      </c>
      <c r="H14" s="1">
        <v>150</v>
      </c>
      <c r="I14" s="1">
        <v>5038411</v>
      </c>
      <c r="J14" s="1">
        <v>658</v>
      </c>
      <c r="K14" s="1">
        <f t="shared" si="2"/>
        <v>4</v>
      </c>
      <c r="L14" s="1">
        <f t="shared" si="3"/>
        <v>62</v>
      </c>
      <c r="M14" s="14">
        <f>IFERROR(VLOOKUP(A14,[1]TDSheet!$A:$B,2,0),0)</f>
        <v>600</v>
      </c>
      <c r="N14" s="15">
        <v>600</v>
      </c>
      <c r="O14" s="1">
        <v>54.799999999999983</v>
      </c>
      <c r="P14" s="1">
        <f t="shared" si="4"/>
        <v>12.4</v>
      </c>
      <c r="Q14" s="5">
        <f t="shared" si="8"/>
        <v>94.400000000000034</v>
      </c>
      <c r="R14" s="5"/>
      <c r="S14" s="1"/>
      <c r="T14" s="1">
        <f t="shared" si="5"/>
        <v>18</v>
      </c>
      <c r="U14" s="1">
        <f t="shared" si="6"/>
        <v>10.387096774193546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>
        <v>0</v>
      </c>
      <c r="AB14" s="1"/>
      <c r="AC14" s="1">
        <f t="shared" si="7"/>
        <v>16.992000000000004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47</v>
      </c>
      <c r="B15" s="21" t="s">
        <v>32</v>
      </c>
      <c r="C15" s="21">
        <v>100</v>
      </c>
      <c r="D15" s="21">
        <v>690</v>
      </c>
      <c r="E15" s="21">
        <v>750</v>
      </c>
      <c r="F15" s="22">
        <v>40</v>
      </c>
      <c r="G15" s="7">
        <v>0.18</v>
      </c>
      <c r="H15" s="1">
        <v>150</v>
      </c>
      <c r="I15" s="1">
        <v>5038459</v>
      </c>
      <c r="J15" s="1">
        <v>750</v>
      </c>
      <c r="K15" s="1">
        <f t="shared" si="2"/>
        <v>0</v>
      </c>
      <c r="L15" s="1">
        <f t="shared" si="3"/>
        <v>60</v>
      </c>
      <c r="M15" s="14">
        <f>IFERROR(VLOOKUP(A15,[1]TDSheet!$A:$B,2,0),0)</f>
        <v>690</v>
      </c>
      <c r="N15" s="15">
        <v>690</v>
      </c>
      <c r="O15" s="1">
        <v>76.400000000000006</v>
      </c>
      <c r="P15" s="1">
        <f t="shared" si="4"/>
        <v>12</v>
      </c>
      <c r="Q15" s="5">
        <f>18*(P15+P16)-O15-O16-F15-F16</f>
        <v>109.6</v>
      </c>
      <c r="R15" s="5"/>
      <c r="S15" s="1"/>
      <c r="T15" s="1">
        <f t="shared" si="5"/>
        <v>18.833333333333332</v>
      </c>
      <c r="U15" s="1">
        <f t="shared" si="6"/>
        <v>9.7000000000000011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>
        <v>0</v>
      </c>
      <c r="AB15" s="1"/>
      <c r="AC15" s="1">
        <f t="shared" si="7"/>
        <v>19.727999999999998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4" t="s">
        <v>60</v>
      </c>
      <c r="B16" s="25" t="s">
        <v>32</v>
      </c>
      <c r="C16" s="25"/>
      <c r="D16" s="25">
        <v>36</v>
      </c>
      <c r="E16" s="25">
        <v>10</v>
      </c>
      <c r="F16" s="26">
        <v>26</v>
      </c>
      <c r="G16" s="27">
        <v>0</v>
      </c>
      <c r="H16" s="28" t="e">
        <v>#N/A</v>
      </c>
      <c r="I16" s="28" t="s">
        <v>37</v>
      </c>
      <c r="J16" s="28">
        <v>10</v>
      </c>
      <c r="K16" s="28">
        <f>E16-J16</f>
        <v>0</v>
      </c>
      <c r="L16" s="28">
        <f>E16-M16</f>
        <v>10</v>
      </c>
      <c r="M16" s="29">
        <f>IFERROR(VLOOKUP(A16,[1]TDSheet!$A:$B,2,0),0)</f>
        <v>0</v>
      </c>
      <c r="N16" s="30">
        <v>0</v>
      </c>
      <c r="O16" s="28"/>
      <c r="P16" s="28">
        <f>L16/5</f>
        <v>2</v>
      </c>
      <c r="Q16" s="31"/>
      <c r="R16" s="31"/>
      <c r="S16" s="28"/>
      <c r="T16" s="28">
        <f t="shared" si="5"/>
        <v>13</v>
      </c>
      <c r="U16" s="28">
        <f t="shared" si="6"/>
        <v>13</v>
      </c>
      <c r="V16" s="28">
        <v>0</v>
      </c>
      <c r="W16" s="28">
        <v>0.6</v>
      </c>
      <c r="X16" s="28">
        <v>9.4</v>
      </c>
      <c r="Y16" s="28">
        <v>11.8</v>
      </c>
      <c r="Z16" s="28">
        <v>4.4000000000000004</v>
      </c>
      <c r="AA16" s="28">
        <v>7.6</v>
      </c>
      <c r="AB16" s="28"/>
      <c r="AC16" s="28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50</v>
      </c>
      <c r="D17" s="1"/>
      <c r="E17" s="1">
        <v>20</v>
      </c>
      <c r="F17" s="1">
        <v>30</v>
      </c>
      <c r="G17" s="7">
        <v>0.18</v>
      </c>
      <c r="H17" s="1">
        <v>150</v>
      </c>
      <c r="I17" s="1">
        <v>5038831</v>
      </c>
      <c r="J17" s="1">
        <v>20</v>
      </c>
      <c r="K17" s="1">
        <f t="shared" si="2"/>
        <v>0</v>
      </c>
      <c r="L17" s="1">
        <f t="shared" si="3"/>
        <v>20</v>
      </c>
      <c r="M17" s="14">
        <f>IFERROR(VLOOKUP(A17,[1]TDSheet!$A:$B,2,0),0)</f>
        <v>0</v>
      </c>
      <c r="N17" s="15">
        <v>0</v>
      </c>
      <c r="O17" s="1">
        <v>36.399999999999991</v>
      </c>
      <c r="P17" s="1">
        <f t="shared" si="4"/>
        <v>4</v>
      </c>
      <c r="Q17" s="5">
        <f t="shared" ref="Q17:Q19" si="9">18*P17-O17-F17</f>
        <v>5.6000000000000085</v>
      </c>
      <c r="R17" s="5"/>
      <c r="S17" s="1"/>
      <c r="T17" s="1">
        <f t="shared" si="5"/>
        <v>18</v>
      </c>
      <c r="U17" s="1">
        <f t="shared" si="6"/>
        <v>16.599999999999998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1">
        <v>1.6</v>
      </c>
      <c r="AB17" s="1"/>
      <c r="AC17" s="1">
        <f t="shared" si="7"/>
        <v>1.0080000000000016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67</v>
      </c>
      <c r="D18" s="1"/>
      <c r="E18" s="1">
        <v>28</v>
      </c>
      <c r="F18" s="1">
        <v>39</v>
      </c>
      <c r="G18" s="7">
        <v>0.18</v>
      </c>
      <c r="H18" s="1">
        <v>120</v>
      </c>
      <c r="I18" s="1">
        <v>5038855</v>
      </c>
      <c r="J18" s="1">
        <v>28</v>
      </c>
      <c r="K18" s="1">
        <f t="shared" si="2"/>
        <v>0</v>
      </c>
      <c r="L18" s="1">
        <f t="shared" si="3"/>
        <v>28</v>
      </c>
      <c r="M18" s="14">
        <f>IFERROR(VLOOKUP(A18,[1]TDSheet!$A:$B,2,0),0)</f>
        <v>0</v>
      </c>
      <c r="N18" s="15">
        <v>0</v>
      </c>
      <c r="O18" s="1">
        <v>8.6000000000000085</v>
      </c>
      <c r="P18" s="1">
        <f t="shared" si="4"/>
        <v>5.6</v>
      </c>
      <c r="Q18" s="5">
        <f t="shared" si="9"/>
        <v>53.199999999999989</v>
      </c>
      <c r="R18" s="5"/>
      <c r="S18" s="1"/>
      <c r="T18" s="1">
        <f t="shared" si="5"/>
        <v>18</v>
      </c>
      <c r="U18" s="1">
        <f t="shared" si="6"/>
        <v>8.5000000000000018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1">
        <v>2.8</v>
      </c>
      <c r="AB18" s="1"/>
      <c r="AC18" s="1">
        <f t="shared" si="7"/>
        <v>9.575999999999997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179</v>
      </c>
      <c r="D19" s="1"/>
      <c r="E19" s="1">
        <v>82</v>
      </c>
      <c r="F19" s="1">
        <v>97</v>
      </c>
      <c r="G19" s="7">
        <v>0.18</v>
      </c>
      <c r="H19" s="1">
        <v>150</v>
      </c>
      <c r="I19" s="1">
        <v>5038435</v>
      </c>
      <c r="J19" s="1">
        <v>82</v>
      </c>
      <c r="K19" s="1">
        <f t="shared" si="2"/>
        <v>0</v>
      </c>
      <c r="L19" s="1">
        <f t="shared" si="3"/>
        <v>82</v>
      </c>
      <c r="M19" s="14">
        <f>IFERROR(VLOOKUP(A19,[1]TDSheet!$A:$B,2,0),0)</f>
        <v>0</v>
      </c>
      <c r="N19" s="15">
        <v>0</v>
      </c>
      <c r="O19" s="1">
        <v>47.799999999999983</v>
      </c>
      <c r="P19" s="1">
        <f t="shared" si="4"/>
        <v>16.399999999999999</v>
      </c>
      <c r="Q19" s="5">
        <f t="shared" si="9"/>
        <v>150.4</v>
      </c>
      <c r="R19" s="5"/>
      <c r="S19" s="1"/>
      <c r="T19" s="1">
        <f t="shared" si="5"/>
        <v>18</v>
      </c>
      <c r="U19" s="1">
        <f t="shared" si="6"/>
        <v>8.8292682926829258</v>
      </c>
      <c r="V19" s="1">
        <v>12.6</v>
      </c>
      <c r="W19" s="1">
        <v>12.2</v>
      </c>
      <c r="X19" s="1">
        <v>3.4</v>
      </c>
      <c r="Y19" s="1">
        <v>13.6</v>
      </c>
      <c r="Z19" s="1">
        <v>1.2</v>
      </c>
      <c r="AA19" s="1">
        <v>-0.2</v>
      </c>
      <c r="AB19" s="1"/>
      <c r="AC19" s="1">
        <f t="shared" si="7"/>
        <v>27.071999999999999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7" t="s">
        <v>51</v>
      </c>
      <c r="B20" s="37" t="s">
        <v>32</v>
      </c>
      <c r="C20" s="37">
        <v>-1</v>
      </c>
      <c r="D20" s="37">
        <v>33</v>
      </c>
      <c r="E20" s="37">
        <v>3</v>
      </c>
      <c r="F20" s="37">
        <v>29</v>
      </c>
      <c r="G20" s="38">
        <v>0.4</v>
      </c>
      <c r="H20" s="37" t="e">
        <v>#N/A</v>
      </c>
      <c r="I20" s="37">
        <v>5039609</v>
      </c>
      <c r="J20" s="37">
        <v>3</v>
      </c>
      <c r="K20" s="37">
        <f t="shared" si="2"/>
        <v>0</v>
      </c>
      <c r="L20" s="37">
        <f t="shared" si="3"/>
        <v>3</v>
      </c>
      <c r="M20" s="39">
        <f>IFERROR(VLOOKUP(A20,[1]TDSheet!$A:$B,2,0),0)</f>
        <v>0</v>
      </c>
      <c r="N20" s="40">
        <v>0</v>
      </c>
      <c r="O20" s="37"/>
      <c r="P20" s="37">
        <f t="shared" si="4"/>
        <v>0.6</v>
      </c>
      <c r="Q20" s="41"/>
      <c r="R20" s="41"/>
      <c r="S20" s="37"/>
      <c r="T20" s="37">
        <f t="shared" si="5"/>
        <v>48.333333333333336</v>
      </c>
      <c r="U20" s="37">
        <f t="shared" si="6"/>
        <v>48.333333333333336</v>
      </c>
      <c r="V20" s="37">
        <v>28.6</v>
      </c>
      <c r="W20" s="37">
        <v>6.8</v>
      </c>
      <c r="X20" s="37">
        <v>1.2</v>
      </c>
      <c r="Y20" s="37">
        <v>0.4</v>
      </c>
      <c r="Z20" s="37">
        <v>0</v>
      </c>
      <c r="AA20" s="37">
        <v>0</v>
      </c>
      <c r="AB20" s="37" t="s">
        <v>52</v>
      </c>
      <c r="AC20" s="37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53</v>
      </c>
      <c r="B21" s="21" t="s">
        <v>32</v>
      </c>
      <c r="C21" s="21">
        <v>30</v>
      </c>
      <c r="D21" s="21"/>
      <c r="E21" s="21">
        <v>15</v>
      </c>
      <c r="F21" s="22">
        <v>15</v>
      </c>
      <c r="G21" s="7">
        <v>0.18</v>
      </c>
      <c r="H21" s="1">
        <v>120</v>
      </c>
      <c r="I21" s="1">
        <v>5038398</v>
      </c>
      <c r="J21" s="1">
        <v>15</v>
      </c>
      <c r="K21" s="1">
        <f t="shared" si="2"/>
        <v>0</v>
      </c>
      <c r="L21" s="1">
        <f t="shared" si="3"/>
        <v>15</v>
      </c>
      <c r="M21" s="14">
        <f>IFERROR(VLOOKUP(A21,[1]TDSheet!$A:$B,2,0),0)</f>
        <v>0</v>
      </c>
      <c r="N21" s="15">
        <v>0</v>
      </c>
      <c r="O21" s="1"/>
      <c r="P21" s="1">
        <f t="shared" si="4"/>
        <v>3</v>
      </c>
      <c r="Q21" s="5">
        <f>18*(P21+P22)-O21-O22-F21-F22</f>
        <v>67.599999999999994</v>
      </c>
      <c r="R21" s="5"/>
      <c r="S21" s="1"/>
      <c r="T21" s="1">
        <f t="shared" si="5"/>
        <v>27.533333333333331</v>
      </c>
      <c r="U21" s="1">
        <f t="shared" si="6"/>
        <v>5</v>
      </c>
      <c r="V21" s="1">
        <v>1.8</v>
      </c>
      <c r="W21" s="1">
        <v>-0.6</v>
      </c>
      <c r="X21" s="1">
        <v>0</v>
      </c>
      <c r="Y21" s="1">
        <v>0</v>
      </c>
      <c r="Z21" s="1">
        <v>0</v>
      </c>
      <c r="AA21" s="1">
        <v>0</v>
      </c>
      <c r="AB21" s="1"/>
      <c r="AC21" s="1">
        <f t="shared" si="7"/>
        <v>12.167999999999999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61</v>
      </c>
      <c r="B22" s="25" t="s">
        <v>32</v>
      </c>
      <c r="C22" s="25">
        <v>68</v>
      </c>
      <c r="D22" s="25"/>
      <c r="E22" s="25">
        <v>21</v>
      </c>
      <c r="F22" s="26">
        <v>47</v>
      </c>
      <c r="G22" s="27">
        <v>0</v>
      </c>
      <c r="H22" s="28" t="e">
        <v>#N/A</v>
      </c>
      <c r="I22" s="28" t="s">
        <v>37</v>
      </c>
      <c r="J22" s="28">
        <v>21</v>
      </c>
      <c r="K22" s="28">
        <f>E22-J22</f>
        <v>0</v>
      </c>
      <c r="L22" s="28">
        <f>E22-M22</f>
        <v>21</v>
      </c>
      <c r="M22" s="29">
        <f>IFERROR(VLOOKUP(A22,[1]TDSheet!$A:$B,2,0),0)</f>
        <v>0</v>
      </c>
      <c r="N22" s="30">
        <v>0</v>
      </c>
      <c r="O22" s="28"/>
      <c r="P22" s="28">
        <f>L22/5</f>
        <v>4.2</v>
      </c>
      <c r="Q22" s="31"/>
      <c r="R22" s="31"/>
      <c r="S22" s="28"/>
      <c r="T22" s="28">
        <f t="shared" si="5"/>
        <v>11.19047619047619</v>
      </c>
      <c r="U22" s="28">
        <f t="shared" si="6"/>
        <v>11.19047619047619</v>
      </c>
      <c r="V22" s="28">
        <v>1.4</v>
      </c>
      <c r="W22" s="28">
        <v>6</v>
      </c>
      <c r="X22" s="28">
        <v>8.4</v>
      </c>
      <c r="Y22" s="28">
        <v>8.6</v>
      </c>
      <c r="Z22" s="28">
        <v>2.8</v>
      </c>
      <c r="AA22" s="28">
        <v>2.2000000000000002</v>
      </c>
      <c r="AB22" s="28"/>
      <c r="AC22" s="28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55</v>
      </c>
      <c r="B23" s="21" t="s">
        <v>36</v>
      </c>
      <c r="C23" s="21">
        <v>35.713999999999999</v>
      </c>
      <c r="D23" s="21"/>
      <c r="E23" s="21">
        <v>15.08</v>
      </c>
      <c r="F23" s="22">
        <v>20.634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8.0000000000000071E-2</v>
      </c>
      <c r="L23" s="1">
        <f t="shared" si="3"/>
        <v>15.08</v>
      </c>
      <c r="M23" s="14">
        <f>IFERROR(VLOOKUP(A23,[1]TDSheet!$A:$B,2,0),0)</f>
        <v>0</v>
      </c>
      <c r="N23" s="15">
        <v>0</v>
      </c>
      <c r="O23" s="1">
        <v>18.437999999999999</v>
      </c>
      <c r="P23" s="1">
        <f t="shared" si="4"/>
        <v>3.016</v>
      </c>
      <c r="Q23" s="5">
        <f>18*(P23+P24)-O23-O24-F23-F24</f>
        <v>11.299999999999994</v>
      </c>
      <c r="R23" s="5"/>
      <c r="S23" s="1"/>
      <c r="T23" s="1">
        <f t="shared" si="5"/>
        <v>16.701591511936339</v>
      </c>
      <c r="U23" s="1">
        <f t="shared" si="6"/>
        <v>12.954907161803714</v>
      </c>
      <c r="V23" s="1">
        <v>3.226</v>
      </c>
      <c r="W23" s="1">
        <v>4.4912000000000001</v>
      </c>
      <c r="X23" s="1">
        <v>1.6020000000000001</v>
      </c>
      <c r="Y23" s="1">
        <v>5.6360000000000001</v>
      </c>
      <c r="Z23" s="1">
        <v>6.6059999999999999</v>
      </c>
      <c r="AA23" s="1">
        <v>4.548</v>
      </c>
      <c r="AB23" s="1"/>
      <c r="AC23" s="1">
        <f t="shared" si="7"/>
        <v>11.299999999999994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69</v>
      </c>
      <c r="B24" s="28" t="s">
        <v>36</v>
      </c>
      <c r="C24" s="28">
        <v>3.9159999999999999</v>
      </c>
      <c r="D24" s="28"/>
      <c r="E24" s="28"/>
      <c r="F24" s="30">
        <v>3.9159999999999999</v>
      </c>
      <c r="G24" s="27">
        <v>0</v>
      </c>
      <c r="H24" s="28" t="e">
        <v>#N/A</v>
      </c>
      <c r="I24" s="28" t="s">
        <v>37</v>
      </c>
      <c r="J24" s="28"/>
      <c r="K24" s="28">
        <f>E24-J24</f>
        <v>0</v>
      </c>
      <c r="L24" s="28">
        <f>E24-M24</f>
        <v>0</v>
      </c>
      <c r="M24" s="29">
        <f>IFERROR(VLOOKUP(A24,[1]TDSheet!$A:$B,2,0),0)</f>
        <v>0</v>
      </c>
      <c r="N24" s="30">
        <v>0</v>
      </c>
      <c r="O24" s="28"/>
      <c r="P24" s="28">
        <f>L24/5</f>
        <v>0</v>
      </c>
      <c r="Q24" s="31"/>
      <c r="R24" s="31"/>
      <c r="S24" s="28"/>
      <c r="T24" s="28" t="e">
        <f t="shared" si="5"/>
        <v>#DIV/0!</v>
      </c>
      <c r="U24" s="28" t="e">
        <f t="shared" si="6"/>
        <v>#DIV/0!</v>
      </c>
      <c r="V24" s="28">
        <v>0</v>
      </c>
      <c r="W24" s="28">
        <v>0</v>
      </c>
      <c r="X24" s="28">
        <v>1.492</v>
      </c>
      <c r="Y24" s="28">
        <v>0</v>
      </c>
      <c r="Z24" s="28">
        <v>0</v>
      </c>
      <c r="AA24" s="28">
        <v>0</v>
      </c>
      <c r="AB24" s="28"/>
      <c r="AC24" s="28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35</v>
      </c>
      <c r="B25" s="25" t="s">
        <v>36</v>
      </c>
      <c r="C25" s="25"/>
      <c r="D25" s="49">
        <v>192.16499999999999</v>
      </c>
      <c r="E25" s="25"/>
      <c r="F25" s="26">
        <v>192.16499999999999</v>
      </c>
      <c r="G25" s="27">
        <v>0</v>
      </c>
      <c r="H25" s="28" t="e">
        <v>#N/A</v>
      </c>
      <c r="I25" s="28" t="s">
        <v>37</v>
      </c>
      <c r="J25" s="28"/>
      <c r="K25" s="28">
        <f>E25-J25</f>
        <v>0</v>
      </c>
      <c r="L25" s="28">
        <f>E25-M25</f>
        <v>0</v>
      </c>
      <c r="M25" s="47">
        <f>IFERROR(VLOOKUP(A25,[1]TDSheet!$A:$B,2,0),0)</f>
        <v>0</v>
      </c>
      <c r="N25" s="48">
        <v>192.16499999999999</v>
      </c>
      <c r="O25" s="28"/>
      <c r="P25" s="28">
        <f>L25/5</f>
        <v>0</v>
      </c>
      <c r="Q25" s="31"/>
      <c r="R25" s="31"/>
      <c r="S25" s="28"/>
      <c r="T25" s="28" t="e">
        <f t="shared" si="5"/>
        <v>#DIV/0!</v>
      </c>
      <c r="U25" s="28" t="e">
        <f t="shared" si="6"/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/>
      <c r="AC25" s="28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42" t="s">
        <v>56</v>
      </c>
      <c r="B26" s="43" t="s">
        <v>36</v>
      </c>
      <c r="C26" s="43"/>
      <c r="D26" s="43"/>
      <c r="E26" s="43"/>
      <c r="F26" s="44"/>
      <c r="G26" s="45">
        <v>1</v>
      </c>
      <c r="H26" s="32">
        <v>120</v>
      </c>
      <c r="I26" s="32">
        <v>8785204</v>
      </c>
      <c r="J26" s="32"/>
      <c r="K26" s="32">
        <f t="shared" si="2"/>
        <v>0</v>
      </c>
      <c r="L26" s="32">
        <f t="shared" si="3"/>
        <v>0</v>
      </c>
      <c r="M26" s="18">
        <f>IFERROR(VLOOKUP(A26,[1]TDSheet!$A:$B,2,0),0)</f>
        <v>0</v>
      </c>
      <c r="N26" s="19">
        <v>0</v>
      </c>
      <c r="O26" s="32">
        <v>50</v>
      </c>
      <c r="P26" s="32">
        <f t="shared" si="4"/>
        <v>0</v>
      </c>
      <c r="Q26" s="46"/>
      <c r="R26" s="46"/>
      <c r="S26" s="32"/>
      <c r="T26" s="32" t="e">
        <f t="shared" si="5"/>
        <v>#DIV/0!</v>
      </c>
      <c r="U26" s="32" t="e">
        <f t="shared" si="6"/>
        <v>#DIV/0!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 t="s">
        <v>57</v>
      </c>
      <c r="AC26" s="32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42</v>
      </c>
      <c r="B27" s="25" t="s">
        <v>36</v>
      </c>
      <c r="C27" s="25">
        <v>31.413</v>
      </c>
      <c r="D27" s="25">
        <v>154.964</v>
      </c>
      <c r="E27" s="25">
        <v>175.40899999999999</v>
      </c>
      <c r="F27" s="26">
        <v>10.968</v>
      </c>
      <c r="G27" s="27">
        <v>0</v>
      </c>
      <c r="H27" s="28" t="e">
        <v>#N/A</v>
      </c>
      <c r="I27" s="28" t="s">
        <v>37</v>
      </c>
      <c r="J27" s="28">
        <v>173</v>
      </c>
      <c r="K27" s="28">
        <f>E27-J27</f>
        <v>2.4089999999999918</v>
      </c>
      <c r="L27" s="28">
        <f>E27-M27</f>
        <v>25.73599999999999</v>
      </c>
      <c r="M27" s="29">
        <f>IFERROR(VLOOKUP(A27,[1]TDSheet!$A:$B,2,0),0)</f>
        <v>149.673</v>
      </c>
      <c r="N27" s="30">
        <v>154.964</v>
      </c>
      <c r="O27" s="28"/>
      <c r="P27" s="28">
        <f>L27/5</f>
        <v>5.147199999999998</v>
      </c>
      <c r="Q27" s="31"/>
      <c r="R27" s="31"/>
      <c r="S27" s="28"/>
      <c r="T27" s="28">
        <f t="shared" si="5"/>
        <v>2.1308672676406597</v>
      </c>
      <c r="U27" s="28">
        <f t="shared" si="6"/>
        <v>2.1308672676406597</v>
      </c>
      <c r="V27" s="28">
        <v>3.5455999999999999</v>
      </c>
      <c r="W27" s="28">
        <v>4.8117999999999999</v>
      </c>
      <c r="X27" s="28">
        <v>1.9077999999999999</v>
      </c>
      <c r="Y27" s="28">
        <v>0</v>
      </c>
      <c r="Z27" s="28">
        <v>0</v>
      </c>
      <c r="AA27" s="28">
        <v>0</v>
      </c>
      <c r="AB27" s="28"/>
      <c r="AC27" s="28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58</v>
      </c>
      <c r="B28" s="1" t="s">
        <v>36</v>
      </c>
      <c r="C28" s="1">
        <v>126.956</v>
      </c>
      <c r="D28" s="1"/>
      <c r="E28" s="1">
        <v>2.59</v>
      </c>
      <c r="F28" s="1"/>
      <c r="G28" s="7">
        <v>1</v>
      </c>
      <c r="H28" s="1">
        <v>180</v>
      </c>
      <c r="I28" s="1">
        <v>5038619</v>
      </c>
      <c r="J28" s="1">
        <v>7.5</v>
      </c>
      <c r="K28" s="1">
        <f t="shared" si="2"/>
        <v>-4.91</v>
      </c>
      <c r="L28" s="1">
        <f t="shared" si="3"/>
        <v>2.59</v>
      </c>
      <c r="M28" s="14">
        <f>IFERROR(VLOOKUP(A28,[1]TDSheet!$A:$B,2,0),0)</f>
        <v>0</v>
      </c>
      <c r="N28" s="15">
        <v>0</v>
      </c>
      <c r="O28" s="1"/>
      <c r="P28" s="1">
        <f t="shared" si="4"/>
        <v>0.51800000000000002</v>
      </c>
      <c r="Q28" s="5">
        <f t="shared" ref="Q28" si="10">18*P28-O28-F28</f>
        <v>9.3239999999999998</v>
      </c>
      <c r="R28" s="5"/>
      <c r="S28" s="1"/>
      <c r="T28" s="1">
        <f t="shared" si="5"/>
        <v>18</v>
      </c>
      <c r="U28" s="1">
        <f t="shared" si="6"/>
        <v>0</v>
      </c>
      <c r="V28" s="1">
        <v>1.8560000000000001</v>
      </c>
      <c r="W28" s="1">
        <v>1.462</v>
      </c>
      <c r="X28" s="1">
        <v>1.6164000000000001</v>
      </c>
      <c r="Y28" s="1">
        <v>0.45800000000000002</v>
      </c>
      <c r="Z28" s="1">
        <v>0</v>
      </c>
      <c r="AA28" s="1">
        <v>0.93800000000000006</v>
      </c>
      <c r="AB28" s="1" t="s">
        <v>87</v>
      </c>
      <c r="AC28" s="1">
        <f t="shared" si="7"/>
        <v>9.3239999999999998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59</v>
      </c>
      <c r="B29" s="21" t="s">
        <v>36</v>
      </c>
      <c r="C29" s="21">
        <v>6.0019999999999998</v>
      </c>
      <c r="D29" s="21"/>
      <c r="E29" s="21"/>
      <c r="F29" s="22"/>
      <c r="G29" s="7">
        <v>1</v>
      </c>
      <c r="H29" s="1">
        <v>150</v>
      </c>
      <c r="I29" s="1">
        <v>5038572</v>
      </c>
      <c r="J29" s="1">
        <v>3</v>
      </c>
      <c r="K29" s="1">
        <f t="shared" si="2"/>
        <v>-3</v>
      </c>
      <c r="L29" s="1">
        <f t="shared" si="3"/>
        <v>0</v>
      </c>
      <c r="M29" s="14">
        <f>IFERROR(VLOOKUP(A29,[1]TDSheet!$A:$B,2,0),0)</f>
        <v>0</v>
      </c>
      <c r="N29" s="15">
        <v>0</v>
      </c>
      <c r="O29" s="23">
        <v>4.4239999999999782</v>
      </c>
      <c r="P29" s="1">
        <f t="shared" si="4"/>
        <v>0</v>
      </c>
      <c r="Q29" s="5">
        <f>18*(P29+P30)-O29-O30-F29-F30</f>
        <v>12.211999999999989</v>
      </c>
      <c r="R29" s="5"/>
      <c r="S29" s="1"/>
      <c r="T29" s="1" t="e">
        <f>(F29+Q29)/P29</f>
        <v>#DIV/0!</v>
      </c>
      <c r="U29" s="1" t="e">
        <f>(F29)/P29</f>
        <v>#DIV/0!</v>
      </c>
      <c r="V29" s="1">
        <v>1.5569999999999999</v>
      </c>
      <c r="W29" s="1">
        <v>0.45340000000000003</v>
      </c>
      <c r="X29" s="1">
        <v>2.4403999999999999</v>
      </c>
      <c r="Y29" s="1">
        <v>2.371</v>
      </c>
      <c r="Z29" s="1">
        <v>2.4308000000000001</v>
      </c>
      <c r="AA29" s="1">
        <v>0.91700000000000004</v>
      </c>
      <c r="AB29" s="23" t="s">
        <v>89</v>
      </c>
      <c r="AC29" s="1">
        <f t="shared" si="7"/>
        <v>12.211999999999989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4" t="s">
        <v>54</v>
      </c>
      <c r="B30" s="25" t="s">
        <v>36</v>
      </c>
      <c r="C30" s="25">
        <v>17.600000000000001</v>
      </c>
      <c r="D30" s="25">
        <v>160.01</v>
      </c>
      <c r="E30" s="25">
        <v>160.01</v>
      </c>
      <c r="F30" s="26">
        <v>17.600000000000001</v>
      </c>
      <c r="G30" s="27">
        <v>0</v>
      </c>
      <c r="H30" s="28" t="e">
        <v>#N/A</v>
      </c>
      <c r="I30" s="28" t="s">
        <v>37</v>
      </c>
      <c r="J30" s="28">
        <v>163</v>
      </c>
      <c r="K30" s="28">
        <f>E30-J30</f>
        <v>-2.9900000000000091</v>
      </c>
      <c r="L30" s="28">
        <f>E30-M30</f>
        <v>9.5099999999999909</v>
      </c>
      <c r="M30" s="29">
        <f>IFERROR(VLOOKUP(A30,[1]TDSheet!$A:$B,2,0),0)</f>
        <v>150.5</v>
      </c>
      <c r="N30" s="30">
        <v>160.01</v>
      </c>
      <c r="O30" s="28"/>
      <c r="P30" s="28">
        <f>L30/5</f>
        <v>1.9019999999999981</v>
      </c>
      <c r="Q30" s="31"/>
      <c r="R30" s="31"/>
      <c r="S30" s="28"/>
      <c r="T30" s="28">
        <f t="shared" si="5"/>
        <v>9.2534174553102098</v>
      </c>
      <c r="U30" s="28">
        <f t="shared" si="6"/>
        <v>9.2534174553102098</v>
      </c>
      <c r="V30" s="28">
        <v>0</v>
      </c>
      <c r="W30" s="28">
        <v>-0.51500000000000001</v>
      </c>
      <c r="X30" s="28">
        <v>0</v>
      </c>
      <c r="Y30" s="28">
        <v>0.51600000000000001</v>
      </c>
      <c r="Z30" s="28">
        <v>0</v>
      </c>
      <c r="AA30" s="28">
        <v>0</v>
      </c>
      <c r="AB30" s="28"/>
      <c r="AC30" s="28">
        <f>Q30*G30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8" t="s">
        <v>62</v>
      </c>
      <c r="B31" s="28" t="s">
        <v>36</v>
      </c>
      <c r="C31" s="28">
        <v>90.570999999999998</v>
      </c>
      <c r="D31" s="50">
        <v>88.545000000000002</v>
      </c>
      <c r="E31" s="28">
        <v>17.922999999999998</v>
      </c>
      <c r="F31" s="28">
        <v>91.977000000000004</v>
      </c>
      <c r="G31" s="27">
        <v>0</v>
      </c>
      <c r="H31" s="28">
        <v>120</v>
      </c>
      <c r="I31" s="28" t="s">
        <v>63</v>
      </c>
      <c r="J31" s="28">
        <v>30.5</v>
      </c>
      <c r="K31" s="28">
        <f t="shared" si="2"/>
        <v>-12.577000000000002</v>
      </c>
      <c r="L31" s="28">
        <f t="shared" si="3"/>
        <v>17.922999999999998</v>
      </c>
      <c r="M31" s="47">
        <f>IFERROR(VLOOKUP(A31,[1]TDSheet!$A:$B,2,0),0)</f>
        <v>0</v>
      </c>
      <c r="N31" s="48">
        <v>88.545000000000002</v>
      </c>
      <c r="O31" s="28"/>
      <c r="P31" s="28">
        <f t="shared" si="4"/>
        <v>3.5845999999999996</v>
      </c>
      <c r="Q31" s="31"/>
      <c r="R31" s="31"/>
      <c r="S31" s="28"/>
      <c r="T31" s="28">
        <f t="shared" si="5"/>
        <v>25.658929866651793</v>
      </c>
      <c r="U31" s="28">
        <f t="shared" si="6"/>
        <v>25.658929866651793</v>
      </c>
      <c r="V31" s="28">
        <v>1.5591999999999999</v>
      </c>
      <c r="W31" s="28">
        <v>1.2842</v>
      </c>
      <c r="X31" s="28">
        <v>15.2798</v>
      </c>
      <c r="Y31" s="28">
        <v>7.1936000000000009</v>
      </c>
      <c r="Z31" s="28">
        <v>1.9978</v>
      </c>
      <c r="AA31" s="28">
        <v>4.7392000000000003</v>
      </c>
      <c r="AB31" s="28" t="s">
        <v>85</v>
      </c>
      <c r="AC31" s="28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/>
      <c r="D32" s="1">
        <v>160</v>
      </c>
      <c r="E32" s="1">
        <v>106</v>
      </c>
      <c r="F32" s="1">
        <v>54</v>
      </c>
      <c r="G32" s="7">
        <v>0.1</v>
      </c>
      <c r="H32" s="1">
        <v>60</v>
      </c>
      <c r="I32" s="1">
        <v>8444170</v>
      </c>
      <c r="J32" s="1">
        <v>105</v>
      </c>
      <c r="K32" s="1">
        <f t="shared" si="2"/>
        <v>1</v>
      </c>
      <c r="L32" s="1">
        <f t="shared" si="3"/>
        <v>106</v>
      </c>
      <c r="M32" s="14">
        <f>IFERROR(VLOOKUP(A32,[1]TDSheet!$A:$B,2,0),0)</f>
        <v>0</v>
      </c>
      <c r="N32" s="15">
        <v>0</v>
      </c>
      <c r="O32" s="1"/>
      <c r="P32" s="1">
        <f t="shared" si="4"/>
        <v>21.2</v>
      </c>
      <c r="Q32" s="5">
        <f t="shared" ref="Q32:Q35" si="11">18*P32-O32-F32</f>
        <v>327.59999999999997</v>
      </c>
      <c r="R32" s="5"/>
      <c r="S32" s="1"/>
      <c r="T32" s="1">
        <f t="shared" si="5"/>
        <v>18</v>
      </c>
      <c r="U32" s="1">
        <f t="shared" si="6"/>
        <v>2.5471698113207548</v>
      </c>
      <c r="V32" s="1">
        <v>0</v>
      </c>
      <c r="W32" s="1">
        <v>21.6</v>
      </c>
      <c r="X32" s="1">
        <v>27.8</v>
      </c>
      <c r="Y32" s="1">
        <v>21.8</v>
      </c>
      <c r="Z32" s="1">
        <v>14.2</v>
      </c>
      <c r="AA32" s="1">
        <v>21.2</v>
      </c>
      <c r="AB32" s="1" t="s">
        <v>65</v>
      </c>
      <c r="AC32" s="1">
        <f t="shared" si="7"/>
        <v>32.76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36</v>
      </c>
      <c r="C33" s="1">
        <v>137.81100000000001</v>
      </c>
      <c r="D33" s="1">
        <v>250.727</v>
      </c>
      <c r="E33" s="1">
        <v>284.541</v>
      </c>
      <c r="F33" s="1">
        <v>103.997</v>
      </c>
      <c r="G33" s="7">
        <v>1</v>
      </c>
      <c r="H33" s="1">
        <v>120</v>
      </c>
      <c r="I33" s="1">
        <v>5522704</v>
      </c>
      <c r="J33" s="1">
        <v>285.7</v>
      </c>
      <c r="K33" s="1">
        <f t="shared" si="2"/>
        <v>-1.1589999999999918</v>
      </c>
      <c r="L33" s="1">
        <f t="shared" si="3"/>
        <v>44.995000000000005</v>
      </c>
      <c r="M33" s="14">
        <f>IFERROR(VLOOKUP(A33,[1]TDSheet!$A:$B,2,0),0)</f>
        <v>239.54599999999999</v>
      </c>
      <c r="N33" s="15">
        <v>250.727</v>
      </c>
      <c r="O33" s="1"/>
      <c r="P33" s="1">
        <f t="shared" si="4"/>
        <v>8.9990000000000006</v>
      </c>
      <c r="Q33" s="5">
        <f t="shared" si="11"/>
        <v>57.984999999999999</v>
      </c>
      <c r="R33" s="5"/>
      <c r="S33" s="1"/>
      <c r="T33" s="1">
        <f t="shared" si="5"/>
        <v>18</v>
      </c>
      <c r="U33" s="1">
        <f t="shared" si="6"/>
        <v>11.556506278475386</v>
      </c>
      <c r="V33" s="1">
        <v>6.0579999999999998</v>
      </c>
      <c r="W33" s="1">
        <v>6.15</v>
      </c>
      <c r="X33" s="1">
        <v>2.4523999999999999</v>
      </c>
      <c r="Y33" s="1">
        <v>0.60660000000000003</v>
      </c>
      <c r="Z33" s="1">
        <v>9.7365999999999993</v>
      </c>
      <c r="AA33" s="1">
        <v>4.6728000000000014</v>
      </c>
      <c r="AB33" s="1"/>
      <c r="AC33" s="1">
        <f t="shared" si="7"/>
        <v>57.984999999999999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/>
      <c r="D34" s="1">
        <v>32</v>
      </c>
      <c r="E34" s="1">
        <v>13</v>
      </c>
      <c r="F34" s="1">
        <v>19</v>
      </c>
      <c r="G34" s="7">
        <v>0.14000000000000001</v>
      </c>
      <c r="H34" s="1">
        <v>180</v>
      </c>
      <c r="I34" s="1">
        <v>9988391</v>
      </c>
      <c r="J34" s="1">
        <v>19</v>
      </c>
      <c r="K34" s="1">
        <f t="shared" si="2"/>
        <v>-6</v>
      </c>
      <c r="L34" s="1">
        <f t="shared" si="3"/>
        <v>13</v>
      </c>
      <c r="M34" s="14">
        <f>IFERROR(VLOOKUP(A34,[1]TDSheet!$A:$B,2,0),0)</f>
        <v>0</v>
      </c>
      <c r="N34" s="15">
        <v>0</v>
      </c>
      <c r="O34" s="1"/>
      <c r="P34" s="1">
        <f t="shared" si="4"/>
        <v>2.6</v>
      </c>
      <c r="Q34" s="5">
        <f t="shared" si="11"/>
        <v>27.800000000000004</v>
      </c>
      <c r="R34" s="5"/>
      <c r="S34" s="1"/>
      <c r="T34" s="1">
        <f t="shared" si="5"/>
        <v>18</v>
      </c>
      <c r="U34" s="1">
        <f t="shared" si="6"/>
        <v>7.3076923076923075</v>
      </c>
      <c r="V34" s="1">
        <v>0</v>
      </c>
      <c r="W34" s="1">
        <v>5</v>
      </c>
      <c r="X34" s="1">
        <v>7.2</v>
      </c>
      <c r="Y34" s="1">
        <v>2.6</v>
      </c>
      <c r="Z34" s="1">
        <v>5.6</v>
      </c>
      <c r="AA34" s="1">
        <v>2.6</v>
      </c>
      <c r="AB34" s="1"/>
      <c r="AC34" s="1">
        <f t="shared" si="7"/>
        <v>3.8920000000000008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/>
      <c r="D35" s="1">
        <v>112</v>
      </c>
      <c r="E35" s="1">
        <v>42</v>
      </c>
      <c r="F35" s="1">
        <v>70</v>
      </c>
      <c r="G35" s="7">
        <v>0.18</v>
      </c>
      <c r="H35" s="1">
        <v>270</v>
      </c>
      <c r="I35" s="1">
        <v>9988681</v>
      </c>
      <c r="J35" s="1">
        <v>46</v>
      </c>
      <c r="K35" s="1">
        <f t="shared" si="2"/>
        <v>-4</v>
      </c>
      <c r="L35" s="1">
        <f t="shared" si="3"/>
        <v>42</v>
      </c>
      <c r="M35" s="14">
        <f>IFERROR(VLOOKUP(A35,[1]TDSheet!$A:$B,2,0),0)</f>
        <v>0</v>
      </c>
      <c r="N35" s="15">
        <v>0</v>
      </c>
      <c r="O35" s="1"/>
      <c r="P35" s="1">
        <f t="shared" si="4"/>
        <v>8.4</v>
      </c>
      <c r="Q35" s="5">
        <f t="shared" si="11"/>
        <v>81.200000000000017</v>
      </c>
      <c r="R35" s="5"/>
      <c r="S35" s="1"/>
      <c r="T35" s="1">
        <f t="shared" si="5"/>
        <v>18</v>
      </c>
      <c r="U35" s="1">
        <f t="shared" si="6"/>
        <v>8.3333333333333321</v>
      </c>
      <c r="V35" s="1">
        <v>0</v>
      </c>
      <c r="W35" s="1">
        <v>9.4</v>
      </c>
      <c r="X35" s="1">
        <v>11.8</v>
      </c>
      <c r="Y35" s="1">
        <v>7</v>
      </c>
      <c r="Z35" s="1">
        <v>7.6</v>
      </c>
      <c r="AA35" s="1">
        <v>6.4</v>
      </c>
      <c r="AB35" s="1"/>
      <c r="AC35" s="1">
        <f t="shared" si="7"/>
        <v>14.616000000000003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8" t="s">
        <v>70</v>
      </c>
      <c r="B36" s="28" t="s">
        <v>36</v>
      </c>
      <c r="C36" s="28">
        <v>30.526</v>
      </c>
      <c r="D36" s="28"/>
      <c r="E36" s="28"/>
      <c r="F36" s="28">
        <v>30.526</v>
      </c>
      <c r="G36" s="27">
        <v>0</v>
      </c>
      <c r="H36" s="28">
        <v>120</v>
      </c>
      <c r="I36" s="28" t="s">
        <v>63</v>
      </c>
      <c r="J36" s="28">
        <v>11.7</v>
      </c>
      <c r="K36" s="28">
        <f t="shared" si="2"/>
        <v>-11.7</v>
      </c>
      <c r="L36" s="28">
        <f t="shared" si="3"/>
        <v>0</v>
      </c>
      <c r="M36" s="29">
        <f>IFERROR(VLOOKUP(A36,[1]TDSheet!$A:$B,2,0),0)</f>
        <v>0</v>
      </c>
      <c r="N36" s="30">
        <v>0</v>
      </c>
      <c r="O36" s="28"/>
      <c r="P36" s="28">
        <f t="shared" si="4"/>
        <v>0</v>
      </c>
      <c r="Q36" s="31"/>
      <c r="R36" s="31"/>
      <c r="S36" s="28"/>
      <c r="T36" s="28" t="e">
        <f t="shared" si="5"/>
        <v>#DIV/0!</v>
      </c>
      <c r="U36" s="28" t="e">
        <f t="shared" si="6"/>
        <v>#DIV/0!</v>
      </c>
      <c r="V36" s="28">
        <v>2.403</v>
      </c>
      <c r="W36" s="28">
        <v>2.7109999999999999</v>
      </c>
      <c r="X36" s="28">
        <v>1.212</v>
      </c>
      <c r="Y36" s="28">
        <v>1.169</v>
      </c>
      <c r="Z36" s="28">
        <v>3.1938</v>
      </c>
      <c r="AA36" s="28">
        <v>5.7189999999999994</v>
      </c>
      <c r="AB36" s="51" t="s">
        <v>91</v>
      </c>
      <c r="AC36" s="28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36</v>
      </c>
      <c r="C37" s="1">
        <v>46.960999999999999</v>
      </c>
      <c r="D37" s="1"/>
      <c r="E37" s="1">
        <v>36.536999999999999</v>
      </c>
      <c r="F37" s="1">
        <v>10.423999999999999</v>
      </c>
      <c r="G37" s="7">
        <v>1</v>
      </c>
      <c r="H37" s="1">
        <v>120</v>
      </c>
      <c r="I37" s="1">
        <v>8785198</v>
      </c>
      <c r="J37" s="1">
        <v>40.5</v>
      </c>
      <c r="K37" s="1">
        <f t="shared" si="2"/>
        <v>-3.963000000000001</v>
      </c>
      <c r="L37" s="1">
        <f t="shared" si="3"/>
        <v>36.536999999999999</v>
      </c>
      <c r="M37" s="14">
        <f>IFERROR(VLOOKUP(A37,[1]TDSheet!$A:$B,2,0),0)</f>
        <v>0</v>
      </c>
      <c r="N37" s="15">
        <v>0</v>
      </c>
      <c r="O37" s="1">
        <v>130.83580000000001</v>
      </c>
      <c r="P37" s="1">
        <f t="shared" si="4"/>
        <v>7.3073999999999995</v>
      </c>
      <c r="Q37" s="5"/>
      <c r="R37" s="5"/>
      <c r="S37" s="1"/>
      <c r="T37" s="1">
        <f t="shared" si="5"/>
        <v>19.331061663519176</v>
      </c>
      <c r="U37" s="1">
        <f t="shared" si="6"/>
        <v>19.331061663519176</v>
      </c>
      <c r="V37" s="1">
        <v>9.8775999999999993</v>
      </c>
      <c r="W37" s="1">
        <v>12.890599999999999</v>
      </c>
      <c r="X37" s="1">
        <v>11.031000000000001</v>
      </c>
      <c r="Y37" s="1">
        <v>13.124000000000001</v>
      </c>
      <c r="Z37" s="1">
        <v>2.44</v>
      </c>
      <c r="AA37" s="1">
        <v>0</v>
      </c>
      <c r="AB37" s="1" t="s">
        <v>72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87</v>
      </c>
      <c r="D38" s="1">
        <v>36</v>
      </c>
      <c r="E38" s="1">
        <v>121</v>
      </c>
      <c r="F38" s="1">
        <v>2</v>
      </c>
      <c r="G38" s="7">
        <v>0.1</v>
      </c>
      <c r="H38" s="1">
        <v>60</v>
      </c>
      <c r="I38" s="1">
        <v>8444187</v>
      </c>
      <c r="J38" s="1">
        <v>159</v>
      </c>
      <c r="K38" s="1">
        <f t="shared" si="2"/>
        <v>-38</v>
      </c>
      <c r="L38" s="1">
        <f t="shared" si="3"/>
        <v>121</v>
      </c>
      <c r="M38" s="14">
        <f>IFERROR(VLOOKUP(A38,[1]TDSheet!$A:$B,2,0),0)</f>
        <v>0</v>
      </c>
      <c r="N38" s="15">
        <v>0</v>
      </c>
      <c r="O38" s="1">
        <v>517.80000000000007</v>
      </c>
      <c r="P38" s="1">
        <f t="shared" si="4"/>
        <v>24.2</v>
      </c>
      <c r="Q38" s="5"/>
      <c r="R38" s="5"/>
      <c r="S38" s="1"/>
      <c r="T38" s="1">
        <f t="shared" si="5"/>
        <v>21.47933884297521</v>
      </c>
      <c r="U38" s="1">
        <f t="shared" si="6"/>
        <v>21.47933884297521</v>
      </c>
      <c r="V38" s="1">
        <v>35.6</v>
      </c>
      <c r="W38" s="1">
        <v>32.200000000000003</v>
      </c>
      <c r="X38" s="1">
        <v>26.8</v>
      </c>
      <c r="Y38" s="1">
        <v>26.6</v>
      </c>
      <c r="Z38" s="1">
        <v>17</v>
      </c>
      <c r="AA38" s="1">
        <v>24.2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160</v>
      </c>
      <c r="D39" s="1"/>
      <c r="E39" s="1">
        <v>123</v>
      </c>
      <c r="F39" s="1">
        <v>37</v>
      </c>
      <c r="G39" s="7">
        <v>0.1</v>
      </c>
      <c r="H39" s="1">
        <v>90</v>
      </c>
      <c r="I39" s="1">
        <v>8444194</v>
      </c>
      <c r="J39" s="1">
        <v>128</v>
      </c>
      <c r="K39" s="1">
        <f t="shared" si="2"/>
        <v>-5</v>
      </c>
      <c r="L39" s="1">
        <f t="shared" si="3"/>
        <v>123</v>
      </c>
      <c r="M39" s="14">
        <f>IFERROR(VLOOKUP(A39,[1]TDSheet!$A:$B,2,0),0)</f>
        <v>0</v>
      </c>
      <c r="N39" s="15">
        <v>0</v>
      </c>
      <c r="O39" s="1">
        <v>412.4</v>
      </c>
      <c r="P39" s="1">
        <f t="shared" si="4"/>
        <v>24.6</v>
      </c>
      <c r="Q39" s="5"/>
      <c r="R39" s="5"/>
      <c r="S39" s="1"/>
      <c r="T39" s="1">
        <f t="shared" si="5"/>
        <v>18.268292682926827</v>
      </c>
      <c r="U39" s="1">
        <f t="shared" si="6"/>
        <v>18.268292682926827</v>
      </c>
      <c r="V39" s="1">
        <v>31.8</v>
      </c>
      <c r="W39" s="1">
        <v>25.2</v>
      </c>
      <c r="X39" s="1">
        <v>20.399999999999999</v>
      </c>
      <c r="Y39" s="1">
        <v>27</v>
      </c>
      <c r="Z39" s="1">
        <v>10</v>
      </c>
      <c r="AA39" s="1">
        <v>16.8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8" t="s">
        <v>75</v>
      </c>
      <c r="B40" s="28" t="s">
        <v>32</v>
      </c>
      <c r="C40" s="28"/>
      <c r="D40" s="28">
        <v>16</v>
      </c>
      <c r="E40" s="28">
        <v>1</v>
      </c>
      <c r="F40" s="28">
        <v>15</v>
      </c>
      <c r="G40" s="27">
        <v>0</v>
      </c>
      <c r="H40" s="28" t="e">
        <v>#N/A</v>
      </c>
      <c r="I40" s="28" t="s">
        <v>88</v>
      </c>
      <c r="J40" s="28">
        <v>1</v>
      </c>
      <c r="K40" s="28">
        <f t="shared" si="2"/>
        <v>0</v>
      </c>
      <c r="L40" s="28">
        <f t="shared" si="3"/>
        <v>1</v>
      </c>
      <c r="M40" s="29">
        <f>IFERROR(VLOOKUP(A40,[1]TDSheet!$A:$B,2,0),0)</f>
        <v>0</v>
      </c>
      <c r="N40" s="30"/>
      <c r="O40" s="28"/>
      <c r="P40" s="28">
        <f t="shared" si="4"/>
        <v>0.2</v>
      </c>
      <c r="Q40" s="31"/>
      <c r="R40" s="31"/>
      <c r="S40" s="28"/>
      <c r="T40" s="28">
        <f t="shared" si="5"/>
        <v>75</v>
      </c>
      <c r="U40" s="28">
        <f t="shared" si="6"/>
        <v>75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 t="s">
        <v>86</v>
      </c>
      <c r="AC40" s="28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76</v>
      </c>
      <c r="B41" s="1" t="s">
        <v>32</v>
      </c>
      <c r="C41" s="1">
        <v>38</v>
      </c>
      <c r="D41" s="1">
        <v>560</v>
      </c>
      <c r="E41" s="1">
        <v>594</v>
      </c>
      <c r="F41" s="1">
        <v>4</v>
      </c>
      <c r="G41" s="7">
        <v>0.2</v>
      </c>
      <c r="H41" s="1">
        <v>120</v>
      </c>
      <c r="I41" s="1">
        <v>783798</v>
      </c>
      <c r="J41" s="1">
        <v>594</v>
      </c>
      <c r="K41" s="1">
        <f t="shared" si="2"/>
        <v>0</v>
      </c>
      <c r="L41" s="1">
        <f t="shared" si="3"/>
        <v>54</v>
      </c>
      <c r="M41" s="14">
        <f>IFERROR(VLOOKUP(A41,[1]TDSheet!$A:$B,2,0),0)</f>
        <v>540</v>
      </c>
      <c r="N41" s="15">
        <v>540</v>
      </c>
      <c r="O41" s="1">
        <v>163.6</v>
      </c>
      <c r="P41" s="1">
        <f t="shared" si="4"/>
        <v>10.8</v>
      </c>
      <c r="Q41" s="5">
        <f t="shared" ref="Q41" si="12">18*P41-O41-F41</f>
        <v>26.800000000000011</v>
      </c>
      <c r="R41" s="5"/>
      <c r="S41" s="1"/>
      <c r="T41" s="1">
        <f t="shared" si="5"/>
        <v>18</v>
      </c>
      <c r="U41" s="1">
        <f t="shared" si="6"/>
        <v>15.518518518518517</v>
      </c>
      <c r="V41" s="1">
        <v>11.2</v>
      </c>
      <c r="W41" s="1">
        <v>10</v>
      </c>
      <c r="X41" s="1">
        <v>8.1999999999999993</v>
      </c>
      <c r="Y41" s="1">
        <v>8</v>
      </c>
      <c r="Z41" s="1">
        <v>9</v>
      </c>
      <c r="AA41" s="1">
        <v>8.4</v>
      </c>
      <c r="AB41" s="1"/>
      <c r="AC41" s="1">
        <f t="shared" si="7"/>
        <v>5.360000000000003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77</v>
      </c>
      <c r="B42" s="21" t="s">
        <v>36</v>
      </c>
      <c r="C42" s="21"/>
      <c r="D42" s="21">
        <v>353.42599999999999</v>
      </c>
      <c r="E42" s="21">
        <v>353.42599999999999</v>
      </c>
      <c r="F42" s="22"/>
      <c r="G42" s="7">
        <v>1</v>
      </c>
      <c r="H42" s="1">
        <v>120</v>
      </c>
      <c r="I42" s="1">
        <v>783811</v>
      </c>
      <c r="J42" s="1">
        <v>348.5</v>
      </c>
      <c r="K42" s="1">
        <f t="shared" si="2"/>
        <v>4.9259999999999877</v>
      </c>
      <c r="L42" s="1">
        <f t="shared" si="3"/>
        <v>3.4219999999999686</v>
      </c>
      <c r="M42" s="14">
        <f>IFERROR(VLOOKUP(A42,[1]TDSheet!$A:$B,2,0),0)</f>
        <v>350.00400000000002</v>
      </c>
      <c r="N42" s="15">
        <v>0</v>
      </c>
      <c r="O42" s="1"/>
      <c r="P42" s="1">
        <f t="shared" si="4"/>
        <v>0.68439999999999368</v>
      </c>
      <c r="Q42" s="5"/>
      <c r="R42" s="5"/>
      <c r="S42" s="1"/>
      <c r="T42" s="1">
        <f t="shared" si="5"/>
        <v>0</v>
      </c>
      <c r="U42" s="1">
        <f t="shared" si="6"/>
        <v>0</v>
      </c>
      <c r="V42" s="1">
        <v>0</v>
      </c>
      <c r="W42" s="1">
        <v>1.228</v>
      </c>
      <c r="X42" s="1">
        <v>7.3944000000000001</v>
      </c>
      <c r="Y42" s="1">
        <v>2.2524000000000002</v>
      </c>
      <c r="Z42" s="1">
        <v>0</v>
      </c>
      <c r="AA42" s="1">
        <v>0</v>
      </c>
      <c r="AB42" s="1" t="s">
        <v>78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79</v>
      </c>
      <c r="B43" s="25" t="s">
        <v>36</v>
      </c>
      <c r="C43" s="25"/>
      <c r="D43" s="25">
        <v>805.21</v>
      </c>
      <c r="E43" s="25">
        <v>22.478000000000002</v>
      </c>
      <c r="F43" s="26">
        <v>373.72800000000001</v>
      </c>
      <c r="G43" s="27">
        <v>0</v>
      </c>
      <c r="H43" s="28" t="e">
        <v>#N/A</v>
      </c>
      <c r="I43" s="28" t="s">
        <v>37</v>
      </c>
      <c r="J43" s="28">
        <v>26</v>
      </c>
      <c r="K43" s="28">
        <f t="shared" si="2"/>
        <v>-3.5219999999999985</v>
      </c>
      <c r="L43" s="28">
        <f t="shared" si="3"/>
        <v>22.478000000000002</v>
      </c>
      <c r="M43" s="29">
        <f>IFERROR(VLOOKUP(A43,[1]TDSheet!$A:$B,2,0),0)</f>
        <v>0</v>
      </c>
      <c r="N43" s="30">
        <v>0</v>
      </c>
      <c r="O43" s="28"/>
      <c r="P43" s="28">
        <f t="shared" si="4"/>
        <v>4.4956000000000005</v>
      </c>
      <c r="Q43" s="31"/>
      <c r="R43" s="31"/>
      <c r="S43" s="28"/>
      <c r="T43" s="28">
        <f t="shared" si="5"/>
        <v>83.131951241213628</v>
      </c>
      <c r="U43" s="28">
        <f t="shared" si="6"/>
        <v>83.131951241213628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/>
      <c r="AC43" s="28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80</v>
      </c>
      <c r="B44" s="1" t="s">
        <v>32</v>
      </c>
      <c r="C44" s="1">
        <v>109</v>
      </c>
      <c r="D44" s="1">
        <v>594</v>
      </c>
      <c r="E44" s="1">
        <v>596</v>
      </c>
      <c r="F44" s="1">
        <v>106</v>
      </c>
      <c r="G44" s="7">
        <v>0.2</v>
      </c>
      <c r="H44" s="1">
        <v>120</v>
      </c>
      <c r="I44" s="1">
        <v>783804</v>
      </c>
      <c r="J44" s="1">
        <v>597</v>
      </c>
      <c r="K44" s="1">
        <f t="shared" si="2"/>
        <v>-1</v>
      </c>
      <c r="L44" s="1">
        <f t="shared" si="3"/>
        <v>56</v>
      </c>
      <c r="M44" s="14">
        <f>IFERROR(VLOOKUP(A44,[1]TDSheet!$A:$B,2,0),0)</f>
        <v>540</v>
      </c>
      <c r="N44" s="15">
        <v>540</v>
      </c>
      <c r="O44" s="1">
        <v>24.200000000000021</v>
      </c>
      <c r="P44" s="1">
        <f t="shared" si="4"/>
        <v>11.2</v>
      </c>
      <c r="Q44" s="5">
        <f t="shared" ref="Q44" si="13">18*P44-O44-F44</f>
        <v>71.399999999999977</v>
      </c>
      <c r="R44" s="5"/>
      <c r="S44" s="1"/>
      <c r="T44" s="1">
        <f t="shared" si="5"/>
        <v>18</v>
      </c>
      <c r="U44" s="1">
        <f t="shared" si="6"/>
        <v>11.625000000000002</v>
      </c>
      <c r="V44" s="1">
        <v>10.4</v>
      </c>
      <c r="W44" s="1">
        <v>10.199999999999999</v>
      </c>
      <c r="X44" s="1">
        <v>15</v>
      </c>
      <c r="Y44" s="1">
        <v>5.2</v>
      </c>
      <c r="Z44" s="1">
        <v>11.4</v>
      </c>
      <c r="AA44" s="1">
        <v>7.4</v>
      </c>
      <c r="AB44" s="1"/>
      <c r="AC44" s="1">
        <f t="shared" si="7"/>
        <v>14.279999999999996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81</v>
      </c>
      <c r="B45" s="21" t="s">
        <v>36</v>
      </c>
      <c r="C45" s="21">
        <v>3.2639999999999998</v>
      </c>
      <c r="D45" s="21">
        <v>433.14400000000001</v>
      </c>
      <c r="E45" s="21">
        <v>436.40800000000002</v>
      </c>
      <c r="F45" s="22"/>
      <c r="G45" s="7">
        <v>1</v>
      </c>
      <c r="H45" s="1">
        <v>120</v>
      </c>
      <c r="I45" s="1">
        <v>783828</v>
      </c>
      <c r="J45" s="1">
        <v>436</v>
      </c>
      <c r="K45" s="1">
        <f t="shared" si="2"/>
        <v>0.40800000000001546</v>
      </c>
      <c r="L45" s="1">
        <f t="shared" si="3"/>
        <v>93.163999999999987</v>
      </c>
      <c r="M45" s="14">
        <f>IFERROR(VLOOKUP(A45,[1]TDSheet!$A:$B,2,0),0)</f>
        <v>343.24400000000003</v>
      </c>
      <c r="N45" s="15">
        <v>0</v>
      </c>
      <c r="O45" s="1"/>
      <c r="P45" s="1">
        <f t="shared" si="4"/>
        <v>18.632799999999996</v>
      </c>
      <c r="Q45" s="5">
        <v>1000</v>
      </c>
      <c r="R45" s="5"/>
      <c r="S45" s="1"/>
      <c r="T45" s="1">
        <f t="shared" si="5"/>
        <v>53.668799106951191</v>
      </c>
      <c r="U45" s="1">
        <f t="shared" si="6"/>
        <v>0</v>
      </c>
      <c r="V45" s="1">
        <v>22.040800000000001</v>
      </c>
      <c r="W45" s="1">
        <v>106.1634</v>
      </c>
      <c r="X45" s="1">
        <v>84.359200000000001</v>
      </c>
      <c r="Y45" s="1">
        <v>29.340800000000002</v>
      </c>
      <c r="Z45" s="1">
        <v>0</v>
      </c>
      <c r="AA45" s="1">
        <v>17.968800000000002</v>
      </c>
      <c r="AB45" s="1" t="s">
        <v>82</v>
      </c>
      <c r="AC45" s="1">
        <f t="shared" si="7"/>
        <v>1000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4" t="s">
        <v>83</v>
      </c>
      <c r="B46" s="25" t="s">
        <v>36</v>
      </c>
      <c r="C46" s="25"/>
      <c r="D46" s="25">
        <v>1795.5940000000001</v>
      </c>
      <c r="E46" s="25">
        <v>492.67599999999999</v>
      </c>
      <c r="F46" s="26">
        <v>803.154</v>
      </c>
      <c r="G46" s="27">
        <v>0</v>
      </c>
      <c r="H46" s="28" t="e">
        <v>#N/A</v>
      </c>
      <c r="I46" s="28" t="s">
        <v>37</v>
      </c>
      <c r="J46" s="28">
        <v>564.5</v>
      </c>
      <c r="K46" s="28">
        <f t="shared" si="2"/>
        <v>-71.824000000000012</v>
      </c>
      <c r="L46" s="28">
        <f t="shared" si="3"/>
        <v>492.67599999999999</v>
      </c>
      <c r="M46" s="24">
        <f>IFERROR(VLOOKUP(A46,[1]TDSheet!$A:$B,2,0),0)</f>
        <v>0</v>
      </c>
      <c r="N46" s="26">
        <v>87.447999999999993</v>
      </c>
      <c r="O46" s="28"/>
      <c r="P46" s="28">
        <f t="shared" si="4"/>
        <v>98.535200000000003</v>
      </c>
      <c r="Q46" s="31"/>
      <c r="R46" s="31"/>
      <c r="S46" s="28"/>
      <c r="T46" s="28">
        <f t="shared" si="5"/>
        <v>8.1509348943321775</v>
      </c>
      <c r="U46" s="28">
        <f t="shared" si="6"/>
        <v>8.1509348943321775</v>
      </c>
      <c r="V46" s="28">
        <v>34.300400000000003</v>
      </c>
      <c r="W46" s="28">
        <v>12.082000000000001</v>
      </c>
      <c r="X46" s="28">
        <v>12.007199999999999</v>
      </c>
      <c r="Y46" s="28">
        <v>2.0304000000000002</v>
      </c>
      <c r="Z46" s="28">
        <v>55.208399999999997</v>
      </c>
      <c r="AA46" s="28">
        <v>16.231000000000002</v>
      </c>
      <c r="AB46" s="28"/>
      <c r="AC46" s="28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6"/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38</v>
      </c>
      <c r="B48" s="1" t="s">
        <v>32</v>
      </c>
      <c r="C48" s="1">
        <v>708</v>
      </c>
      <c r="D48" s="1"/>
      <c r="E48" s="1">
        <v>421</v>
      </c>
      <c r="F48" s="1">
        <v>287</v>
      </c>
      <c r="G48" s="7">
        <v>0.18</v>
      </c>
      <c r="H48" s="1">
        <v>120</v>
      </c>
      <c r="I48" s="1"/>
      <c r="J48" s="1">
        <v>421</v>
      </c>
      <c r="K48" s="1">
        <f>E48-J48</f>
        <v>0</v>
      </c>
      <c r="L48" s="1">
        <f t="shared" si="3"/>
        <v>421</v>
      </c>
      <c r="M48" s="1"/>
      <c r="N48" s="1"/>
      <c r="O48" s="1">
        <v>200</v>
      </c>
      <c r="P48" s="1">
        <f t="shared" si="4"/>
        <v>84.2</v>
      </c>
      <c r="Q48" s="5">
        <f>1000+S48</f>
        <v>1000</v>
      </c>
      <c r="R48" s="5">
        <v>800</v>
      </c>
      <c r="S48" s="1"/>
      <c r="T48" s="1">
        <f t="shared" ref="T48:T49" si="14">(F48+O48+Q48)/P48</f>
        <v>17.660332541567694</v>
      </c>
      <c r="U48" s="1">
        <f t="shared" ref="U48:U49" si="15">(F48+O48)/P48</f>
        <v>5.7838479809976242</v>
      </c>
      <c r="V48" s="1">
        <v>56.6</v>
      </c>
      <c r="W48" s="1">
        <v>68.2</v>
      </c>
      <c r="X48" s="1">
        <v>58.8</v>
      </c>
      <c r="Y48" s="1">
        <v>50.6</v>
      </c>
      <c r="Z48" s="1">
        <v>59.4</v>
      </c>
      <c r="AA48" s="1">
        <v>51.2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39</v>
      </c>
      <c r="B49" s="1" t="s">
        <v>32</v>
      </c>
      <c r="C49" s="1">
        <v>564</v>
      </c>
      <c r="D49" s="1"/>
      <c r="E49" s="1">
        <v>327</v>
      </c>
      <c r="F49" s="1">
        <v>237</v>
      </c>
      <c r="G49" s="7">
        <v>0.18</v>
      </c>
      <c r="H49" s="1">
        <v>120</v>
      </c>
      <c r="I49" s="1"/>
      <c r="J49" s="1">
        <v>327</v>
      </c>
      <c r="K49" s="1">
        <f>E49-J49</f>
        <v>0</v>
      </c>
      <c r="L49" s="1">
        <f t="shared" si="3"/>
        <v>327</v>
      </c>
      <c r="M49" s="1"/>
      <c r="N49" s="1"/>
      <c r="O49" s="1">
        <v>650</v>
      </c>
      <c r="P49" s="1">
        <f t="shared" si="4"/>
        <v>65.400000000000006</v>
      </c>
      <c r="Q49" s="5">
        <f>S49</f>
        <v>0</v>
      </c>
      <c r="R49" s="5">
        <v>800</v>
      </c>
      <c r="S49" s="1"/>
      <c r="T49" s="1">
        <f t="shared" si="14"/>
        <v>13.56269113149847</v>
      </c>
      <c r="U49" s="1">
        <f t="shared" si="15"/>
        <v>13.56269113149847</v>
      </c>
      <c r="V49" s="1">
        <v>52</v>
      </c>
      <c r="W49" s="1">
        <v>41</v>
      </c>
      <c r="X49" s="1">
        <v>53.6</v>
      </c>
      <c r="Y49" s="1">
        <v>39.799999999999997</v>
      </c>
      <c r="Z49" s="1">
        <v>47.8</v>
      </c>
      <c r="AA49" s="1">
        <v>50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46" xr:uid="{E1D66009-07C1-4B98-82D9-C345BEC2AC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2024-10-21T09:45:13Z</dcterms:created>
  <dcterms:modified xsi:type="dcterms:W3CDTF">2024-10-23T10:48:12Z</dcterms:modified>
</cp:coreProperties>
</file>