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5,24 Ост КИ филиалы\"/>
    </mc:Choice>
  </mc:AlternateContent>
  <xr:revisionPtr revIDLastSave="0" documentId="13_ncr:1_{273E31CD-500E-48C5-BE7C-92B65C47EF3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Sheet!$A$3:$AB$110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0" i="1" l="1"/>
  <c r="H109" i="1"/>
  <c r="H108" i="1"/>
  <c r="H107" i="1"/>
  <c r="H101" i="1"/>
  <c r="H100" i="1"/>
  <c r="H99" i="1"/>
  <c r="H98" i="1"/>
  <c r="H97" i="1"/>
  <c r="H96" i="1"/>
  <c r="H95" i="1"/>
  <c r="H94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1" i="1"/>
  <c r="H60" i="1"/>
  <c r="H55" i="1"/>
  <c r="H54" i="1"/>
  <c r="H53" i="1"/>
  <c r="H52" i="1"/>
  <c r="H51" i="1"/>
  <c r="H50" i="1"/>
  <c r="H49" i="1"/>
  <c r="H48" i="1"/>
  <c r="H47" i="1"/>
  <c r="H46" i="1"/>
  <c r="H44" i="1"/>
  <c r="H42" i="1"/>
  <c r="H41" i="1"/>
  <c r="H40" i="1"/>
  <c r="H39" i="1"/>
  <c r="H38" i="1"/>
  <c r="H37" i="1"/>
  <c r="H35" i="1"/>
  <c r="H34" i="1"/>
  <c r="H33" i="1"/>
  <c r="H32" i="1"/>
  <c r="H30" i="1"/>
  <c r="H29" i="1"/>
  <c r="H28" i="1"/>
  <c r="H27" i="1"/>
  <c r="H26" i="1"/>
  <c r="H25" i="1"/>
  <c r="H24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Q109" i="1" l="1"/>
  <c r="Q108" i="1"/>
  <c r="Q107" i="1"/>
  <c r="Q101" i="1"/>
  <c r="AB101" i="1" s="1"/>
  <c r="Q100" i="1"/>
  <c r="Q99" i="1"/>
  <c r="AB99" i="1" s="1"/>
  <c r="Q98" i="1"/>
  <c r="Q96" i="1"/>
  <c r="Q95" i="1"/>
  <c r="Q94" i="1"/>
  <c r="Q92" i="1"/>
  <c r="AB92" i="1" s="1"/>
  <c r="Q85" i="1"/>
  <c r="Q83" i="1"/>
  <c r="Q82" i="1"/>
  <c r="AB82" i="1" s="1"/>
  <c r="Q81" i="1"/>
  <c r="Q76" i="1"/>
  <c r="AB76" i="1" s="1"/>
  <c r="Q75" i="1"/>
  <c r="Q68" i="1"/>
  <c r="AB68" i="1" s="1"/>
  <c r="Q64" i="1"/>
  <c r="AB64" i="1" s="1"/>
  <c r="Q55" i="1"/>
  <c r="AB55" i="1" s="1"/>
  <c r="Q49" i="1"/>
  <c r="Q38" i="1"/>
  <c r="Q29" i="1"/>
  <c r="Q28" i="1"/>
  <c r="Q24" i="1"/>
  <c r="Q18" i="1"/>
  <c r="AB18" i="1" s="1"/>
  <c r="Q13" i="1"/>
  <c r="Q6" i="1"/>
  <c r="AB6" i="1" s="1"/>
  <c r="AB110" i="1"/>
  <c r="AB108" i="1"/>
  <c r="AB95" i="1"/>
  <c r="AB88" i="1"/>
  <c r="AB86" i="1"/>
  <c r="AB84" i="1"/>
  <c r="AB80" i="1"/>
  <c r="AB78" i="1"/>
  <c r="AB74" i="1"/>
  <c r="AB70" i="1"/>
  <c r="AB61" i="1"/>
  <c r="AB53" i="1"/>
  <c r="AB51" i="1"/>
  <c r="AB49" i="1"/>
  <c r="AB47" i="1"/>
  <c r="AB44" i="1"/>
  <c r="AB41" i="1"/>
  <c r="AB39" i="1"/>
  <c r="AB37" i="1"/>
  <c r="AB29" i="1"/>
  <c r="AB27" i="1"/>
  <c r="AB25" i="1"/>
  <c r="AB22" i="1"/>
  <c r="AB12" i="1"/>
  <c r="AB13" i="1" l="1"/>
  <c r="AB15" i="1"/>
  <c r="AB24" i="1"/>
  <c r="AB26" i="1"/>
  <c r="AB28" i="1"/>
  <c r="AB35" i="1"/>
  <c r="AB38" i="1"/>
  <c r="AB40" i="1"/>
  <c r="AB42" i="1"/>
  <c r="AB46" i="1"/>
  <c r="AB52" i="1"/>
  <c r="AB54" i="1"/>
  <c r="AB60" i="1"/>
  <c r="AB63" i="1"/>
  <c r="AB67" i="1"/>
  <c r="AB71" i="1"/>
  <c r="AB73" i="1"/>
  <c r="AB75" i="1"/>
  <c r="AB77" i="1"/>
  <c r="AB79" i="1"/>
  <c r="AB81" i="1"/>
  <c r="AB83" i="1"/>
  <c r="AB85" i="1"/>
  <c r="AB94" i="1"/>
  <c r="AB96" i="1"/>
  <c r="AB98" i="1"/>
  <c r="AB100" i="1"/>
  <c r="AB107" i="1"/>
  <c r="AB109" i="1"/>
  <c r="AE12" i="1"/>
  <c r="AE13" i="1"/>
  <c r="AE18" i="1"/>
  <c r="AE23" i="1"/>
  <c r="AE24" i="1"/>
  <c r="AE27" i="1"/>
  <c r="AE28" i="1"/>
  <c r="AE29" i="1"/>
  <c r="AE31" i="1"/>
  <c r="AE35" i="1"/>
  <c r="AE36" i="1"/>
  <c r="AE38" i="1"/>
  <c r="AE43" i="1"/>
  <c r="AE45" i="1"/>
  <c r="AE47" i="1"/>
  <c r="AE49" i="1"/>
  <c r="AE51" i="1"/>
  <c r="AE52" i="1"/>
  <c r="AE55" i="1"/>
  <c r="AE56" i="1"/>
  <c r="AE57" i="1"/>
  <c r="AE58" i="1"/>
  <c r="AE59" i="1"/>
  <c r="AE60" i="1"/>
  <c r="AE62" i="1"/>
  <c r="AE64" i="1"/>
  <c r="AE68" i="1"/>
  <c r="AE75" i="1"/>
  <c r="AE76" i="1"/>
  <c r="AE78" i="1"/>
  <c r="AE79" i="1"/>
  <c r="AE80" i="1"/>
  <c r="AE81" i="1"/>
  <c r="AE82" i="1"/>
  <c r="AE83" i="1"/>
  <c r="AE85" i="1"/>
  <c r="AE88" i="1"/>
  <c r="AE92" i="1"/>
  <c r="AE93" i="1"/>
  <c r="AE94" i="1"/>
  <c r="AE95" i="1"/>
  <c r="AE96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6" i="1"/>
  <c r="F33" i="1"/>
  <c r="E33" i="1"/>
  <c r="F73" i="1"/>
  <c r="E73" i="1"/>
  <c r="F72" i="1"/>
  <c r="E72" i="1"/>
  <c r="O110" i="1" l="1"/>
  <c r="T110" i="1" s="1"/>
  <c r="O109" i="1"/>
  <c r="T109" i="1" s="1"/>
  <c r="O108" i="1"/>
  <c r="T108" i="1" s="1"/>
  <c r="O107" i="1"/>
  <c r="T107" i="1" s="1"/>
  <c r="U110" i="1" l="1"/>
  <c r="U109" i="1"/>
  <c r="U108" i="1"/>
  <c r="U107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4" i="1"/>
  <c r="I46" i="1"/>
  <c r="I47" i="1"/>
  <c r="I48" i="1"/>
  <c r="I49" i="1"/>
  <c r="I50" i="1"/>
  <c r="I51" i="1"/>
  <c r="I52" i="1"/>
  <c r="I53" i="1"/>
  <c r="I54" i="1"/>
  <c r="I55" i="1"/>
  <c r="I57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6" i="1"/>
  <c r="O7" i="1" l="1"/>
  <c r="P7" i="1" s="1"/>
  <c r="O8" i="1"/>
  <c r="P8" i="1" s="1"/>
  <c r="O9" i="1"/>
  <c r="P9" i="1" s="1"/>
  <c r="O10" i="1"/>
  <c r="P10" i="1" s="1"/>
  <c r="O11" i="1"/>
  <c r="P11" i="1" s="1"/>
  <c r="O12" i="1"/>
  <c r="T12" i="1" s="1"/>
  <c r="O13" i="1"/>
  <c r="T13" i="1" s="1"/>
  <c r="O14" i="1"/>
  <c r="P14" i="1" s="1"/>
  <c r="O15" i="1"/>
  <c r="O16" i="1"/>
  <c r="P16" i="1" s="1"/>
  <c r="O17" i="1"/>
  <c r="P17" i="1" s="1"/>
  <c r="O18" i="1"/>
  <c r="T18" i="1" s="1"/>
  <c r="O19" i="1"/>
  <c r="P19" i="1" s="1"/>
  <c r="O20" i="1"/>
  <c r="P20" i="1" s="1"/>
  <c r="O21" i="1"/>
  <c r="P21" i="1" s="1"/>
  <c r="O22" i="1"/>
  <c r="O23" i="1"/>
  <c r="T23" i="1" s="1"/>
  <c r="O24" i="1"/>
  <c r="T24" i="1" s="1"/>
  <c r="O25" i="1"/>
  <c r="O26" i="1"/>
  <c r="O27" i="1"/>
  <c r="T27" i="1" s="1"/>
  <c r="O28" i="1"/>
  <c r="T28" i="1" s="1"/>
  <c r="O29" i="1"/>
  <c r="T29" i="1" s="1"/>
  <c r="O30" i="1"/>
  <c r="P30" i="1" s="1"/>
  <c r="O31" i="1"/>
  <c r="T31" i="1" s="1"/>
  <c r="O32" i="1"/>
  <c r="P32" i="1" s="1"/>
  <c r="O33" i="1"/>
  <c r="P33" i="1" s="1"/>
  <c r="O34" i="1"/>
  <c r="P34" i="1" s="1"/>
  <c r="O35" i="1"/>
  <c r="T35" i="1" s="1"/>
  <c r="O36" i="1"/>
  <c r="T36" i="1" s="1"/>
  <c r="O37" i="1"/>
  <c r="O38" i="1"/>
  <c r="T38" i="1" s="1"/>
  <c r="O39" i="1"/>
  <c r="O40" i="1"/>
  <c r="O41" i="1"/>
  <c r="O42" i="1"/>
  <c r="O43" i="1"/>
  <c r="T43" i="1" s="1"/>
  <c r="O44" i="1"/>
  <c r="O45" i="1"/>
  <c r="T45" i="1" s="1"/>
  <c r="O46" i="1"/>
  <c r="O47" i="1"/>
  <c r="T47" i="1" s="1"/>
  <c r="O48" i="1"/>
  <c r="P48" i="1" s="1"/>
  <c r="O49" i="1"/>
  <c r="T49" i="1" s="1"/>
  <c r="O50" i="1"/>
  <c r="P50" i="1" s="1"/>
  <c r="O51" i="1"/>
  <c r="T51" i="1" s="1"/>
  <c r="O52" i="1"/>
  <c r="T52" i="1" s="1"/>
  <c r="O53" i="1"/>
  <c r="O54" i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O62" i="1"/>
  <c r="T62" i="1" s="1"/>
  <c r="O63" i="1"/>
  <c r="O64" i="1"/>
  <c r="T64" i="1" s="1"/>
  <c r="O65" i="1"/>
  <c r="P65" i="1" s="1"/>
  <c r="O66" i="1"/>
  <c r="P66" i="1" s="1"/>
  <c r="O67" i="1"/>
  <c r="O68" i="1"/>
  <c r="T68" i="1" s="1"/>
  <c r="O69" i="1"/>
  <c r="P69" i="1" s="1"/>
  <c r="O70" i="1"/>
  <c r="O71" i="1"/>
  <c r="O72" i="1"/>
  <c r="P72" i="1" s="1"/>
  <c r="O73" i="1"/>
  <c r="O74" i="1"/>
  <c r="O75" i="1"/>
  <c r="T75" i="1" s="1"/>
  <c r="O76" i="1"/>
  <c r="T76" i="1" s="1"/>
  <c r="O77" i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O85" i="1"/>
  <c r="T85" i="1" s="1"/>
  <c r="O86" i="1"/>
  <c r="O87" i="1"/>
  <c r="P87" i="1" s="1"/>
  <c r="O88" i="1"/>
  <c r="T88" i="1" s="1"/>
  <c r="O89" i="1"/>
  <c r="P89" i="1" s="1"/>
  <c r="O90" i="1"/>
  <c r="P90" i="1" s="1"/>
  <c r="O91" i="1"/>
  <c r="P91" i="1" s="1"/>
  <c r="O92" i="1"/>
  <c r="T92" i="1" s="1"/>
  <c r="O93" i="1"/>
  <c r="T93" i="1" s="1"/>
  <c r="O94" i="1"/>
  <c r="T94" i="1" s="1"/>
  <c r="O95" i="1"/>
  <c r="T95" i="1" s="1"/>
  <c r="O96" i="1"/>
  <c r="T96" i="1" s="1"/>
  <c r="O97" i="1"/>
  <c r="P97" i="1" s="1"/>
  <c r="O98" i="1"/>
  <c r="T98" i="1" s="1"/>
  <c r="O99" i="1"/>
  <c r="T99" i="1" s="1"/>
  <c r="O100" i="1"/>
  <c r="T100" i="1" s="1"/>
  <c r="O101" i="1"/>
  <c r="T101" i="1" s="1"/>
  <c r="O102" i="1"/>
  <c r="T102" i="1" s="1"/>
  <c r="O103" i="1"/>
  <c r="T103" i="1" s="1"/>
  <c r="O104" i="1"/>
  <c r="T104" i="1" s="1"/>
  <c r="O105" i="1"/>
  <c r="T105" i="1" s="1"/>
  <c r="O106" i="1"/>
  <c r="T106" i="1" s="1"/>
  <c r="O6" i="1"/>
  <c r="T6" i="1" s="1"/>
  <c r="AB23" i="1"/>
  <c r="AB31" i="1"/>
  <c r="AB36" i="1"/>
  <c r="AB43" i="1"/>
  <c r="AB45" i="1"/>
  <c r="AB56" i="1"/>
  <c r="AB57" i="1"/>
  <c r="AB58" i="1"/>
  <c r="AB59" i="1"/>
  <c r="AB62" i="1"/>
  <c r="AB93" i="1"/>
  <c r="AB102" i="1"/>
  <c r="AB103" i="1"/>
  <c r="AB104" i="1"/>
  <c r="AB105" i="1"/>
  <c r="AB106" i="1"/>
  <c r="AE97" i="1" l="1"/>
  <c r="Q97" i="1"/>
  <c r="AE91" i="1"/>
  <c r="Q91" i="1"/>
  <c r="AE89" i="1"/>
  <c r="Q89" i="1"/>
  <c r="AE87" i="1"/>
  <c r="Q87" i="1"/>
  <c r="P77" i="1"/>
  <c r="AE77" i="1" s="1"/>
  <c r="T77" i="1"/>
  <c r="P73" i="1"/>
  <c r="AE73" i="1" s="1"/>
  <c r="T73" i="1"/>
  <c r="P71" i="1"/>
  <c r="AE71" i="1" s="1"/>
  <c r="T71" i="1"/>
  <c r="AE69" i="1"/>
  <c r="Q69" i="1"/>
  <c r="P67" i="1"/>
  <c r="AE67" i="1" s="1"/>
  <c r="T67" i="1"/>
  <c r="AE65" i="1"/>
  <c r="Q65" i="1"/>
  <c r="P63" i="1"/>
  <c r="AE63" i="1" s="1"/>
  <c r="T63" i="1"/>
  <c r="P61" i="1"/>
  <c r="AE61" i="1" s="1"/>
  <c r="T61" i="1"/>
  <c r="P53" i="1"/>
  <c r="AE53" i="1" s="1"/>
  <c r="T53" i="1"/>
  <c r="P41" i="1"/>
  <c r="AE41" i="1" s="1"/>
  <c r="T41" i="1"/>
  <c r="P39" i="1"/>
  <c r="AE39" i="1" s="1"/>
  <c r="T39" i="1"/>
  <c r="P37" i="1"/>
  <c r="AE37" i="1" s="1"/>
  <c r="T37" i="1"/>
  <c r="AE33" i="1"/>
  <c r="Q33" i="1"/>
  <c r="P25" i="1"/>
  <c r="AE25" i="1" s="1"/>
  <c r="T25" i="1"/>
  <c r="AE21" i="1"/>
  <c r="Q21" i="1"/>
  <c r="AE19" i="1"/>
  <c r="Q19" i="1"/>
  <c r="AE17" i="1"/>
  <c r="Q17" i="1"/>
  <c r="P15" i="1"/>
  <c r="AE15" i="1" s="1"/>
  <c r="T15" i="1"/>
  <c r="AE11" i="1"/>
  <c r="Q11" i="1"/>
  <c r="AE9" i="1"/>
  <c r="Q9" i="1"/>
  <c r="AE7" i="1"/>
  <c r="Q7" i="1"/>
  <c r="AE90" i="1"/>
  <c r="Q90" i="1"/>
  <c r="P86" i="1"/>
  <c r="AE86" i="1" s="1"/>
  <c r="T86" i="1"/>
  <c r="P84" i="1"/>
  <c r="AE84" i="1" s="1"/>
  <c r="T84" i="1"/>
  <c r="P74" i="1"/>
  <c r="AE74" i="1" s="1"/>
  <c r="T74" i="1"/>
  <c r="AE72" i="1"/>
  <c r="Q72" i="1"/>
  <c r="P70" i="1"/>
  <c r="AE70" i="1" s="1"/>
  <c r="T70" i="1"/>
  <c r="AE66" i="1"/>
  <c r="Q66" i="1"/>
  <c r="P54" i="1"/>
  <c r="AE54" i="1" s="1"/>
  <c r="T54" i="1"/>
  <c r="AE50" i="1"/>
  <c r="Q50" i="1"/>
  <c r="AE48" i="1"/>
  <c r="Q48" i="1"/>
  <c r="P46" i="1"/>
  <c r="AE46" i="1" s="1"/>
  <c r="T46" i="1"/>
  <c r="P44" i="1"/>
  <c r="AE44" i="1" s="1"/>
  <c r="T44" i="1"/>
  <c r="P42" i="1"/>
  <c r="AE42" i="1" s="1"/>
  <c r="T42" i="1"/>
  <c r="P40" i="1"/>
  <c r="AE40" i="1" s="1"/>
  <c r="T40" i="1"/>
  <c r="AE34" i="1"/>
  <c r="Q34" i="1"/>
  <c r="AE32" i="1"/>
  <c r="Q32" i="1"/>
  <c r="AE30" i="1"/>
  <c r="Q30" i="1"/>
  <c r="P26" i="1"/>
  <c r="AE26" i="1" s="1"/>
  <c r="T26" i="1"/>
  <c r="P22" i="1"/>
  <c r="AE22" i="1" s="1"/>
  <c r="T22" i="1"/>
  <c r="AE20" i="1"/>
  <c r="Q20" i="1"/>
  <c r="AE16" i="1"/>
  <c r="Q16" i="1"/>
  <c r="AE14" i="1"/>
  <c r="Q14" i="1"/>
  <c r="AE10" i="1"/>
  <c r="Q10" i="1"/>
  <c r="AE8" i="1"/>
  <c r="Q8" i="1"/>
  <c r="U6" i="1"/>
  <c r="U98" i="1"/>
  <c r="U82" i="1"/>
  <c r="U66" i="1"/>
  <c r="U50" i="1"/>
  <c r="U37" i="1"/>
  <c r="U21" i="1"/>
  <c r="U106" i="1"/>
  <c r="U90" i="1"/>
  <c r="U74" i="1"/>
  <c r="U58" i="1"/>
  <c r="U44" i="1"/>
  <c r="U29" i="1"/>
  <c r="U13" i="1"/>
  <c r="U102" i="1"/>
  <c r="U94" i="1"/>
  <c r="U86" i="1"/>
  <c r="U78" i="1"/>
  <c r="U70" i="1"/>
  <c r="U62" i="1"/>
  <c r="U54" i="1"/>
  <c r="U41" i="1"/>
  <c r="U33" i="1"/>
  <c r="U25" i="1"/>
  <c r="U17" i="1"/>
  <c r="U9" i="1"/>
  <c r="U104" i="1"/>
  <c r="U100" i="1"/>
  <c r="U96" i="1"/>
  <c r="U92" i="1"/>
  <c r="U88" i="1"/>
  <c r="U84" i="1"/>
  <c r="U80" i="1"/>
  <c r="U76" i="1"/>
  <c r="U72" i="1"/>
  <c r="U68" i="1"/>
  <c r="U64" i="1"/>
  <c r="U60" i="1"/>
  <c r="U56" i="1"/>
  <c r="U52" i="1"/>
  <c r="U48" i="1"/>
  <c r="U43" i="1"/>
  <c r="U39" i="1"/>
  <c r="U35" i="1"/>
  <c r="U31" i="1"/>
  <c r="U27" i="1"/>
  <c r="U23" i="1"/>
  <c r="U19" i="1"/>
  <c r="U15" i="1"/>
  <c r="U11" i="1"/>
  <c r="U7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6" i="1"/>
  <c r="U45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8" i="1" l="1"/>
  <c r="T8" i="1"/>
  <c r="AB10" i="1"/>
  <c r="T10" i="1"/>
  <c r="AB14" i="1"/>
  <c r="T14" i="1"/>
  <c r="AB16" i="1"/>
  <c r="T16" i="1"/>
  <c r="AB20" i="1"/>
  <c r="T20" i="1"/>
  <c r="T30" i="1"/>
  <c r="AB30" i="1"/>
  <c r="AB32" i="1"/>
  <c r="T32" i="1"/>
  <c r="AB34" i="1"/>
  <c r="T34" i="1"/>
  <c r="T48" i="1"/>
  <c r="AB48" i="1"/>
  <c r="T50" i="1"/>
  <c r="AB50" i="1"/>
  <c r="AB66" i="1"/>
  <c r="T66" i="1"/>
  <c r="AB72" i="1"/>
  <c r="T72" i="1"/>
  <c r="AB90" i="1"/>
  <c r="T90" i="1"/>
  <c r="AB7" i="1"/>
  <c r="T7" i="1"/>
  <c r="Q5" i="1"/>
  <c r="AB9" i="1"/>
  <c r="T9" i="1"/>
  <c r="AB11" i="1"/>
  <c r="T11" i="1"/>
  <c r="T17" i="1"/>
  <c r="AB17" i="1"/>
  <c r="T19" i="1"/>
  <c r="AB19" i="1"/>
  <c r="T21" i="1"/>
  <c r="AB21" i="1"/>
  <c r="AB33" i="1"/>
  <c r="T33" i="1"/>
  <c r="T65" i="1"/>
  <c r="AB65" i="1"/>
  <c r="T69" i="1"/>
  <c r="AB69" i="1"/>
  <c r="T87" i="1"/>
  <c r="AB87" i="1"/>
  <c r="T89" i="1"/>
  <c r="AB89" i="1"/>
  <c r="T91" i="1"/>
  <c r="AB91" i="1"/>
  <c r="AB97" i="1"/>
  <c r="T97" i="1"/>
  <c r="P5" i="1"/>
  <c r="K5" i="1"/>
  <c r="AB5" i="1" l="1"/>
</calcChain>
</file>

<file path=xl/sharedStrings.xml><?xml version="1.0" encoding="utf-8"?>
<sst xmlns="http://schemas.openxmlformats.org/spreadsheetml/2006/main" count="294" uniqueCount="148">
  <si>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</si>
  <si>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</si>
  <si>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</si>
  <si>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</si>
  <si>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</si>
  <si>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</si>
  <si>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</si>
  <si>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</si>
  <si>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</si>
  <si>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</si>
  <si>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</si>
  <si>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</si>
  <si>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</si>
  <si>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</si>
  <si>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</si>
  <si>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</si>
  <si>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</si>
  <si>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</si>
  <si>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</si>
  <si>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</si>
  <si>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</si>
  <si>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</si>
  <si>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</si>
  <si>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25,05,(2)</t>
  </si>
  <si>
    <t>28,05,</t>
  </si>
  <si>
    <t>21,05,</t>
  </si>
  <si>
    <t>14,05,</t>
  </si>
  <si>
    <t>06,05,</t>
  </si>
  <si>
    <t>29,04,</t>
  </si>
  <si>
    <t>23,04,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</si>
  <si>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</si>
  <si>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</si>
  <si>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</si>
  <si>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</si>
  <si>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</si>
  <si>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</si>
  <si>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</si>
  <si>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</si>
  <si>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</si>
  <si>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</si>
  <si>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</si>
  <si>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новинка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</si>
  <si>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</si>
  <si>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</si>
  <si>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</si>
  <si>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</si>
  <si>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</si>
  <si>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</si>
  <si>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</si>
  <si>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</si>
  <si>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</si>
  <si>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</si>
  <si>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</si>
  <si>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</si>
  <si>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</si>
  <si>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</si>
  <si>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</si>
  <si>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новинка / необходимо увеличить продажи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</si>
  <si>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</si>
  <si>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</si>
  <si>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</si>
  <si>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</si>
  <si>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</si>
  <si>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</si>
  <si>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</si>
  <si>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</si>
  <si>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</si>
  <si>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</si>
  <si>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</si>
  <si>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</si>
  <si>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</si>
  <si>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</si>
  <si>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</si>
  <si>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</si>
  <si>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</si>
  <si>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</si>
  <si>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</si>
  <si>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</si>
  <si>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</si>
  <si>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</si>
  <si>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</si>
  <si>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</si>
  <si>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</si>
  <si>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</si>
  <si>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</si>
  <si>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</si>
  <si>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</si>
  <si>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</si>
  <si>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</si>
  <si>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</si>
  <si>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</si>
  <si>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</si>
  <si>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</si>
  <si>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</si>
  <si>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</si>
  <si>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</si>
  <si>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</si>
  <si>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</si>
  <si>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</si>
  <si>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</si>
  <si>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</si>
  <si>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</si>
  <si>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</si>
  <si>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</si>
  <si>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</si>
  <si>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</si>
  <si>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6756 ВЕТЧ.ЛЮБИТЕЛЬСКАЯ п/о  Останкино</t>
  </si>
  <si>
    <t>6761 МОЛОЧНЫЕ ГОСТ сос ц/о мгс 1*4</t>
  </si>
  <si>
    <t>6764 СЛИВОЧНЫЕ сос ц/о мгс 1*4</t>
  </si>
  <si>
    <t>6767 РУБЛЕНЫЕ сос ц/о мгс 1*4</t>
  </si>
  <si>
    <t>6769 СЕМЕЙНАЯ вар п/о  Останкино</t>
  </si>
  <si>
    <t>6773 САЛЯМИ Папа может п/к в/у 0,28кг 8шт  Останкино</t>
  </si>
  <si>
    <t>необходимо увеличить продажи / 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</si>
  <si>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</si>
  <si>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</si>
  <si>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</si>
  <si>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новинка / необходимо увеличить продажи!!!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</si>
  <si>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</si>
  <si>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</si>
  <si>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</si>
  <si>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</si>
  <si>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</si>
  <si>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</si>
  <si>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</si>
  <si>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</si>
  <si>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</si>
  <si>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</si>
  <si>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</si>
  <si>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</si>
  <si>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</si>
  <si>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</si>
  <si>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</si>
  <si>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</si>
  <si>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</si>
  <si>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</si>
  <si>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</si>
  <si>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</si>
  <si>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</si>
  <si>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</si>
  <si>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4117 ЭКСТРА Папа может с/к в/у_Л   ОСТАНКИНО</t>
  </si>
  <si>
    <t>в матрице</t>
  </si>
  <si>
    <t>5452 ВЕТЧ.МЯСНАЯ Папа может п/о    ОСТАНКИНО</t>
  </si>
  <si>
    <t>5206 Ладожская с/к в/у ОСТАНКИНО</t>
  </si>
  <si>
    <t>БЕКОН СЫРОКОПЧЕНЫЙ НАРЕЗКА В/У (шт.0.180кг)</t>
  </si>
  <si>
    <t>необходимо увеличить продажи</t>
  </si>
  <si>
    <t>бонус</t>
  </si>
  <si>
    <t>заказ</t>
  </si>
  <si>
    <t>01,06,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</si>
</sst>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8,05,24%20&#1073;&#1088;&#1088;&#1089;&#1095;%20&#1086;&#1089;&#1090;%20&#1082;&#1080;%20&#1086;&#1090;%20&#1047;&#1074;&#1077;&#1088;&#1077;&#1074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8,05,24%20&#1073;&#1088;&#1088;&#1089;&#1095;%20&#1086;&#1089;&#1090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</row>
        <row r="5">
          <cell r="E5">
            <v>12527.008999999998</v>
          </cell>
          <cell r="F5">
            <v>8741.8909999999996</v>
          </cell>
        </row>
        <row r="6">
          <cell r="A6" t="str">
            <v>3129 СЫТНЫЕ Папа может сар б/о мгс 1*3   ОСТАНКИНО</v>
          </cell>
          <cell r="B6" t="str">
            <v>кг</v>
          </cell>
          <cell r="E6">
            <v>4.109</v>
          </cell>
          <cell r="F6">
            <v>-4.109</v>
          </cell>
          <cell r="G6">
            <v>0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E7">
            <v>-2</v>
          </cell>
          <cell r="G7">
            <v>0.4</v>
          </cell>
          <cell r="H7">
            <v>60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75</v>
          </cell>
          <cell r="D8">
            <v>20.183</v>
          </cell>
          <cell r="E8">
            <v>21.254999999999999</v>
          </cell>
          <cell r="F8">
            <v>70.406999999999996</v>
          </cell>
          <cell r="G8">
            <v>1</v>
          </cell>
          <cell r="H8">
            <v>120</v>
          </cell>
        </row>
        <row r="9">
          <cell r="A9" t="str">
            <v>3297 СЫТНЫЕ Папа может сар б/о мгс 1*3_СНГ  Останкино</v>
          </cell>
          <cell r="B9" t="str">
            <v>кг</v>
          </cell>
          <cell r="C9">
            <v>148</v>
          </cell>
          <cell r="E9">
            <v>117.444</v>
          </cell>
          <cell r="F9">
            <v>6.4820000000000002</v>
          </cell>
          <cell r="G9">
            <v>1</v>
          </cell>
          <cell r="H9">
            <v>45</v>
          </cell>
        </row>
        <row r="10">
          <cell r="A10" t="str">
            <v>3678 СОЧНЫЕ сос п/о мгс 2*2     ОСТАНКИНО</v>
          </cell>
          <cell r="B10" t="str">
            <v>кг</v>
          </cell>
          <cell r="E10">
            <v>2.0659999999999998</v>
          </cell>
          <cell r="F10">
            <v>-2.0659999999999998</v>
          </cell>
          <cell r="G10">
            <v>0</v>
          </cell>
          <cell r="H10" t="e">
            <v>#N/A</v>
          </cell>
        </row>
        <row r="11">
          <cell r="A11" t="str">
            <v>3717 СОЧНЫЕ сос п/о мгс 1*6 ОСТАНКИНО</v>
          </cell>
          <cell r="B11" t="str">
            <v>кг</v>
          </cell>
          <cell r="F11">
            <v>-1.079</v>
          </cell>
          <cell r="G11">
            <v>0</v>
          </cell>
          <cell r="H11" t="e">
            <v>#N/A</v>
          </cell>
        </row>
        <row r="12">
          <cell r="A12" t="str">
            <v>3812 СОЧНЫЕ сос п/о мгс 2*2  Останкино</v>
          </cell>
          <cell r="B12" t="str">
            <v>кг</v>
          </cell>
          <cell r="C12">
            <v>446</v>
          </cell>
          <cell r="D12">
            <v>149.71</v>
          </cell>
          <cell r="E12">
            <v>287.86399999999998</v>
          </cell>
          <cell r="F12">
            <v>242.947</v>
          </cell>
          <cell r="G12">
            <v>1</v>
          </cell>
          <cell r="H12">
            <v>45</v>
          </cell>
        </row>
        <row r="13">
          <cell r="A13" t="str">
            <v>4063 МЯСНАЯ Папа может вар п/о_Л   ОСТАНКИНО</v>
          </cell>
          <cell r="B13" t="str">
            <v>кг</v>
          </cell>
          <cell r="D13">
            <v>902.17399999999998</v>
          </cell>
          <cell r="E13">
            <v>439.73899999999998</v>
          </cell>
          <cell r="F13">
            <v>444.90899999999999</v>
          </cell>
          <cell r="G13">
            <v>1</v>
          </cell>
          <cell r="H13">
            <v>60</v>
          </cell>
        </row>
        <row r="14">
          <cell r="A14" t="str">
            <v>4117 ЭКСТРА Папа может с/к в/у_Л   ОСТАНКИНО</v>
          </cell>
          <cell r="B14" t="str">
            <v>кг</v>
          </cell>
          <cell r="C14">
            <v>59</v>
          </cell>
          <cell r="D14">
            <v>52.698</v>
          </cell>
          <cell r="E14">
            <v>17.463000000000001</v>
          </cell>
          <cell r="F14">
            <v>92.706999999999994</v>
          </cell>
          <cell r="G14">
            <v>1</v>
          </cell>
          <cell r="H14">
            <v>120</v>
          </cell>
        </row>
        <row r="15">
          <cell r="A15" t="str">
            <v>4574 Мясная со шпиком Папа может вар п/о ОСТАНКИНО</v>
          </cell>
          <cell r="B15" t="str">
            <v>кг</v>
          </cell>
          <cell r="C15">
            <v>214</v>
          </cell>
          <cell r="E15">
            <v>116.029</v>
          </cell>
          <cell r="F15">
            <v>73.685000000000002</v>
          </cell>
          <cell r="G15">
            <v>1</v>
          </cell>
          <cell r="H15">
            <v>60</v>
          </cell>
        </row>
        <row r="16">
          <cell r="A16" t="str">
            <v>4611 ВЕТЧ.ЛЮБИТЕЛЬСКАЯ п/о 0.4кг ОСТАНКИНО</v>
          </cell>
          <cell r="B16" t="str">
            <v>шт</v>
          </cell>
          <cell r="C16">
            <v>-8</v>
          </cell>
          <cell r="F16">
            <v>-8</v>
          </cell>
          <cell r="G16">
            <v>0</v>
          </cell>
          <cell r="H16" t="e">
            <v>#N/A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4.5999999999999999E-2</v>
          </cell>
          <cell r="D17">
            <v>705.82899999999995</v>
          </cell>
          <cell r="E17">
            <v>287.25400000000002</v>
          </cell>
          <cell r="F17">
            <v>413.197</v>
          </cell>
          <cell r="G17">
            <v>1</v>
          </cell>
          <cell r="H17">
            <v>60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316</v>
          </cell>
          <cell r="E18">
            <v>226</v>
          </cell>
          <cell r="F18">
            <v>41</v>
          </cell>
          <cell r="G18">
            <v>0.25</v>
          </cell>
          <cell r="H18">
            <v>120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63.688000000000002</v>
          </cell>
          <cell r="D19">
            <v>165.839</v>
          </cell>
          <cell r="E19">
            <v>155.94</v>
          </cell>
          <cell r="F19">
            <v>71.641000000000005</v>
          </cell>
          <cell r="G19">
            <v>1</v>
          </cell>
          <cell r="H19">
            <v>60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57.398000000000003</v>
          </cell>
          <cell r="D20">
            <v>125.126</v>
          </cell>
          <cell r="E20">
            <v>80.003</v>
          </cell>
          <cell r="F20">
            <v>102.521</v>
          </cell>
          <cell r="G20">
            <v>1</v>
          </cell>
          <cell r="H20">
            <v>60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106</v>
          </cell>
          <cell r="D21">
            <v>277.94600000000003</v>
          </cell>
          <cell r="E21">
            <v>160.59</v>
          </cell>
          <cell r="F21">
            <v>205.768</v>
          </cell>
          <cell r="G21">
            <v>1</v>
          </cell>
          <cell r="H21">
            <v>45</v>
          </cell>
        </row>
        <row r="22">
          <cell r="A22" t="str">
            <v>5452 ВЕТЧ.МЯСНАЯ Папа может п/о    ОСТАНКИНО</v>
          </cell>
          <cell r="B22" t="str">
            <v>кг</v>
          </cell>
          <cell r="C22">
            <v>302</v>
          </cell>
          <cell r="E22">
            <v>109.262</v>
          </cell>
          <cell r="F22">
            <v>172.41300000000001</v>
          </cell>
          <cell r="G22">
            <v>1</v>
          </cell>
          <cell r="H22">
            <v>60</v>
          </cell>
        </row>
        <row r="23">
          <cell r="A23" t="str">
            <v>5483 ЭКСТРА Папа может с/к в/у 1/250 8шт.   ОСТАНКИНО</v>
          </cell>
          <cell r="B23" t="str">
            <v>шт</v>
          </cell>
          <cell r="C23">
            <v>330</v>
          </cell>
          <cell r="D23">
            <v>361</v>
          </cell>
          <cell r="E23">
            <v>218</v>
          </cell>
          <cell r="F23">
            <v>427</v>
          </cell>
          <cell r="G23">
            <v>0.25</v>
          </cell>
          <cell r="H23">
            <v>120</v>
          </cell>
        </row>
        <row r="24">
          <cell r="A24" t="str">
            <v>5544 Сервелат Финский в/к в/у_45с НОВАЯ ОСТАНКИНО</v>
          </cell>
          <cell r="B24" t="str">
            <v>кг</v>
          </cell>
          <cell r="C24">
            <v>403</v>
          </cell>
          <cell r="E24">
            <v>176.51900000000001</v>
          </cell>
          <cell r="F24">
            <v>188.99100000000001</v>
          </cell>
          <cell r="G24">
            <v>1</v>
          </cell>
          <cell r="H24">
            <v>45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432</v>
          </cell>
          <cell r="D25">
            <v>96</v>
          </cell>
          <cell r="E25">
            <v>208</v>
          </cell>
          <cell r="F25">
            <v>250</v>
          </cell>
          <cell r="G25">
            <v>0.25</v>
          </cell>
          <cell r="H25">
            <v>120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21</v>
          </cell>
          <cell r="D26">
            <v>20.491</v>
          </cell>
          <cell r="E26">
            <v>18.375</v>
          </cell>
          <cell r="F26">
            <v>22.113</v>
          </cell>
          <cell r="G26">
            <v>1</v>
          </cell>
          <cell r="H26">
            <v>120</v>
          </cell>
        </row>
        <row r="27">
          <cell r="A27" t="str">
            <v>5819 Сосиски Папа может 400г Мясные  ОСТАНКИНО</v>
          </cell>
          <cell r="B27" t="str">
            <v>шт</v>
          </cell>
          <cell r="C27">
            <v>209</v>
          </cell>
          <cell r="E27">
            <v>151</v>
          </cell>
          <cell r="G27">
            <v>0.4</v>
          </cell>
          <cell r="H27">
            <v>45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404</v>
          </cell>
          <cell r="E28">
            <v>234.93</v>
          </cell>
          <cell r="F28">
            <v>119.25</v>
          </cell>
          <cell r="G28">
            <v>1</v>
          </cell>
          <cell r="H28">
            <v>60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134</v>
          </cell>
          <cell r="D29">
            <v>192</v>
          </cell>
          <cell r="E29">
            <v>68</v>
          </cell>
          <cell r="F29">
            <v>245</v>
          </cell>
          <cell r="G29">
            <v>0.22</v>
          </cell>
          <cell r="H29">
            <v>120</v>
          </cell>
        </row>
        <row r="30">
          <cell r="A30" t="str">
            <v>5965 С ИНДЕЙКОЙ Папа может сар б/о мгс 1*3  ОСТАНКИНО</v>
          </cell>
          <cell r="B30" t="str">
            <v>кг</v>
          </cell>
          <cell r="E30">
            <v>0.996</v>
          </cell>
          <cell r="F30">
            <v>-0.996</v>
          </cell>
          <cell r="G30">
            <v>0</v>
          </cell>
          <cell r="H30" t="e">
            <v>#N/A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40</v>
          </cell>
          <cell r="D31">
            <v>296</v>
          </cell>
          <cell r="E31">
            <v>120</v>
          </cell>
          <cell r="F31">
            <v>202</v>
          </cell>
          <cell r="G31">
            <v>0.4</v>
          </cell>
          <cell r="H31">
            <v>60</v>
          </cell>
        </row>
        <row r="32">
          <cell r="A32" t="str">
            <v>5993 ВРЕМЯ ОКРОШКИ Папа может вар п/о   ОСТАНКИНО</v>
          </cell>
          <cell r="B32" t="str">
            <v>кг</v>
          </cell>
          <cell r="C32">
            <v>152</v>
          </cell>
          <cell r="D32">
            <v>48.453000000000003</v>
          </cell>
          <cell r="E32">
            <v>121.029</v>
          </cell>
          <cell r="F32">
            <v>54.459000000000003</v>
          </cell>
          <cell r="G32">
            <v>1</v>
          </cell>
          <cell r="H32">
            <v>60</v>
          </cell>
        </row>
        <row r="33">
          <cell r="A33" t="str">
            <v>5997 ОСОБАЯ Коровино вар п/о  ОСТАНКИНО</v>
          </cell>
          <cell r="B33" t="str">
            <v>кг</v>
          </cell>
          <cell r="C33">
            <v>124.806</v>
          </cell>
          <cell r="E33">
            <v>24.45</v>
          </cell>
          <cell r="F33">
            <v>96.27</v>
          </cell>
          <cell r="G33">
            <v>0</v>
          </cell>
          <cell r="H33">
            <v>60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311</v>
          </cell>
          <cell r="D34">
            <v>49.435000000000002</v>
          </cell>
          <cell r="E34">
            <v>139.39400000000001</v>
          </cell>
          <cell r="F34">
            <v>201.59100000000001</v>
          </cell>
          <cell r="G34">
            <v>1</v>
          </cell>
          <cell r="H34">
            <v>45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225</v>
          </cell>
          <cell r="D35">
            <v>301.62200000000001</v>
          </cell>
          <cell r="E35">
            <v>307.44600000000003</v>
          </cell>
          <cell r="F35">
            <v>160.57599999999999</v>
          </cell>
          <cell r="G35">
            <v>1</v>
          </cell>
          <cell r="H35">
            <v>45</v>
          </cell>
        </row>
        <row r="36">
          <cell r="A36" t="str">
            <v>6144 МОЛОЧНЫЕ ТРАДИЦ. сос п/о в/у 1/360 (1+1)  Останкино</v>
          </cell>
          <cell r="B36" t="str">
            <v>шт</v>
          </cell>
          <cell r="C36">
            <v>234</v>
          </cell>
          <cell r="E36">
            <v>190</v>
          </cell>
          <cell r="G36">
            <v>0.36</v>
          </cell>
          <cell r="H36">
            <v>45</v>
          </cell>
        </row>
        <row r="37">
          <cell r="A37" t="str">
            <v>6220 ГОВЯЖЬЯ папа может вар п/о  Останкино</v>
          </cell>
          <cell r="B37" t="str">
            <v>кг</v>
          </cell>
          <cell r="C37">
            <v>26</v>
          </cell>
          <cell r="E37">
            <v>16.3</v>
          </cell>
          <cell r="F37">
            <v>-2.5419999999999998</v>
          </cell>
          <cell r="G37">
            <v>1</v>
          </cell>
          <cell r="H37">
            <v>60</v>
          </cell>
        </row>
        <row r="38">
          <cell r="A38" t="str">
            <v>6228 МЯСНОЕ АССОРТИ к/з с/н мгс 1/90 10шт  Останкино</v>
          </cell>
          <cell r="B38" t="str">
            <v>шт</v>
          </cell>
          <cell r="G38">
            <v>0.09</v>
          </cell>
          <cell r="H38">
            <v>45</v>
          </cell>
        </row>
        <row r="39">
          <cell r="A39" t="str">
            <v>6281 СВИНИНА ДЕЛИКАТ. к/в мл/к в/у 0.3кг 45с  ОСТАНКИНО</v>
          </cell>
          <cell r="B39" t="str">
            <v>шт</v>
          </cell>
          <cell r="C39">
            <v>284</v>
          </cell>
          <cell r="D39">
            <v>72</v>
          </cell>
          <cell r="E39">
            <v>282</v>
          </cell>
          <cell r="F39">
            <v>2</v>
          </cell>
          <cell r="G39">
            <v>0.3</v>
          </cell>
          <cell r="H39">
            <v>45</v>
          </cell>
        </row>
        <row r="40">
          <cell r="A40" t="str">
            <v>6297 ФИЛЕЙНЫЕ сос ц/о в/у 1/270 12шт_45с  ОСТАНКИНО</v>
          </cell>
          <cell r="B40" t="str">
            <v>шт</v>
          </cell>
          <cell r="C40">
            <v>125</v>
          </cell>
          <cell r="D40">
            <v>252</v>
          </cell>
          <cell r="E40">
            <v>191</v>
          </cell>
          <cell r="F40">
            <v>127</v>
          </cell>
          <cell r="G40">
            <v>0.27</v>
          </cell>
          <cell r="H40">
            <v>45</v>
          </cell>
        </row>
        <row r="41">
          <cell r="A41" t="str">
            <v>6303 Мясные Папа может сос п/о мгс 1,5*3  Останкино</v>
          </cell>
          <cell r="B41" t="str">
            <v>кг</v>
          </cell>
          <cell r="C41">
            <v>11</v>
          </cell>
          <cell r="D41">
            <v>100.026</v>
          </cell>
          <cell r="E41">
            <v>102.253</v>
          </cell>
          <cell r="F41">
            <v>0.67100000000000004</v>
          </cell>
          <cell r="G41">
            <v>1</v>
          </cell>
          <cell r="H41">
            <v>45</v>
          </cell>
        </row>
        <row r="42">
          <cell r="A42" t="str">
            <v>6308 С ИНДЕЙКОЙ ПМ сар б/о мгс 1*3_СНГ  Останкино</v>
          </cell>
          <cell r="B42" t="str">
            <v>кг</v>
          </cell>
          <cell r="C42">
            <v>258</v>
          </cell>
          <cell r="D42">
            <v>1</v>
          </cell>
          <cell r="E42">
            <v>86.744</v>
          </cell>
          <cell r="F42">
            <v>158.261</v>
          </cell>
          <cell r="G42">
            <v>1</v>
          </cell>
          <cell r="H42">
            <v>45</v>
          </cell>
        </row>
        <row r="43">
          <cell r="A43" t="str">
            <v>6332 МЯСНАЯ Папа может вар п/о 0.5кг 8шт  </v>
          </cell>
          <cell r="B43" t="str">
            <v>шт</v>
          </cell>
          <cell r="G43">
            <v>0</v>
          </cell>
          <cell r="H43" t="e">
            <v>#N/A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484</v>
          </cell>
          <cell r="D44">
            <v>96</v>
          </cell>
          <cell r="E44">
            <v>447</v>
          </cell>
          <cell r="F44">
            <v>5</v>
          </cell>
          <cell r="G44">
            <v>0.4</v>
          </cell>
          <cell r="H44">
            <v>60</v>
          </cell>
        </row>
        <row r="45">
          <cell r="A45" t="str">
            <v>6345 ФИЛЕЙНАЯ Папа может вар п/о 0.5кг 8шт. </v>
          </cell>
          <cell r="B45" t="str">
            <v>шт</v>
          </cell>
          <cell r="G45">
            <v>0</v>
          </cell>
          <cell r="H45" t="e">
            <v>#N/A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153</v>
          </cell>
          <cell r="D46">
            <v>448</v>
          </cell>
          <cell r="E46">
            <v>375</v>
          </cell>
          <cell r="F46">
            <v>124</v>
          </cell>
          <cell r="G46">
            <v>0.4</v>
          </cell>
          <cell r="H46">
            <v>60</v>
          </cell>
        </row>
        <row r="47">
          <cell r="A47" t="str">
            <v>6364 СЕРВЕЛАТ ЗЕРНИСТЫЙ ПМ в/к в/у 0.35кг  ОСТАНКИНО</v>
          </cell>
          <cell r="B47" t="str">
            <v>шт</v>
          </cell>
          <cell r="C47">
            <v>-4</v>
          </cell>
          <cell r="F47">
            <v>-4</v>
          </cell>
          <cell r="G47">
            <v>0</v>
          </cell>
          <cell r="H47">
            <v>45</v>
          </cell>
        </row>
        <row r="48">
          <cell r="A48" t="str">
            <v>6392 ФИЛЕЙНАЯ Папа может вар п/о 0,4кг  ОСТАНКИНО</v>
          </cell>
          <cell r="B48" t="str">
            <v>шт</v>
          </cell>
          <cell r="C48">
            <v>27</v>
          </cell>
          <cell r="D48">
            <v>648</v>
          </cell>
          <cell r="E48">
            <v>374</v>
          </cell>
          <cell r="F48">
            <v>202</v>
          </cell>
          <cell r="G48">
            <v>0.4</v>
          </cell>
          <cell r="H48">
            <v>60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29</v>
          </cell>
          <cell r="D49">
            <v>56</v>
          </cell>
          <cell r="E49">
            <v>43</v>
          </cell>
          <cell r="F49">
            <v>35</v>
          </cell>
          <cell r="G49">
            <v>0.1</v>
          </cell>
          <cell r="H49">
            <v>60</v>
          </cell>
        </row>
        <row r="50">
          <cell r="A50" t="str">
            <v>6475 Сосиски Папа может 400г С сыром  ОСТАНКИНО</v>
          </cell>
          <cell r="B50" t="str">
            <v>шт</v>
          </cell>
          <cell r="D50">
            <v>48</v>
          </cell>
          <cell r="E50">
            <v>48</v>
          </cell>
          <cell r="G50">
            <v>0.4</v>
          </cell>
          <cell r="H50">
            <v>45</v>
          </cell>
        </row>
        <row r="51">
          <cell r="A51" t="str">
            <v>6527 ШПИКАЧКИ СОЧНЫЕ ПМ сар б/о мгс 1*3 45с ОСТАНКИНО</v>
          </cell>
          <cell r="B51" t="str">
            <v>кг</v>
          </cell>
          <cell r="C51">
            <v>119</v>
          </cell>
          <cell r="D51">
            <v>150.57400000000001</v>
          </cell>
          <cell r="E51">
            <v>226.40299999999999</v>
          </cell>
          <cell r="F51">
            <v>6.2270000000000003</v>
          </cell>
          <cell r="G51">
            <v>1</v>
          </cell>
          <cell r="H51">
            <v>45</v>
          </cell>
        </row>
        <row r="52">
          <cell r="A52" t="str">
            <v>6555 ПОСОЛЬСКАЯ с/к с/н в/у 1/100 10шт.  ОСТАНКИНО</v>
          </cell>
          <cell r="B52" t="str">
            <v>шт</v>
          </cell>
          <cell r="C52">
            <v>43</v>
          </cell>
          <cell r="D52">
            <v>40</v>
          </cell>
          <cell r="E52">
            <v>54</v>
          </cell>
          <cell r="F52">
            <v>16</v>
          </cell>
          <cell r="G52">
            <v>0.1</v>
          </cell>
          <cell r="H52">
            <v>60</v>
          </cell>
        </row>
        <row r="53">
          <cell r="A53" t="str">
            <v>6602 БАВАРСКИЕ ПМ сос ц/о мгс 0,35кг 8шт  Останкино</v>
          </cell>
          <cell r="B53" t="str">
            <v>шт</v>
          </cell>
          <cell r="C53">
            <v>352</v>
          </cell>
          <cell r="E53">
            <v>97</v>
          </cell>
          <cell r="F53">
            <v>233</v>
          </cell>
          <cell r="G53">
            <v>0.35</v>
          </cell>
          <cell r="H53">
            <v>45</v>
          </cell>
        </row>
        <row r="54">
          <cell r="A54" t="str">
            <v>6606 СЫТНЫЕ Папа может сар б/о мгс 1*3 45c  ОСТАНКИНО</v>
          </cell>
          <cell r="B54" t="str">
            <v>кг</v>
          </cell>
          <cell r="E54">
            <v>3.0209999999999999</v>
          </cell>
          <cell r="F54">
            <v>-3.0209999999999999</v>
          </cell>
          <cell r="G54">
            <v>0</v>
          </cell>
          <cell r="H54" t="e">
            <v>#N/A</v>
          </cell>
        </row>
        <row r="55">
          <cell r="A55" t="str">
            <v>6644 СОЧНЫЕ ПМ сос п/о мгс 0,41кг 10шт.  ОСТАНКИНО</v>
          </cell>
          <cell r="B55" t="str">
            <v>шт</v>
          </cell>
          <cell r="D55">
            <v>2</v>
          </cell>
          <cell r="E55">
            <v>2</v>
          </cell>
          <cell r="G55">
            <v>0</v>
          </cell>
        </row>
        <row r="56">
          <cell r="A56" t="str">
            <v>6656 ГОВЯЖЬИ СН сос п/о мгс 2*2  ОСТАНКИНО</v>
          </cell>
          <cell r="B56" t="str">
            <v>кг</v>
          </cell>
          <cell r="C56">
            <v>248</v>
          </cell>
          <cell r="E56">
            <v>129.596</v>
          </cell>
          <cell r="F56">
            <v>108.131</v>
          </cell>
          <cell r="G56">
            <v>0</v>
          </cell>
          <cell r="H56">
            <v>45</v>
          </cell>
        </row>
        <row r="57">
          <cell r="A57" t="str">
            <v>6666 БОЯNСКАЯ Папа может п/к в/у 0,28кг 8шт  ОСТАНКИНО</v>
          </cell>
          <cell r="B57" t="str">
            <v>шт</v>
          </cell>
          <cell r="C57">
            <v>43</v>
          </cell>
          <cell r="D57">
            <v>720</v>
          </cell>
          <cell r="E57">
            <v>324</v>
          </cell>
          <cell r="F57">
            <v>391</v>
          </cell>
          <cell r="G57">
            <v>0.28000000000000003</v>
          </cell>
          <cell r="H57">
            <v>45</v>
          </cell>
        </row>
        <row r="58">
          <cell r="A58" t="str">
            <v>6669 ВЕНСКАЯ САЛЯМИ п/к в/у 0,28кг 8шт  ОСТАНКИНО</v>
          </cell>
          <cell r="B58" t="str">
            <v>шт</v>
          </cell>
          <cell r="E58">
            <v>-8</v>
          </cell>
          <cell r="F58">
            <v>8</v>
          </cell>
          <cell r="G58">
            <v>0</v>
          </cell>
          <cell r="H58">
            <v>45</v>
          </cell>
        </row>
        <row r="59">
          <cell r="A59" t="str">
            <v>6683 СЕРВЕЛАТ ЗЕРНИСТЫЙ ПМ в/к в/у 0,35кг  ОСТАНКИНО</v>
          </cell>
          <cell r="B59" t="str">
            <v>шт</v>
          </cell>
          <cell r="C59">
            <v>490</v>
          </cell>
          <cell r="D59">
            <v>192</v>
          </cell>
          <cell r="E59">
            <v>509</v>
          </cell>
          <cell r="F59">
            <v>49</v>
          </cell>
          <cell r="G59">
            <v>0.35</v>
          </cell>
          <cell r="H59">
            <v>45</v>
          </cell>
        </row>
        <row r="60">
          <cell r="A60" t="str">
            <v>6684 СЕРВЕЛАТ КАРЕЛЬСКИЙ ПМ в/к в/у 0,28кг  ОСТАНКИНО</v>
          </cell>
          <cell r="B60" t="str">
            <v>шт</v>
          </cell>
          <cell r="C60">
            <v>792</v>
          </cell>
          <cell r="D60">
            <v>5</v>
          </cell>
          <cell r="E60">
            <v>462</v>
          </cell>
          <cell r="F60">
            <v>244</v>
          </cell>
          <cell r="G60">
            <v>0.28000000000000003</v>
          </cell>
          <cell r="H60">
            <v>45</v>
          </cell>
        </row>
        <row r="61">
          <cell r="A61" t="str">
            <v>6689 СЕРВЕЛАТ ОХОТНИЧИЙ ПМ в/к в/у 0,35кг 8шт  ОСТАНКИНО</v>
          </cell>
          <cell r="B61" t="str">
            <v>шт</v>
          </cell>
          <cell r="C61">
            <v>284</v>
          </cell>
          <cell r="D61">
            <v>400</v>
          </cell>
          <cell r="E61">
            <v>488</v>
          </cell>
          <cell r="F61">
            <v>104</v>
          </cell>
          <cell r="G61">
            <v>0.35</v>
          </cell>
          <cell r="H61">
            <v>45</v>
          </cell>
        </row>
        <row r="62">
          <cell r="A62" t="str">
            <v>6692 СЕРВЕЛАТ ПРИМА в/к в/у 0.28кг 8шт.  ОСТАНКИНО</v>
          </cell>
          <cell r="B62" t="str">
            <v>шт</v>
          </cell>
          <cell r="C62">
            <v>401</v>
          </cell>
          <cell r="D62">
            <v>50</v>
          </cell>
          <cell r="E62">
            <v>269</v>
          </cell>
          <cell r="F62">
            <v>119</v>
          </cell>
          <cell r="G62">
            <v>0.28000000000000003</v>
          </cell>
          <cell r="H62">
            <v>45</v>
          </cell>
        </row>
        <row r="63">
          <cell r="A63" t="str">
            <v>6697 СЕРВЕЛАТ ФИНСКИЙ ПМ в/к в/у 0,35кг 8шт  ОСТАНКИНО</v>
          </cell>
          <cell r="B63" t="str">
            <v>шт</v>
          </cell>
          <cell r="C63">
            <v>495</v>
          </cell>
          <cell r="E63">
            <v>404</v>
          </cell>
          <cell r="F63">
            <v>-20</v>
          </cell>
          <cell r="G63">
            <v>0.35</v>
          </cell>
          <cell r="H63">
            <v>45</v>
          </cell>
        </row>
        <row r="64">
          <cell r="A64" t="str">
            <v>6713 СОЧНЫЙ ГРИЛЬ ПМ сос п/о мгс 0,41кг 8 шт.  ОСТАНКИНО</v>
          </cell>
          <cell r="B64" t="str">
            <v>шт</v>
          </cell>
          <cell r="C64">
            <v>302</v>
          </cell>
          <cell r="D64">
            <v>1000</v>
          </cell>
          <cell r="E64">
            <v>842</v>
          </cell>
          <cell r="F64">
            <v>300</v>
          </cell>
          <cell r="G64">
            <v>0.41</v>
          </cell>
          <cell r="H64">
            <v>45</v>
          </cell>
        </row>
        <row r="65">
          <cell r="A65" t="str">
            <v>6716 ОСОБАЯ Коровино ( в сетке) 0,5кг 8шт  Останкино</v>
          </cell>
          <cell r="B65" t="str">
            <v>шт</v>
          </cell>
          <cell r="C65">
            <v>90</v>
          </cell>
          <cell r="D65">
            <v>240</v>
          </cell>
          <cell r="E65">
            <v>133</v>
          </cell>
          <cell r="F65">
            <v>165</v>
          </cell>
          <cell r="G65">
            <v>0.5</v>
          </cell>
          <cell r="H65">
            <v>45</v>
          </cell>
        </row>
        <row r="66">
          <cell r="A66" t="str">
            <v>6722 СОЧНЫЕ ПМ сос п/о мгс 0,41кг 10шт  ОСТАНКИНО</v>
          </cell>
          <cell r="B66" t="str">
            <v>шт</v>
          </cell>
          <cell r="D66">
            <v>900</v>
          </cell>
          <cell r="E66">
            <v>579</v>
          </cell>
          <cell r="F66">
            <v>122</v>
          </cell>
          <cell r="G66">
            <v>0.41</v>
          </cell>
          <cell r="H66">
            <v>45</v>
          </cell>
        </row>
        <row r="67">
          <cell r="A67" t="str">
            <v>6726 СЛИВОЧНЫЕ ПМ сос п/о мгс 0,41кг 10шт  Останкино</v>
          </cell>
          <cell r="B67" t="str">
            <v>шт</v>
          </cell>
          <cell r="C67">
            <v>78</v>
          </cell>
          <cell r="D67">
            <v>150</v>
          </cell>
          <cell r="E67">
            <v>135</v>
          </cell>
          <cell r="F67">
            <v>-1</v>
          </cell>
          <cell r="G67">
            <v>0.41</v>
          </cell>
          <cell r="H67">
            <v>45</v>
          </cell>
        </row>
        <row r="68">
          <cell r="A68" t="str">
            <v>6734 ОСОБАЯ СО ШПИКОМ Коровино(в сетке) 0,5кг  Останкино</v>
          </cell>
          <cell r="B68" t="str">
            <v>шт</v>
          </cell>
          <cell r="G68">
            <v>0.5</v>
          </cell>
          <cell r="H68">
            <v>45</v>
          </cell>
        </row>
        <row r="69">
          <cell r="A69" t="str">
            <v>6751 СЛИВОЧНЫЕ СН сос п/о мгс 0,41 кг 10шт.  Останкино</v>
          </cell>
          <cell r="B69" t="str">
            <v>шт</v>
          </cell>
          <cell r="C69">
            <v>215</v>
          </cell>
          <cell r="D69">
            <v>17</v>
          </cell>
          <cell r="E69">
            <v>111</v>
          </cell>
          <cell r="F69">
            <v>110</v>
          </cell>
          <cell r="G69">
            <v>0</v>
          </cell>
          <cell r="H69">
            <v>45</v>
          </cell>
        </row>
        <row r="70">
          <cell r="A70" t="str">
            <v>6756 ВЕТЧ.ЛЮБИТЕЛЬСКАЯ п/о  Останкино</v>
          </cell>
          <cell r="B70" t="str">
            <v>кг</v>
          </cell>
          <cell r="C70">
            <v>190</v>
          </cell>
          <cell r="E70">
            <v>146.59399999999999</v>
          </cell>
          <cell r="F70">
            <v>38.901000000000003</v>
          </cell>
          <cell r="G70">
            <v>1</v>
          </cell>
          <cell r="H70">
            <v>60</v>
          </cell>
        </row>
        <row r="71">
          <cell r="A71" t="str">
            <v>6761 МОЛОЧНЫЕ ГОСТ сос ц/о мгс 1*4</v>
          </cell>
          <cell r="B71" t="str">
            <v>кг</v>
          </cell>
          <cell r="G71">
            <v>1</v>
          </cell>
          <cell r="H71">
            <v>30</v>
          </cell>
        </row>
        <row r="72">
          <cell r="A72" t="str">
            <v>6764 СЛИВОЧНЫЕ сос ц/о мгс 1*4</v>
          </cell>
          <cell r="B72" t="str">
            <v>кг</v>
          </cell>
          <cell r="G72">
            <v>1</v>
          </cell>
          <cell r="H72">
            <v>45</v>
          </cell>
        </row>
        <row r="73">
          <cell r="A73" t="str">
            <v>6767 РУБЛЕНЫЕ сос ц/о мгс 1*4</v>
          </cell>
          <cell r="B73" t="str">
            <v>кг</v>
          </cell>
          <cell r="G73">
            <v>1</v>
          </cell>
          <cell r="H73">
            <v>45</v>
          </cell>
        </row>
        <row r="74">
          <cell r="A74" t="str">
            <v>6769 СЕМЕЙНАЯ вар п/о  Останкино</v>
          </cell>
          <cell r="B74" t="str">
            <v>кг</v>
          </cell>
          <cell r="C74">
            <v>20</v>
          </cell>
          <cell r="D74">
            <v>195.23400000000001</v>
          </cell>
          <cell r="E74">
            <v>54.121000000000002</v>
          </cell>
          <cell r="F74">
            <v>159.77600000000001</v>
          </cell>
          <cell r="G74">
            <v>1</v>
          </cell>
          <cell r="H74">
            <v>60</v>
          </cell>
        </row>
        <row r="75">
          <cell r="A75" t="str">
            <v>6773 САЛЯМИ Папа может п/к в/у 0,28кг 8шт  Останкино</v>
          </cell>
          <cell r="B75" t="str">
            <v>шт</v>
          </cell>
          <cell r="C75">
            <v>358</v>
          </cell>
          <cell r="D75">
            <v>7</v>
          </cell>
          <cell r="E75">
            <v>166</v>
          </cell>
          <cell r="F75">
            <v>166</v>
          </cell>
          <cell r="G75">
            <v>0.28000000000000003</v>
          </cell>
          <cell r="H75">
            <v>45</v>
          </cell>
        </row>
        <row r="76">
          <cell r="A76" t="str">
            <v>6776 ХОТ-ДОГ Папа может сос п/о мгс 0,35кг  Останкино</v>
          </cell>
          <cell r="B76" t="str">
            <v>шт</v>
          </cell>
          <cell r="C76">
            <v>240</v>
          </cell>
          <cell r="D76">
            <v>168</v>
          </cell>
          <cell r="E76">
            <v>219</v>
          </cell>
          <cell r="F76">
            <v>154</v>
          </cell>
          <cell r="G76">
            <v>0.35</v>
          </cell>
          <cell r="H76">
            <v>45</v>
          </cell>
        </row>
        <row r="77">
          <cell r="A77" t="str">
            <v>6777 МЯСНЫЕ С ГОВЯДИНОЙ ПМ сос п/о мгс 0,4кг  Останкино</v>
          </cell>
          <cell r="B77" t="str">
            <v>шт</v>
          </cell>
          <cell r="D77">
            <v>500</v>
          </cell>
          <cell r="E77">
            <v>229</v>
          </cell>
          <cell r="F77">
            <v>251</v>
          </cell>
          <cell r="G77">
            <v>0.4</v>
          </cell>
          <cell r="H77">
            <v>45</v>
          </cell>
        </row>
        <row r="78">
          <cell r="A78" t="str">
            <v>6778 МЯСНИКС Папа Может сос б/о мгс 1/160  Останкино</v>
          </cell>
          <cell r="B78" t="str">
            <v>шт</v>
          </cell>
          <cell r="C78">
            <v>335</v>
          </cell>
          <cell r="E78">
            <v>23</v>
          </cell>
          <cell r="F78">
            <v>304</v>
          </cell>
          <cell r="G78">
            <v>0.16</v>
          </cell>
          <cell r="H78">
            <v>30</v>
          </cell>
        </row>
        <row r="79">
          <cell r="A79" t="str">
            <v>6790 СЕРВЕЛАТ ЕВРОПЕЙСКИЙ в/к в/у  Останкино</v>
          </cell>
          <cell r="B79" t="str">
            <v>кг</v>
          </cell>
          <cell r="D79">
            <v>31.292999999999999</v>
          </cell>
          <cell r="E79">
            <v>28.241</v>
          </cell>
          <cell r="F79">
            <v>3.052</v>
          </cell>
          <cell r="G79">
            <v>1</v>
          </cell>
          <cell r="H79">
            <v>45</v>
          </cell>
        </row>
        <row r="80">
          <cell r="A80" t="str">
            <v>6791 СЕРВЕЛАТ ПРЕМИУМ в/к в/у 0,33кг 8шт  Останкино</v>
          </cell>
          <cell r="B80" t="str">
            <v>шт</v>
          </cell>
          <cell r="D80">
            <v>50</v>
          </cell>
          <cell r="E80">
            <v>50</v>
          </cell>
          <cell r="G80">
            <v>0.33</v>
          </cell>
          <cell r="H80">
            <v>45</v>
          </cell>
        </row>
        <row r="81">
          <cell r="A81" t="str">
            <v>6792 СЕРВЕЛАТ ПРЕМИУМ в/к в/у</v>
          </cell>
          <cell r="B81" t="str">
            <v>кг</v>
          </cell>
          <cell r="G81">
            <v>1</v>
          </cell>
          <cell r="H81">
            <v>45</v>
          </cell>
        </row>
        <row r="82">
          <cell r="A82" t="str">
            <v>6793 БАЛЫКОВАЯ в/к в/у 0,33кг 8шт  Останкино</v>
          </cell>
          <cell r="B82" t="str">
            <v>шт</v>
          </cell>
          <cell r="D82">
            <v>46</v>
          </cell>
          <cell r="E82">
            <v>46</v>
          </cell>
          <cell r="G82">
            <v>0.33</v>
          </cell>
          <cell r="H82">
            <v>45</v>
          </cell>
        </row>
        <row r="83">
          <cell r="A83" t="str">
            <v>6794 БАЛЫКОВАЯ в/к в/у  Останкино</v>
          </cell>
          <cell r="B83" t="str">
            <v>кг</v>
          </cell>
          <cell r="D83">
            <v>46.506999999999998</v>
          </cell>
          <cell r="E83">
            <v>28.632999999999999</v>
          </cell>
          <cell r="F83">
            <v>17.873999999999999</v>
          </cell>
          <cell r="G83">
            <v>1</v>
          </cell>
          <cell r="H83">
            <v>45</v>
          </cell>
        </row>
        <row r="84">
          <cell r="A84" t="str">
            <v>6795 ОСТАНКИНСКАЯ в/к в/у 0,33кг 8шт  Останкино</v>
          </cell>
          <cell r="B84" t="str">
            <v>шт</v>
          </cell>
          <cell r="D84">
            <v>32</v>
          </cell>
          <cell r="E84">
            <v>32</v>
          </cell>
          <cell r="G84">
            <v>0.33</v>
          </cell>
          <cell r="H84">
            <v>45</v>
          </cell>
        </row>
        <row r="85">
          <cell r="A85" t="str">
            <v>6796 ОСТАНКИНСКАЯ в/к в/у  Останкино</v>
          </cell>
          <cell r="B85" t="str">
            <v>кг</v>
          </cell>
          <cell r="D85">
            <v>31.512</v>
          </cell>
          <cell r="E85">
            <v>15.092000000000001</v>
          </cell>
          <cell r="F85">
            <v>16.420000000000002</v>
          </cell>
          <cell r="G85">
            <v>1</v>
          </cell>
          <cell r="H85">
            <v>45</v>
          </cell>
        </row>
        <row r="86">
          <cell r="A86" t="str">
            <v>6798 ВРЕМЯ ОКРОШКИ Папа может вар п/о 0,75 кг  Останкино</v>
          </cell>
          <cell r="B86" t="str">
            <v>шт</v>
          </cell>
          <cell r="C86">
            <v>235</v>
          </cell>
          <cell r="D86">
            <v>7</v>
          </cell>
          <cell r="E86">
            <v>13</v>
          </cell>
          <cell r="F86">
            <v>226</v>
          </cell>
          <cell r="G86">
            <v>0</v>
          </cell>
          <cell r="H86">
            <v>60</v>
          </cell>
        </row>
        <row r="87">
          <cell r="A87" t="str">
            <v>6803 ВЕНСКАЯ САЛЯМИ п/к в/у 0,66кг 8шт  Останкино</v>
          </cell>
          <cell r="B87" t="str">
            <v>шт</v>
          </cell>
          <cell r="D87">
            <v>72</v>
          </cell>
          <cell r="E87">
            <v>7</v>
          </cell>
          <cell r="F87">
            <v>65</v>
          </cell>
          <cell r="G87">
            <v>0.66</v>
          </cell>
          <cell r="H87">
            <v>45</v>
          </cell>
        </row>
        <row r="88">
          <cell r="A88" t="str">
            <v>6804 СЕРВЕЛАТ КРЕМЛЕВСКИЙ в/к в/у 0,66кг 8шт  Останкино</v>
          </cell>
          <cell r="B88" t="str">
            <v>шт</v>
          </cell>
          <cell r="D88">
            <v>33</v>
          </cell>
          <cell r="E88">
            <v>2</v>
          </cell>
          <cell r="F88">
            <v>31</v>
          </cell>
          <cell r="G88">
            <v>0.66</v>
          </cell>
          <cell r="H88">
            <v>45</v>
          </cell>
        </row>
        <row r="89">
          <cell r="A89" t="str">
            <v>6806 СЕРВЕЛАТ ЕВРОПЕЙСКИЙ в/к в/у 0.66кг 8шт.</v>
          </cell>
          <cell r="B89" t="str">
            <v>шт</v>
          </cell>
          <cell r="G89">
            <v>0.66</v>
          </cell>
          <cell r="H89">
            <v>45</v>
          </cell>
        </row>
        <row r="90">
          <cell r="A90" t="str">
            <v>6807 СЕРВЕЛАТ ЕВРОПЕЙСКИЙ в/к в/у 0,33кг 8шт  Останкино</v>
          </cell>
          <cell r="B90" t="str">
            <v>шт</v>
          </cell>
          <cell r="D90">
            <v>48</v>
          </cell>
          <cell r="E90">
            <v>48</v>
          </cell>
          <cell r="G90">
            <v>0.33</v>
          </cell>
          <cell r="H90">
            <v>45</v>
          </cell>
        </row>
        <row r="91">
          <cell r="A91" t="str">
            <v>6822 ИЗ ОТБОРНОГО МЯСА ПМ сос п/о мгс 0,36кг  Останкино</v>
          </cell>
          <cell r="B91" t="str">
            <v>шт</v>
          </cell>
          <cell r="C91">
            <v>41</v>
          </cell>
          <cell r="D91">
            <v>136</v>
          </cell>
          <cell r="E91">
            <v>105</v>
          </cell>
          <cell r="F91">
            <v>45</v>
          </cell>
          <cell r="G91">
            <v>0.36</v>
          </cell>
          <cell r="H91">
            <v>45</v>
          </cell>
        </row>
        <row r="92">
          <cell r="A92" t="str">
            <v>6826 МЯСНОЙ пашт п/о 1/150 12шт  Останкино</v>
          </cell>
          <cell r="B92" t="str">
            <v>шт</v>
          </cell>
          <cell r="C92">
            <v>56</v>
          </cell>
          <cell r="D92">
            <v>397</v>
          </cell>
          <cell r="E92">
            <v>143</v>
          </cell>
          <cell r="F92">
            <v>264</v>
          </cell>
          <cell r="G92">
            <v>0.15</v>
          </cell>
          <cell r="H92">
            <v>60</v>
          </cell>
        </row>
        <row r="93">
          <cell r="A93" t="str">
            <v>6827 НЕЖНЫЙ пашт п/о 1/150 12шт  Останкино</v>
          </cell>
          <cell r="B93" t="str">
            <v>шт</v>
          </cell>
          <cell r="C93">
            <v>121</v>
          </cell>
          <cell r="D93">
            <v>396</v>
          </cell>
          <cell r="E93">
            <v>125</v>
          </cell>
          <cell r="F93">
            <v>360</v>
          </cell>
          <cell r="G93">
            <v>0.15</v>
          </cell>
          <cell r="H93">
            <v>60</v>
          </cell>
        </row>
        <row r="94">
          <cell r="A94" t="str">
            <v>6828 ПЕЧЕНОЧНЫЙ пашт п/о 1/150 12шт  Останкино</v>
          </cell>
          <cell r="B94" t="str">
            <v>шт</v>
          </cell>
          <cell r="C94">
            <v>77</v>
          </cell>
          <cell r="D94">
            <v>396</v>
          </cell>
          <cell r="E94">
            <v>203</v>
          </cell>
          <cell r="F94">
            <v>218</v>
          </cell>
          <cell r="G94">
            <v>0.15</v>
          </cell>
          <cell r="H94">
            <v>60</v>
          </cell>
        </row>
        <row r="95">
          <cell r="A95" t="str">
            <v>БОНУС Z-ОСОБАЯ Коровино вар п/о 0.5кг_СНГ (6305)  ОСТАНКИНО</v>
          </cell>
          <cell r="B95" t="str">
            <v>шт</v>
          </cell>
          <cell r="C95">
            <v>-4</v>
          </cell>
          <cell r="E95">
            <v>11</v>
          </cell>
          <cell r="F95">
            <v>-15</v>
          </cell>
          <cell r="G95">
            <v>0</v>
          </cell>
          <cell r="H95" t="e">
            <v>#N/A</v>
          </cell>
        </row>
        <row r="96">
          <cell r="A96" t="str">
            <v>БОНУС_6087 СОЧНЫЕ ПМ сос п/о мгс 0,45кг 10шт.  ОСТАНКИНО</v>
          </cell>
          <cell r="B96" t="str">
            <v>шт</v>
          </cell>
          <cell r="D96">
            <v>62</v>
          </cell>
          <cell r="E96">
            <v>77</v>
          </cell>
          <cell r="F96">
            <v>-17</v>
          </cell>
          <cell r="G96">
            <v>0</v>
          </cell>
          <cell r="H96">
            <v>45</v>
          </cell>
        </row>
        <row r="97">
          <cell r="A97" t="str">
            <v>БОНУС_6088 СОЧНЫЕ сос п/о мгс 1*6 ОСТАНКИНО</v>
          </cell>
          <cell r="B97" t="str">
            <v>кг</v>
          </cell>
          <cell r="E97">
            <v>28.853999999999999</v>
          </cell>
          <cell r="F97">
            <v>-32.106000000000002</v>
          </cell>
          <cell r="G97">
            <v>0</v>
          </cell>
          <cell r="H97">
            <v>45</v>
          </cell>
        </row>
        <row r="98">
          <cell r="A98" t="str">
            <v>У_5341 СЕРВЕЛАТ ОХОТНИЧИЙ в/к в/у  ОСТАНКИНО</v>
          </cell>
          <cell r="B98" t="str">
            <v>кг</v>
          </cell>
          <cell r="C98">
            <v>-1.43</v>
          </cell>
          <cell r="F98">
            <v>-1.43</v>
          </cell>
          <cell r="G98">
            <v>0</v>
          </cell>
          <cell r="H98" t="e">
            <v>#N/A</v>
          </cell>
        </row>
        <row r="99">
          <cell r="A99" t="str">
            <v>5820 СЛИВОЧНЫЕ Папа может сос п/о мгс 2*2_45с   ОСТАНКИНО</v>
          </cell>
          <cell r="B99" t="str">
            <v>кг</v>
          </cell>
          <cell r="G99">
            <v>1</v>
          </cell>
          <cell r="H99">
            <v>45</v>
          </cell>
        </row>
        <row r="100">
          <cell r="A100" t="str">
            <v>6498 МОЛОЧНАЯ Папа может вар п/о  ОСТАНКИНО</v>
          </cell>
          <cell r="B100" t="str">
            <v>кг</v>
          </cell>
          <cell r="G100">
            <v>1</v>
          </cell>
          <cell r="H100">
            <v>60</v>
          </cell>
        </row>
        <row r="101">
          <cell r="A101" t="str">
            <v>6607 С ГОВЯДИНОЙ ПМ сар б/о мгс 1*3_45с</v>
          </cell>
          <cell r="B101" t="str">
            <v>кг</v>
          </cell>
          <cell r="G101">
            <v>1</v>
          </cell>
          <cell r="H101">
            <v>45</v>
          </cell>
        </row>
        <row r="102">
          <cell r="A102" t="str">
            <v>5981 МОЛОЧНЫЕ ТРАДИЦ. сос п/о мгс 1*6_45с   ОСТАНКИНО</v>
          </cell>
          <cell r="B102" t="str">
            <v>кг</v>
          </cell>
          <cell r="G102">
            <v>1</v>
          </cell>
          <cell r="H102">
            <v>45</v>
          </cell>
        </row>
        <row r="103">
          <cell r="A103" t="str">
            <v>6661 СОЧНЫЙ ГРИЛЬ ПМ сос п/о мгс 1,5*4_Маяк Останкино</v>
          </cell>
          <cell r="B103" t="str">
            <v>кг</v>
          </cell>
          <cell r="G103">
            <v>1</v>
          </cell>
          <cell r="H103">
            <v>45</v>
          </cell>
        </row>
        <row r="104">
          <cell r="A104" t="str">
            <v>6755 ВЕТЧ.ЛЮБИТЕЛЬСКАЯ п/о 0,4кг 10шт.  Останкино</v>
          </cell>
          <cell r="B104" t="str">
            <v>шт</v>
          </cell>
          <cell r="G104">
            <v>0.4</v>
          </cell>
          <cell r="H104">
            <v>60</v>
          </cell>
        </row>
        <row r="105">
          <cell r="A105" t="str">
            <v>5682 САЛЯМИ МЕЛКОЗЕРНЕНАЯ с/к в/у 1/120_60с   ОСТАНКИНО</v>
          </cell>
          <cell r="B105" t="str">
            <v>шт</v>
          </cell>
          <cell r="G105">
            <v>0.12</v>
          </cell>
          <cell r="H105">
            <v>60</v>
          </cell>
        </row>
        <row r="106">
          <cell r="A106" t="str">
            <v>6701 СЕРВЕЛАТ ШВАРЦЕР ПМ в/к в/у 0.28кг 8шт.  ОСТАНКИНО</v>
          </cell>
          <cell r="B106" t="str">
            <v>шт</v>
          </cell>
          <cell r="G106">
            <v>0.28000000000000003</v>
          </cell>
          <cell r="H106">
            <v>45</v>
          </cell>
        </row>
        <row r="107">
          <cell r="A107" t="str">
            <v>5224 ВЕТЧ.ИЗ ЛОПАТКИ Папа может п/о  ОСТАНКИНО</v>
          </cell>
          <cell r="B107" t="str">
            <v>кг</v>
          </cell>
          <cell r="G107">
            <v>1</v>
          </cell>
          <cell r="H107">
            <v>60</v>
          </cell>
        </row>
        <row r="108">
          <cell r="A108" t="str">
            <v>6027 ВЕТЧ.ИЗ ЛОПАТКИ Папа может п/о 400*6  ОСТАНКИНО</v>
          </cell>
          <cell r="B108" t="str">
            <v>шт</v>
          </cell>
          <cell r="G108">
            <v>0.4</v>
          </cell>
          <cell r="H108">
            <v>60</v>
          </cell>
        </row>
        <row r="109">
          <cell r="A109" t="str">
            <v>5206 Ладожская с/к в/у ОСТАНКИНО</v>
          </cell>
          <cell r="B109" t="str">
            <v>кг</v>
          </cell>
          <cell r="G109">
            <v>1</v>
          </cell>
          <cell r="H109">
            <v>120</v>
          </cell>
        </row>
        <row r="110">
          <cell r="A110" t="str">
            <v>6448 Свинина Останкино 100г Мадера с/к в/у нарезка  ОСТАНКИНО</v>
          </cell>
          <cell r="B110" t="str">
            <v>шт</v>
          </cell>
          <cell r="G110">
            <v>0.1</v>
          </cell>
          <cell r="H110">
            <v>45</v>
          </cell>
        </row>
        <row r="111">
          <cell r="A111" t="str">
            <v>6454 АРОМАТНАЯ с/к с/н в/у 1/100 10шт.  ОСТАНКИНО</v>
          </cell>
          <cell r="B111" t="str">
            <v>шт</v>
          </cell>
          <cell r="G111">
            <v>0.1</v>
          </cell>
          <cell r="H111">
            <v>60</v>
          </cell>
        </row>
        <row r="112">
          <cell r="A112" t="str">
            <v>БЕКОН СЫРОКОПЧЕНЫЙ НАРЕЗКА В/У (шт.0.180кг)</v>
          </cell>
          <cell r="B112" t="str">
            <v>шт</v>
          </cell>
          <cell r="G112">
            <v>0.18</v>
          </cell>
          <cell r="H112">
            <v>45</v>
          </cell>
        </row>
        <row r="113">
          <cell r="A113" t="str">
            <v>6550 МЯСНЫЕ Папа может сар б/о мгс 1*3 О 45с  Останкино</v>
          </cell>
          <cell r="B113" t="str">
            <v>кг</v>
          </cell>
          <cell r="G113">
            <v>1</v>
          </cell>
          <cell r="H113">
            <v>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12408.154999999997</v>
          </cell>
          <cell r="F5">
            <v>8809.1419999999998</v>
          </cell>
        </row>
        <row r="6">
          <cell r="A6" t="str">
            <v>3129 СЫТНЫЕ Папа может сар б/о мгс 1*3   ОСТАНКИНО</v>
          </cell>
          <cell r="B6" t="str">
            <v>кг</v>
          </cell>
          <cell r="E6">
            <v>4.109</v>
          </cell>
          <cell r="F6">
            <v>-4.109</v>
          </cell>
          <cell r="G6">
            <v>0</v>
          </cell>
          <cell r="I6" t="str">
            <v>не в матрице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E7">
            <v>-2</v>
          </cell>
          <cell r="G7">
            <v>0.4</v>
          </cell>
          <cell r="H7">
            <v>60</v>
          </cell>
          <cell r="I7" t="str">
            <v>в матрице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75</v>
          </cell>
          <cell r="D8">
            <v>20.183</v>
          </cell>
          <cell r="E8">
            <v>21.254999999999999</v>
          </cell>
          <cell r="F8">
            <v>70.406999999999996</v>
          </cell>
          <cell r="G8">
            <v>1</v>
          </cell>
          <cell r="H8">
            <v>120</v>
          </cell>
          <cell r="I8" t="str">
            <v>в матрице</v>
          </cell>
        </row>
        <row r="9">
          <cell r="A9" t="str">
            <v>3297 СЫТНЫЕ Папа может сар б/о мгс 1*3_СНГ  Останкино</v>
          </cell>
          <cell r="B9" t="str">
            <v>кг</v>
          </cell>
          <cell r="C9">
            <v>148</v>
          </cell>
          <cell r="E9">
            <v>117.444</v>
          </cell>
          <cell r="F9">
            <v>6.4820000000000002</v>
          </cell>
          <cell r="G9">
            <v>1</v>
          </cell>
          <cell r="H9">
            <v>45</v>
          </cell>
          <cell r="I9" t="str">
            <v>в матрице</v>
          </cell>
        </row>
        <row r="10">
          <cell r="A10" t="str">
            <v>3678 СОЧНЫЕ сос п/о мгс 2*2     ОСТАНКИНО</v>
          </cell>
          <cell r="B10" t="str">
            <v>кг</v>
          </cell>
          <cell r="E10">
            <v>2.0659999999999998</v>
          </cell>
          <cell r="F10">
            <v>-2.0659999999999998</v>
          </cell>
          <cell r="G10">
            <v>0</v>
          </cell>
          <cell r="H10" t="e">
            <v>#N/A</v>
          </cell>
          <cell r="I10" t="str">
            <v>не в матрице</v>
          </cell>
        </row>
        <row r="11">
          <cell r="A11" t="str">
            <v>3717 СОЧНЫЕ сос п/о мгс 1*6 ОСТАНКИНО</v>
          </cell>
          <cell r="B11" t="str">
            <v>кг</v>
          </cell>
          <cell r="F11">
            <v>-1.079</v>
          </cell>
          <cell r="G11">
            <v>0</v>
          </cell>
          <cell r="H11" t="e">
            <v>#N/A</v>
          </cell>
          <cell r="I11" t="str">
            <v>не в матрице</v>
          </cell>
        </row>
        <row r="12">
          <cell r="A12" t="str">
            <v>3812 СОЧНЫЕ сос п/о мгс 2*2  Останкино</v>
          </cell>
          <cell r="B12" t="str">
            <v>кг</v>
          </cell>
          <cell r="C12">
            <v>446</v>
          </cell>
          <cell r="D12">
            <v>149.71</v>
          </cell>
          <cell r="E12">
            <v>287.86399999999998</v>
          </cell>
          <cell r="F12">
            <v>246.09200000000001</v>
          </cell>
          <cell r="G12">
            <v>1</v>
          </cell>
          <cell r="H12">
            <v>45</v>
          </cell>
          <cell r="I12" t="str">
            <v>в матрице</v>
          </cell>
        </row>
        <row r="13">
          <cell r="A13" t="str">
            <v>4063 МЯСНАЯ Папа может вар п/о_Л   ОСТАНКИНО</v>
          </cell>
          <cell r="B13" t="str">
            <v>кг</v>
          </cell>
          <cell r="D13">
            <v>902.17399999999998</v>
          </cell>
          <cell r="E13">
            <v>439.73899999999998</v>
          </cell>
          <cell r="F13">
            <v>444.90899999999999</v>
          </cell>
          <cell r="G13">
            <v>1</v>
          </cell>
          <cell r="H13">
            <v>60</v>
          </cell>
          <cell r="I13" t="str">
            <v>в матрице</v>
          </cell>
        </row>
        <row r="14">
          <cell r="A14" t="str">
            <v>4117 ЭКСТРА Папа может с/к в/у_Л   ОСТАНКИНО</v>
          </cell>
          <cell r="B14" t="str">
            <v>кг</v>
          </cell>
          <cell r="C14">
            <v>59</v>
          </cell>
          <cell r="D14">
            <v>52.698</v>
          </cell>
          <cell r="E14">
            <v>17.463000000000001</v>
          </cell>
          <cell r="F14">
            <v>92.706999999999994</v>
          </cell>
          <cell r="G14">
            <v>1</v>
          </cell>
          <cell r="H14">
            <v>120</v>
          </cell>
          <cell r="I14" t="str">
            <v>в матрице</v>
          </cell>
        </row>
        <row r="15">
          <cell r="A15" t="str">
            <v>4574 Мясная со шпиком Папа может вар п/о ОСТАНКИНО</v>
          </cell>
          <cell r="B15" t="str">
            <v>кг</v>
          </cell>
          <cell r="C15">
            <v>214</v>
          </cell>
          <cell r="E15">
            <v>116.029</v>
          </cell>
          <cell r="F15">
            <v>73.685000000000002</v>
          </cell>
          <cell r="G15">
            <v>1</v>
          </cell>
          <cell r="H15">
            <v>60</v>
          </cell>
          <cell r="I15" t="str">
            <v>в матрице</v>
          </cell>
        </row>
        <row r="16">
          <cell r="A16" t="str">
            <v>4611 ВЕТЧ.ЛЮБИТЕЛЬСКАЯ п/о 0.4кг ОСТАНКИНО</v>
          </cell>
          <cell r="B16" t="str">
            <v>шт</v>
          </cell>
          <cell r="C16">
            <v>-8</v>
          </cell>
          <cell r="F16">
            <v>-8</v>
          </cell>
          <cell r="G16">
            <v>0</v>
          </cell>
          <cell r="H16" t="e">
            <v>#N/A</v>
          </cell>
          <cell r="I16" t="str">
            <v>не в матрице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4.5999999999999999E-2</v>
          </cell>
          <cell r="D17">
            <v>705.82899999999995</v>
          </cell>
          <cell r="E17">
            <v>287.25400000000002</v>
          </cell>
          <cell r="F17">
            <v>413.197</v>
          </cell>
          <cell r="G17">
            <v>1</v>
          </cell>
          <cell r="H17">
            <v>60</v>
          </cell>
          <cell r="I17" t="str">
            <v>в матрице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316</v>
          </cell>
          <cell r="E18">
            <v>226</v>
          </cell>
          <cell r="F18">
            <v>41</v>
          </cell>
          <cell r="G18">
            <v>0.25</v>
          </cell>
          <cell r="H18">
            <v>120</v>
          </cell>
          <cell r="I18" t="str">
            <v>в матрице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63.688000000000002</v>
          </cell>
          <cell r="D19">
            <v>165.839</v>
          </cell>
          <cell r="E19">
            <v>155.94</v>
          </cell>
          <cell r="F19">
            <v>71.641000000000005</v>
          </cell>
          <cell r="G19">
            <v>1</v>
          </cell>
          <cell r="H19">
            <v>60</v>
          </cell>
          <cell r="I19" t="str">
            <v>в матрице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57.398000000000003</v>
          </cell>
          <cell r="D20">
            <v>125.126</v>
          </cell>
          <cell r="E20">
            <v>80.003</v>
          </cell>
          <cell r="F20">
            <v>102.521</v>
          </cell>
          <cell r="G20">
            <v>1</v>
          </cell>
          <cell r="H20">
            <v>60</v>
          </cell>
          <cell r="I20" t="str">
            <v>в матрице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106</v>
          </cell>
          <cell r="D21">
            <v>277.94600000000003</v>
          </cell>
          <cell r="E21">
            <v>160.59</v>
          </cell>
          <cell r="F21">
            <v>205.768</v>
          </cell>
          <cell r="G21">
            <v>1</v>
          </cell>
          <cell r="H21">
            <v>45</v>
          </cell>
          <cell r="I21" t="str">
            <v>в матрице</v>
          </cell>
        </row>
        <row r="22">
          <cell r="A22" t="str">
            <v>5452 ВЕТЧ.МЯСНАЯ Папа может п/о    ОСТАНКИНО</v>
          </cell>
          <cell r="B22" t="str">
            <v>кг</v>
          </cell>
          <cell r="C22">
            <v>302</v>
          </cell>
          <cell r="E22">
            <v>109.262</v>
          </cell>
          <cell r="F22">
            <v>172.41300000000001</v>
          </cell>
          <cell r="G22">
            <v>1</v>
          </cell>
          <cell r="H22">
            <v>60</v>
          </cell>
          <cell r="I22" t="str">
            <v>в матрице</v>
          </cell>
        </row>
        <row r="23">
          <cell r="A23" t="str">
            <v>5483 ЭКСТРА Папа может с/к в/у 1/250 8шт.   ОСТАНКИНО</v>
          </cell>
          <cell r="B23" t="str">
            <v>шт</v>
          </cell>
          <cell r="C23">
            <v>330</v>
          </cell>
          <cell r="D23">
            <v>361</v>
          </cell>
          <cell r="E23">
            <v>218</v>
          </cell>
          <cell r="F23">
            <v>427</v>
          </cell>
          <cell r="G23">
            <v>0.25</v>
          </cell>
          <cell r="H23">
            <v>120</v>
          </cell>
          <cell r="I23" t="str">
            <v>в матрице</v>
          </cell>
        </row>
        <row r="24">
          <cell r="A24" t="str">
            <v>5532 СОЧНЫЕ сос п/о мгс 0.45кг 10шт_45с   ОСТАНКИНО</v>
          </cell>
          <cell r="B24" t="str">
            <v>шт</v>
          </cell>
          <cell r="G24">
            <v>0</v>
          </cell>
          <cell r="H24" t="e">
            <v>#N/A</v>
          </cell>
          <cell r="I24" t="str">
            <v>не в матрице</v>
          </cell>
        </row>
        <row r="25">
          <cell r="A25" t="str">
            <v>5544 Сервелат Финский в/к в/у_45с НОВАЯ ОСТАНКИНО</v>
          </cell>
          <cell r="B25" t="str">
            <v>кг</v>
          </cell>
          <cell r="C25">
            <v>403</v>
          </cell>
          <cell r="E25">
            <v>176.51900000000001</v>
          </cell>
          <cell r="F25">
            <v>188.99100000000001</v>
          </cell>
          <cell r="G25">
            <v>1</v>
          </cell>
          <cell r="H25">
            <v>45</v>
          </cell>
          <cell r="I25" t="str">
            <v>в матрице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432</v>
          </cell>
          <cell r="D26">
            <v>96</v>
          </cell>
          <cell r="E26">
            <v>208</v>
          </cell>
          <cell r="F26">
            <v>250</v>
          </cell>
          <cell r="G26">
            <v>0.25</v>
          </cell>
          <cell r="H26">
            <v>120</v>
          </cell>
          <cell r="I26" t="str">
            <v>в матрице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21</v>
          </cell>
          <cell r="D27">
            <v>20.491</v>
          </cell>
          <cell r="E27">
            <v>18.375</v>
          </cell>
          <cell r="F27">
            <v>22.113</v>
          </cell>
          <cell r="G27">
            <v>1</v>
          </cell>
          <cell r="H27">
            <v>120</v>
          </cell>
          <cell r="I27" t="str">
            <v>в матрице</v>
          </cell>
        </row>
        <row r="28">
          <cell r="A28" t="str">
            <v>5818 МЯСНЫЕ Папа может сос п/о мгс 1*3_45с   ОСТАНКИНО</v>
          </cell>
          <cell r="B28" t="str">
            <v>кг</v>
          </cell>
          <cell r="G28">
            <v>0</v>
          </cell>
          <cell r="H28" t="e">
            <v>#N/A</v>
          </cell>
          <cell r="I28" t="str">
            <v>не в матрице</v>
          </cell>
        </row>
        <row r="29">
          <cell r="A29" t="str">
            <v>5819 Сосиски Папа может 400г Мясные  ОСТАНКИНО</v>
          </cell>
          <cell r="B29" t="str">
            <v>шт</v>
          </cell>
          <cell r="C29">
            <v>209</v>
          </cell>
          <cell r="E29">
            <v>151</v>
          </cell>
          <cell r="G29">
            <v>0.4</v>
          </cell>
          <cell r="H29">
            <v>45</v>
          </cell>
          <cell r="I29" t="str">
            <v>в матрице</v>
          </cell>
        </row>
        <row r="30">
          <cell r="A30" t="str">
            <v>5821 СЛИВОЧНЫЕ ПМ сос п/о мгс 0.450кг_45с   ОСТАНКИНО</v>
          </cell>
          <cell r="B30" t="str">
            <v>шт</v>
          </cell>
          <cell r="G30">
            <v>0</v>
          </cell>
          <cell r="H30" t="e">
            <v>#N/A</v>
          </cell>
          <cell r="I30" t="str">
            <v>не в матрице</v>
          </cell>
        </row>
        <row r="31">
          <cell r="A31" t="str">
            <v>5851 ЭКСТРА Папа может вар п/о   ОСТАНКИНО</v>
          </cell>
          <cell r="B31" t="str">
            <v>кг</v>
          </cell>
          <cell r="C31">
            <v>404</v>
          </cell>
          <cell r="E31">
            <v>234.93</v>
          </cell>
          <cell r="F31">
            <v>119.25</v>
          </cell>
          <cell r="G31">
            <v>1</v>
          </cell>
          <cell r="H31">
            <v>60</v>
          </cell>
          <cell r="I31" t="str">
            <v>в матрице</v>
          </cell>
        </row>
        <row r="32">
          <cell r="A32" t="str">
            <v>5931 ОХОТНИЧЬЯ Папа может с/к в/у 1/220 8шт.   ОСТАНКИНО</v>
          </cell>
          <cell r="B32" t="str">
            <v>шт</v>
          </cell>
          <cell r="C32">
            <v>134</v>
          </cell>
          <cell r="D32">
            <v>192</v>
          </cell>
          <cell r="E32">
            <v>68</v>
          </cell>
          <cell r="F32">
            <v>245</v>
          </cell>
          <cell r="G32">
            <v>0.22</v>
          </cell>
          <cell r="H32">
            <v>120</v>
          </cell>
          <cell r="I32" t="str">
            <v>в матрице</v>
          </cell>
        </row>
        <row r="33">
          <cell r="A33" t="str">
            <v>5965 С ИНДЕЙКОЙ Папа может сар б/о мгс 1*3  ОСТАНКИНО</v>
          </cell>
          <cell r="B33" t="str">
            <v>кг</v>
          </cell>
          <cell r="E33">
            <v>0.996</v>
          </cell>
          <cell r="F33">
            <v>-0.996</v>
          </cell>
          <cell r="G33">
            <v>0</v>
          </cell>
          <cell r="H33" t="e">
            <v>#N/A</v>
          </cell>
          <cell r="I33" t="str">
            <v>не в матрице</v>
          </cell>
        </row>
        <row r="34">
          <cell r="A34" t="str">
            <v>5992 ВРЕМЯ ОКРОШКИ Папа может вар п/о 0.4кг   ОСТАНКИНО</v>
          </cell>
          <cell r="B34" t="str">
            <v>шт</v>
          </cell>
          <cell r="C34">
            <v>40</v>
          </cell>
          <cell r="D34">
            <v>296</v>
          </cell>
          <cell r="E34">
            <v>120</v>
          </cell>
          <cell r="F34">
            <v>202</v>
          </cell>
          <cell r="G34">
            <v>0.4</v>
          </cell>
          <cell r="H34">
            <v>60</v>
          </cell>
          <cell r="I34" t="str">
            <v>в матрице</v>
          </cell>
        </row>
        <row r="35">
          <cell r="A35" t="str">
            <v>5993 ВРЕМЯ ОКРОШКИ Папа может вар п/о   ОСТАНКИНО</v>
          </cell>
          <cell r="B35" t="str">
            <v>кг</v>
          </cell>
          <cell r="C35">
            <v>152</v>
          </cell>
          <cell r="D35">
            <v>48.453000000000003</v>
          </cell>
          <cell r="E35">
            <v>121.029</v>
          </cell>
          <cell r="F35">
            <v>54.459000000000003</v>
          </cell>
          <cell r="G35">
            <v>1</v>
          </cell>
          <cell r="H35">
            <v>60</v>
          </cell>
          <cell r="I35" t="str">
            <v>в матрице</v>
          </cell>
        </row>
        <row r="36">
          <cell r="A36" t="str">
            <v>5997 ОСОБАЯ Коровино вар п/о  ОСТАНКИНО</v>
          </cell>
          <cell r="B36" t="str">
            <v>кг</v>
          </cell>
          <cell r="C36">
            <v>124.806</v>
          </cell>
          <cell r="E36">
            <v>24.45</v>
          </cell>
          <cell r="F36">
            <v>96.27</v>
          </cell>
          <cell r="G36">
            <v>0</v>
          </cell>
          <cell r="H36">
            <v>60</v>
          </cell>
          <cell r="I36" t="str">
            <v>не в матрице</v>
          </cell>
        </row>
        <row r="37">
          <cell r="A37" t="str">
            <v>6113 СОЧНЫЕ сос п/о мгс 1*6_Ашан  ОСТАНКИНО</v>
          </cell>
          <cell r="B37" t="str">
            <v>кг</v>
          </cell>
          <cell r="C37">
            <v>311</v>
          </cell>
          <cell r="D37">
            <v>49.435000000000002</v>
          </cell>
          <cell r="E37">
            <v>110.54</v>
          </cell>
          <cell r="F37">
            <v>233.697</v>
          </cell>
          <cell r="G37">
            <v>1</v>
          </cell>
          <cell r="H37">
            <v>45</v>
          </cell>
          <cell r="I37" t="str">
            <v>в матрице</v>
          </cell>
        </row>
        <row r="38">
          <cell r="A38" t="str">
            <v>6123 МОЛОЧНЫЕ КЛАССИЧЕСКИЕ ПМ сос п/о мгс 2*4   ОСТАНКИНО</v>
          </cell>
          <cell r="B38" t="str">
            <v>кг</v>
          </cell>
          <cell r="C38">
            <v>225</v>
          </cell>
          <cell r="D38">
            <v>301.62200000000001</v>
          </cell>
          <cell r="E38">
            <v>307.44600000000003</v>
          </cell>
          <cell r="F38">
            <v>160.57599999999999</v>
          </cell>
          <cell r="G38">
            <v>1</v>
          </cell>
          <cell r="H38">
            <v>45</v>
          </cell>
          <cell r="I38" t="str">
            <v>в матрице</v>
          </cell>
        </row>
        <row r="39">
          <cell r="A39" t="str">
            <v>6144 МОЛОЧНЫЕ ТРАДИЦ. сос п/о в/у 1/360 (1+1)  Останкино</v>
          </cell>
          <cell r="B39" t="str">
            <v>шт</v>
          </cell>
          <cell r="C39">
            <v>234</v>
          </cell>
          <cell r="E39">
            <v>190</v>
          </cell>
          <cell r="G39">
            <v>0.36</v>
          </cell>
          <cell r="H39">
            <v>45</v>
          </cell>
          <cell r="I39" t="str">
            <v>в матрице</v>
          </cell>
        </row>
        <row r="40">
          <cell r="A40" t="str">
            <v>6220 ГОВЯЖЬЯ папа может вар п/о  Останкино</v>
          </cell>
          <cell r="B40" t="str">
            <v>кг</v>
          </cell>
          <cell r="C40">
            <v>26</v>
          </cell>
          <cell r="E40">
            <v>16.3</v>
          </cell>
          <cell r="F40">
            <v>-2.5419999999999998</v>
          </cell>
          <cell r="G40">
            <v>1</v>
          </cell>
          <cell r="H40">
            <v>60</v>
          </cell>
          <cell r="I40" t="str">
            <v>в матрице</v>
          </cell>
        </row>
        <row r="41">
          <cell r="A41" t="str">
            <v>6228 МЯСНОЕ АССОРТИ к/з с/н мгс 1/90 10шт  Останкино</v>
          </cell>
          <cell r="B41" t="str">
            <v>шт</v>
          </cell>
          <cell r="G41">
            <v>0.09</v>
          </cell>
          <cell r="H41">
            <v>45</v>
          </cell>
          <cell r="I41" t="str">
            <v>в матрице</v>
          </cell>
        </row>
        <row r="42">
          <cell r="A42" t="str">
            <v>6236 СЛИВОЧНЫЕ ПМ сос п/о мгс 0,45кг 10шт  ОСТАНКИНО</v>
          </cell>
          <cell r="B42" t="str">
            <v>шт</v>
          </cell>
          <cell r="G42">
            <v>0</v>
          </cell>
          <cell r="H42">
            <v>45</v>
          </cell>
          <cell r="I42" t="str">
            <v>не в матрице</v>
          </cell>
        </row>
        <row r="43">
          <cell r="A43" t="str">
            <v>6238 ГРИЛЬ-МАСТЕР сос п/о мгс 0,45кг 7шт  ОСТАНКИНО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не в матрице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284</v>
          </cell>
          <cell r="D44">
            <v>72</v>
          </cell>
          <cell r="E44">
            <v>282</v>
          </cell>
          <cell r="F44">
            <v>2</v>
          </cell>
          <cell r="G44">
            <v>0.3</v>
          </cell>
          <cell r="H44">
            <v>45</v>
          </cell>
          <cell r="I44" t="str">
            <v>в матрице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125</v>
          </cell>
          <cell r="D45">
            <v>252</v>
          </cell>
          <cell r="E45">
            <v>191</v>
          </cell>
          <cell r="F45">
            <v>127</v>
          </cell>
          <cell r="G45">
            <v>0.27</v>
          </cell>
          <cell r="H45">
            <v>45</v>
          </cell>
          <cell r="I45" t="str">
            <v>в матрице</v>
          </cell>
        </row>
        <row r="46">
          <cell r="A46" t="str">
            <v>6303 Мясные Папа может сос п/о мгс 1,5*3  Останкино</v>
          </cell>
          <cell r="B46" t="str">
            <v>кг</v>
          </cell>
          <cell r="C46">
            <v>11</v>
          </cell>
          <cell r="D46">
            <v>100.026</v>
          </cell>
          <cell r="E46">
            <v>102.253</v>
          </cell>
          <cell r="F46">
            <v>0.67100000000000004</v>
          </cell>
          <cell r="G46">
            <v>1</v>
          </cell>
          <cell r="H46">
            <v>45</v>
          </cell>
          <cell r="I46" t="str">
            <v>в матрице</v>
          </cell>
        </row>
        <row r="47">
          <cell r="A47" t="str">
            <v>6308 С ИНДЕЙКОЙ ПМ сар б/о мгс 1*3_СНГ  Останкино</v>
          </cell>
          <cell r="B47" t="str">
            <v>кг</v>
          </cell>
          <cell r="C47">
            <v>258</v>
          </cell>
          <cell r="D47">
            <v>1</v>
          </cell>
          <cell r="E47">
            <v>86.744</v>
          </cell>
          <cell r="F47">
            <v>158.261</v>
          </cell>
          <cell r="G47">
            <v>1</v>
          </cell>
          <cell r="H47">
            <v>45</v>
          </cell>
          <cell r="I47" t="str">
            <v>в матрице</v>
          </cell>
        </row>
        <row r="48">
          <cell r="A48" t="str">
            <v>6332 МЯСНАЯ Папа может вар п/о 0.5кг 8шт  </v>
          </cell>
          <cell r="B48" t="str">
            <v>шт</v>
          </cell>
          <cell r="G48">
            <v>0</v>
          </cell>
          <cell r="H48" t="e">
            <v>#N/A</v>
          </cell>
          <cell r="I48" t="str">
            <v>не в матрице</v>
          </cell>
        </row>
        <row r="49">
          <cell r="A49" t="str">
            <v>6333 МЯСНАЯ Папа может вар п/о 0.4кг 8шт.  ОСТАНКИНО</v>
          </cell>
          <cell r="B49" t="str">
            <v>шт</v>
          </cell>
          <cell r="C49">
            <v>484</v>
          </cell>
          <cell r="D49">
            <v>96</v>
          </cell>
          <cell r="E49">
            <v>447</v>
          </cell>
          <cell r="F49">
            <v>5</v>
          </cell>
          <cell r="G49">
            <v>0.4</v>
          </cell>
          <cell r="H49">
            <v>60</v>
          </cell>
          <cell r="I49" t="str">
            <v>в матрице</v>
          </cell>
        </row>
        <row r="50">
          <cell r="A50" t="str">
            <v>6345 ФИЛЕЙНАЯ Папа может вар п/о 0.5кг 8шт. </v>
          </cell>
          <cell r="B50" t="str">
            <v>шт</v>
          </cell>
          <cell r="G50">
            <v>0</v>
          </cell>
          <cell r="H50" t="e">
            <v>#N/A</v>
          </cell>
          <cell r="I50" t="str">
            <v>не в матрице</v>
          </cell>
        </row>
        <row r="51">
          <cell r="A51" t="str">
            <v>6353 ЭКСТРА Папа может вар п/о 0.4кг 8шт.  ОСТАНКИНО</v>
          </cell>
          <cell r="B51" t="str">
            <v>шт</v>
          </cell>
          <cell r="C51">
            <v>153</v>
          </cell>
          <cell r="D51">
            <v>448</v>
          </cell>
          <cell r="E51">
            <v>375</v>
          </cell>
          <cell r="F51">
            <v>124</v>
          </cell>
          <cell r="G51">
            <v>0.4</v>
          </cell>
          <cell r="H51">
            <v>60</v>
          </cell>
          <cell r="I51" t="str">
            <v>в матрице</v>
          </cell>
        </row>
        <row r="52">
          <cell r="A52" t="str">
            <v>6364 СЕРВЕЛАТ ЗЕРНИСТЫЙ ПМ в/к в/у 0.35кг  ОСТАНКИНО</v>
          </cell>
          <cell r="B52" t="str">
            <v>шт</v>
          </cell>
          <cell r="C52">
            <v>-4</v>
          </cell>
          <cell r="F52">
            <v>-4</v>
          </cell>
          <cell r="G52">
            <v>0</v>
          </cell>
          <cell r="H52">
            <v>45</v>
          </cell>
          <cell r="I52" t="str">
            <v>не в матрице</v>
          </cell>
        </row>
        <row r="53">
          <cell r="A53" t="str">
            <v>6381 СЕРВЕЛАТ ФИНСКИЙ ПМ в/к в/у 0.35кг 8шт.  ОСТАНКИНО</v>
          </cell>
          <cell r="B53" t="str">
            <v>шт</v>
          </cell>
          <cell r="G53">
            <v>0</v>
          </cell>
          <cell r="H53">
            <v>45</v>
          </cell>
          <cell r="I53" t="str">
            <v>не в матрице</v>
          </cell>
        </row>
        <row r="54">
          <cell r="A54" t="str">
            <v>6392 ФИЛЕЙНАЯ Папа может вар п/о 0,4кг  ОСТАНКИНО</v>
          </cell>
          <cell r="B54" t="str">
            <v>шт</v>
          </cell>
          <cell r="C54">
            <v>27</v>
          </cell>
          <cell r="D54">
            <v>648</v>
          </cell>
          <cell r="E54">
            <v>374</v>
          </cell>
          <cell r="F54">
            <v>202</v>
          </cell>
          <cell r="G54">
            <v>0.4</v>
          </cell>
          <cell r="H54">
            <v>60</v>
          </cell>
          <cell r="I54" t="str">
            <v>в матрице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29</v>
          </cell>
          <cell r="D55">
            <v>56</v>
          </cell>
          <cell r="E55">
            <v>43</v>
          </cell>
          <cell r="F55">
            <v>35</v>
          </cell>
          <cell r="G55">
            <v>0.1</v>
          </cell>
          <cell r="H55">
            <v>60</v>
          </cell>
          <cell r="I55" t="str">
            <v>в матрице</v>
          </cell>
        </row>
        <row r="56">
          <cell r="A56" t="str">
            <v>6475 Сосиски Папа может 400г С сыром  ОСТАНКИНО</v>
          </cell>
          <cell r="B56" t="str">
            <v>шт</v>
          </cell>
          <cell r="D56">
            <v>48</v>
          </cell>
          <cell r="E56">
            <v>48</v>
          </cell>
          <cell r="G56">
            <v>0.4</v>
          </cell>
          <cell r="H56">
            <v>45</v>
          </cell>
          <cell r="I56" t="str">
            <v>в матрице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119</v>
          </cell>
          <cell r="D57">
            <v>150.57400000000001</v>
          </cell>
          <cell r="E57">
            <v>226.40299999999999</v>
          </cell>
          <cell r="F57">
            <v>6.2270000000000003</v>
          </cell>
          <cell r="G57">
            <v>1</v>
          </cell>
          <cell r="H57">
            <v>45</v>
          </cell>
          <cell r="I57" t="str">
            <v>в матрице</v>
          </cell>
        </row>
        <row r="58">
          <cell r="A58" t="str">
            <v>6555 ПОСОЛЬСКАЯ с/к с/н в/у 1/100 10шт.  ОСТАНКИНО</v>
          </cell>
          <cell r="B58" t="str">
            <v>шт</v>
          </cell>
          <cell r="C58">
            <v>43</v>
          </cell>
          <cell r="D58">
            <v>40</v>
          </cell>
          <cell r="E58">
            <v>54</v>
          </cell>
          <cell r="F58">
            <v>16</v>
          </cell>
          <cell r="G58">
            <v>0.1</v>
          </cell>
          <cell r="H58">
            <v>60</v>
          </cell>
          <cell r="I58" t="str">
            <v>в матрице</v>
          </cell>
        </row>
        <row r="59">
          <cell r="A59" t="str">
            <v>6586 МРАМОРНАЯ И БАЛЫКОВАЯ в/к с/н мгс 1/90  Останкино</v>
          </cell>
          <cell r="B59" t="str">
            <v>шт</v>
          </cell>
          <cell r="G59">
            <v>0</v>
          </cell>
          <cell r="H59">
            <v>45</v>
          </cell>
          <cell r="I59" t="str">
            <v>не в матрице</v>
          </cell>
        </row>
        <row r="60">
          <cell r="A60" t="str">
            <v>6590 СЛИВОЧНЫЕ СН сос п/о мгс 0.41кг 10шт.  ОСТАНКИНО</v>
          </cell>
          <cell r="B60" t="str">
            <v>шт</v>
          </cell>
          <cell r="G60">
            <v>0</v>
          </cell>
          <cell r="H60">
            <v>45</v>
          </cell>
          <cell r="I60" t="str">
            <v>не в матрице</v>
          </cell>
        </row>
        <row r="61">
          <cell r="A61" t="str">
            <v>6602 БАВАРСКИЕ ПМ сос ц/о мгс 0,35кг 8шт  Останкино</v>
          </cell>
          <cell r="B61" t="str">
            <v>шт</v>
          </cell>
          <cell r="C61">
            <v>352</v>
          </cell>
          <cell r="E61">
            <v>97</v>
          </cell>
          <cell r="F61">
            <v>233</v>
          </cell>
          <cell r="G61">
            <v>0.35</v>
          </cell>
          <cell r="H61">
            <v>45</v>
          </cell>
          <cell r="I61" t="str">
            <v>в матрице</v>
          </cell>
        </row>
        <row r="62">
          <cell r="A62" t="str">
            <v>6606 СЫТНЫЕ Папа может сар б/о мгс 1*3 45c  ОСТАНКИНО</v>
          </cell>
          <cell r="B62" t="str">
            <v>кг</v>
          </cell>
          <cell r="E62">
            <v>3.0209999999999999</v>
          </cell>
          <cell r="F62">
            <v>-3.0209999999999999</v>
          </cell>
          <cell r="G62">
            <v>0</v>
          </cell>
          <cell r="H62" t="e">
            <v>#N/A</v>
          </cell>
          <cell r="I62" t="str">
            <v>не в матрице</v>
          </cell>
        </row>
        <row r="63">
          <cell r="A63" t="str">
            <v>6644 СОЧНЫЕ ПМ сос п/о мгс 0,41кг 10шт.  ОСТАНКИНО</v>
          </cell>
          <cell r="B63" t="str">
            <v>шт</v>
          </cell>
          <cell r="D63">
            <v>2</v>
          </cell>
          <cell r="E63">
            <v>2</v>
          </cell>
          <cell r="G63">
            <v>0</v>
          </cell>
          <cell r="I63" t="str">
            <v>не в матрице</v>
          </cell>
        </row>
        <row r="64">
          <cell r="A64" t="str">
            <v>6656 ГОВЯЖЬИ СН сос п/о мгс 2*2  ОСТАНКИНО</v>
          </cell>
          <cell r="B64" t="str">
            <v>кг</v>
          </cell>
          <cell r="C64">
            <v>248</v>
          </cell>
          <cell r="E64">
            <v>129.596</v>
          </cell>
          <cell r="F64">
            <v>108.131</v>
          </cell>
          <cell r="G64">
            <v>0</v>
          </cell>
          <cell r="H64">
            <v>45</v>
          </cell>
          <cell r="I64" t="str">
            <v>не в матрице</v>
          </cell>
        </row>
        <row r="65">
          <cell r="A65" t="str">
            <v>6666 БОЯNСКАЯ Папа может п/к в/у 0,28кг 8шт  ОСТАНКИНО</v>
          </cell>
          <cell r="B65" t="str">
            <v>шт</v>
          </cell>
          <cell r="C65">
            <v>43</v>
          </cell>
          <cell r="D65">
            <v>720</v>
          </cell>
          <cell r="E65">
            <v>324</v>
          </cell>
          <cell r="F65">
            <v>391</v>
          </cell>
          <cell r="G65">
            <v>0.28000000000000003</v>
          </cell>
          <cell r="H65">
            <v>45</v>
          </cell>
          <cell r="I65" t="str">
            <v>в матрице</v>
          </cell>
        </row>
        <row r="66">
          <cell r="A66" t="str">
            <v>6669 ВЕНСКАЯ САЛЯМИ п/к в/у 0,28кг 8шт  ОСТАНКИНО</v>
          </cell>
          <cell r="B66" t="str">
            <v>шт</v>
          </cell>
          <cell r="E66">
            <v>-8</v>
          </cell>
          <cell r="F66">
            <v>8</v>
          </cell>
          <cell r="G66">
            <v>0</v>
          </cell>
          <cell r="H66">
            <v>45</v>
          </cell>
          <cell r="I66" t="str">
            <v>не в матрице</v>
          </cell>
        </row>
        <row r="67">
          <cell r="A67" t="str">
            <v>6683 СЕРВЕЛАТ ЗЕРНИСТЫЙ ПМ в/к в/у 0,35кг  ОСТАНКИНО</v>
          </cell>
          <cell r="B67" t="str">
            <v>шт</v>
          </cell>
          <cell r="C67">
            <v>490</v>
          </cell>
          <cell r="D67">
            <v>192</v>
          </cell>
          <cell r="E67">
            <v>509</v>
          </cell>
          <cell r="F67">
            <v>49</v>
          </cell>
          <cell r="G67">
            <v>0.35</v>
          </cell>
          <cell r="H67">
            <v>45</v>
          </cell>
          <cell r="I67" t="str">
            <v>в матрице</v>
          </cell>
        </row>
        <row r="68">
          <cell r="A68" t="str">
            <v>6684 СЕРВЕЛАТ КАРЕЛЬСКИЙ ПМ в/к в/у 0,28кг  ОСТАНКИНО</v>
          </cell>
          <cell r="B68" t="str">
            <v>шт</v>
          </cell>
          <cell r="C68">
            <v>792</v>
          </cell>
          <cell r="D68">
            <v>5</v>
          </cell>
          <cell r="E68">
            <v>462</v>
          </cell>
          <cell r="F68">
            <v>244</v>
          </cell>
          <cell r="G68">
            <v>0.28000000000000003</v>
          </cell>
          <cell r="H68">
            <v>45</v>
          </cell>
          <cell r="I68" t="str">
            <v>в матрице</v>
          </cell>
        </row>
        <row r="69">
          <cell r="A69" t="str">
            <v>6689 СЕРВЕЛАТ ОХОТНИЧИЙ ПМ в/к в/у 0,35кг 8шт  ОСТАНКИНО</v>
          </cell>
          <cell r="B69" t="str">
            <v>шт</v>
          </cell>
          <cell r="C69">
            <v>284</v>
          </cell>
          <cell r="D69">
            <v>400</v>
          </cell>
          <cell r="E69">
            <v>488</v>
          </cell>
          <cell r="F69">
            <v>104</v>
          </cell>
          <cell r="G69">
            <v>0.35</v>
          </cell>
          <cell r="H69">
            <v>45</v>
          </cell>
          <cell r="I69" t="str">
            <v>в матрице</v>
          </cell>
        </row>
        <row r="70">
          <cell r="A70" t="str">
            <v>6692 СЕРВЕЛАТ ПРИМА в/к в/у 0.28кг 8шт.  ОСТАНКИНО</v>
          </cell>
          <cell r="B70" t="str">
            <v>шт</v>
          </cell>
          <cell r="C70">
            <v>401</v>
          </cell>
          <cell r="D70">
            <v>50</v>
          </cell>
          <cell r="E70">
            <v>269</v>
          </cell>
          <cell r="F70">
            <v>119</v>
          </cell>
          <cell r="G70">
            <v>0.28000000000000003</v>
          </cell>
          <cell r="H70">
            <v>45</v>
          </cell>
          <cell r="I70" t="str">
            <v>в матрице</v>
          </cell>
        </row>
        <row r="71">
          <cell r="A71" t="str">
            <v>6697 СЕРВЕЛАТ ФИНСКИЙ ПМ в/к в/у 0,35кг 8шт  ОСТАНКИНО</v>
          </cell>
          <cell r="B71" t="str">
            <v>шт</v>
          </cell>
          <cell r="C71">
            <v>495</v>
          </cell>
          <cell r="E71">
            <v>404</v>
          </cell>
          <cell r="F71">
            <v>-20</v>
          </cell>
          <cell r="G71">
            <v>0.35</v>
          </cell>
          <cell r="H71">
            <v>45</v>
          </cell>
          <cell r="I71" t="str">
            <v>в матрице</v>
          </cell>
        </row>
        <row r="72">
          <cell r="A72" t="str">
            <v>6713 СОЧНЫЙ ГРИЛЬ ПМ сос п/о мгс 0,41кг 8 шт.  ОСТАНКИНО</v>
          </cell>
          <cell r="B72" t="str">
            <v>шт</v>
          </cell>
          <cell r="C72">
            <v>302</v>
          </cell>
          <cell r="D72">
            <v>1000</v>
          </cell>
          <cell r="E72">
            <v>842</v>
          </cell>
          <cell r="F72">
            <v>300</v>
          </cell>
          <cell r="G72">
            <v>0.41</v>
          </cell>
          <cell r="H72">
            <v>45</v>
          </cell>
          <cell r="I72" t="str">
            <v>в матрице</v>
          </cell>
        </row>
        <row r="73">
          <cell r="A73" t="str">
            <v>6716 ОСОБАЯ Коровино ( в сетке) 0,5кг 8шт  Останкино</v>
          </cell>
          <cell r="B73" t="str">
            <v>шт</v>
          </cell>
          <cell r="C73">
            <v>90</v>
          </cell>
          <cell r="D73">
            <v>240</v>
          </cell>
          <cell r="E73">
            <v>122</v>
          </cell>
          <cell r="F73">
            <v>180</v>
          </cell>
          <cell r="G73">
            <v>0.5</v>
          </cell>
          <cell r="H73">
            <v>45</v>
          </cell>
          <cell r="I73" t="str">
            <v>в матрице</v>
          </cell>
        </row>
        <row r="74">
          <cell r="A74" t="str">
            <v>6722 СОЧНЫЕ ПМ сос п/о мгс 0,41кг 10шт  ОСТАНКИНО</v>
          </cell>
          <cell r="B74" t="str">
            <v>шт</v>
          </cell>
          <cell r="D74">
            <v>900</v>
          </cell>
          <cell r="E74">
            <v>500</v>
          </cell>
          <cell r="F74">
            <v>139</v>
          </cell>
          <cell r="G74">
            <v>0.41</v>
          </cell>
          <cell r="H74">
            <v>45</v>
          </cell>
          <cell r="I74" t="str">
            <v>в матрице</v>
          </cell>
        </row>
        <row r="75">
          <cell r="A75" t="str">
            <v>6726 СЛИВОЧНЫЕ ПМ сос п/о мгс 0,41кг 10шт  Останкино</v>
          </cell>
          <cell r="B75" t="str">
            <v>шт</v>
          </cell>
          <cell r="C75">
            <v>78</v>
          </cell>
          <cell r="D75">
            <v>150</v>
          </cell>
          <cell r="E75">
            <v>135</v>
          </cell>
          <cell r="F75">
            <v>-1</v>
          </cell>
          <cell r="G75">
            <v>0.41</v>
          </cell>
          <cell r="H75">
            <v>45</v>
          </cell>
          <cell r="I75" t="str">
            <v>в матрице</v>
          </cell>
        </row>
        <row r="76">
          <cell r="A76" t="str">
            <v>6734 ОСОБАЯ СО ШПИКОМ Коровино(в сетке) 0,5кг  Останкино</v>
          </cell>
          <cell r="B76" t="str">
            <v>шт</v>
          </cell>
          <cell r="G76">
            <v>0.5</v>
          </cell>
          <cell r="H76">
            <v>45</v>
          </cell>
          <cell r="I76" t="str">
            <v>в матрице</v>
          </cell>
        </row>
        <row r="77">
          <cell r="A77" t="str">
            <v>6751 СЛИВОЧНЫЕ СН сос п/о мгс 0,41 кг 10шт.  Останкино</v>
          </cell>
          <cell r="B77" t="str">
            <v>шт</v>
          </cell>
          <cell r="C77">
            <v>215</v>
          </cell>
          <cell r="D77">
            <v>17</v>
          </cell>
          <cell r="E77">
            <v>111</v>
          </cell>
          <cell r="F77">
            <v>110</v>
          </cell>
          <cell r="G77">
            <v>0</v>
          </cell>
          <cell r="H77">
            <v>45</v>
          </cell>
          <cell r="I77" t="str">
            <v>не в матрице</v>
          </cell>
        </row>
        <row r="78">
          <cell r="A78" t="str">
            <v>6756 ВЕТЧ.ЛЮБИТЕЛЬСКАЯ п/о  Останкино</v>
          </cell>
          <cell r="B78" t="str">
            <v>кг</v>
          </cell>
          <cell r="C78">
            <v>190</v>
          </cell>
          <cell r="E78">
            <v>146.59399999999999</v>
          </cell>
          <cell r="F78">
            <v>38.901000000000003</v>
          </cell>
          <cell r="G78">
            <v>1</v>
          </cell>
          <cell r="H78">
            <v>60</v>
          </cell>
          <cell r="I78" t="str">
            <v>в матрице</v>
          </cell>
        </row>
        <row r="79">
          <cell r="A79" t="str">
            <v>6761 МОЛОЧНЫЕ ГОСТ сос ц/о мгс 1*4</v>
          </cell>
          <cell r="B79" t="str">
            <v>кг</v>
          </cell>
          <cell r="G79">
            <v>1</v>
          </cell>
          <cell r="H79" t="e">
            <v>#N/A</v>
          </cell>
          <cell r="I79" t="str">
            <v>в матрице</v>
          </cell>
        </row>
        <row r="80">
          <cell r="A80" t="str">
            <v>6764 СЛИВОЧНЫЕ сос ц/о мгс 1*4</v>
          </cell>
          <cell r="B80" t="str">
            <v>кг</v>
          </cell>
          <cell r="G80">
            <v>1</v>
          </cell>
          <cell r="H80" t="e">
            <v>#N/A</v>
          </cell>
          <cell r="I80" t="str">
            <v>в матрице</v>
          </cell>
        </row>
        <row r="81">
          <cell r="A81" t="str">
            <v>6767 РУБЛЕНЫЕ сос ц/о мгс 1*4</v>
          </cell>
          <cell r="B81" t="str">
            <v>кг</v>
          </cell>
          <cell r="G81">
            <v>1</v>
          </cell>
          <cell r="H81" t="e">
            <v>#N/A</v>
          </cell>
          <cell r="I81" t="str">
            <v>в матрице</v>
          </cell>
        </row>
        <row r="82">
          <cell r="A82" t="str">
            <v>6769 СЕМЕЙНАЯ вар п/о  Останкино</v>
          </cell>
          <cell r="B82" t="str">
            <v>кг</v>
          </cell>
          <cell r="C82">
            <v>20</v>
          </cell>
          <cell r="D82">
            <v>195.23400000000001</v>
          </cell>
          <cell r="E82">
            <v>54.121000000000002</v>
          </cell>
          <cell r="F82">
            <v>159.77600000000001</v>
          </cell>
          <cell r="G82">
            <v>1</v>
          </cell>
          <cell r="H82" t="e">
            <v>#N/A</v>
          </cell>
          <cell r="I82" t="str">
            <v>в матрице</v>
          </cell>
        </row>
        <row r="83">
          <cell r="A83" t="str">
            <v>6773 САЛЯМИ Папа может п/к в/у 0,28кг 8шт  Останкино</v>
          </cell>
          <cell r="B83" t="str">
            <v>шт</v>
          </cell>
          <cell r="C83">
            <v>358</v>
          </cell>
          <cell r="D83">
            <v>7</v>
          </cell>
          <cell r="E83">
            <v>166</v>
          </cell>
          <cell r="F83">
            <v>166</v>
          </cell>
          <cell r="G83">
            <v>0.28000000000000003</v>
          </cell>
          <cell r="H83">
            <v>45</v>
          </cell>
          <cell r="I83" t="str">
            <v>в матрице</v>
          </cell>
        </row>
        <row r="84">
          <cell r="A84" t="str">
            <v>6776 ХОТ-ДОГ Папа может сос п/о мгс 0,35кг  Останкино</v>
          </cell>
          <cell r="B84" t="str">
            <v>шт</v>
          </cell>
          <cell r="C84">
            <v>240</v>
          </cell>
          <cell r="D84">
            <v>168</v>
          </cell>
          <cell r="E84">
            <v>219</v>
          </cell>
          <cell r="F84">
            <v>154</v>
          </cell>
          <cell r="G84">
            <v>0.35</v>
          </cell>
          <cell r="H84">
            <v>45</v>
          </cell>
          <cell r="I84" t="str">
            <v>в матрице</v>
          </cell>
        </row>
        <row r="85">
          <cell r="A85" t="str">
            <v>6777 МЯСНЫЕ С ГОВЯДИНОЙ ПМ сос п/о мгс 0,4кг  Останкино</v>
          </cell>
          <cell r="B85" t="str">
            <v>шт</v>
          </cell>
          <cell r="D85">
            <v>500</v>
          </cell>
          <cell r="E85">
            <v>229</v>
          </cell>
          <cell r="F85">
            <v>251</v>
          </cell>
          <cell r="G85">
            <v>0.4</v>
          </cell>
          <cell r="H85">
            <v>45</v>
          </cell>
          <cell r="I85" t="str">
            <v>в матрице</v>
          </cell>
        </row>
        <row r="86">
          <cell r="A86" t="str">
            <v>6778 МЯСНИКС Папа Может сос б/о мгс 1/160  Останкино</v>
          </cell>
          <cell r="B86" t="str">
            <v>шт</v>
          </cell>
          <cell r="C86">
            <v>335</v>
          </cell>
          <cell r="E86">
            <v>23</v>
          </cell>
          <cell r="F86">
            <v>304</v>
          </cell>
          <cell r="G86">
            <v>0.16</v>
          </cell>
          <cell r="H86">
            <v>30</v>
          </cell>
          <cell r="I86" t="str">
            <v>в матрице</v>
          </cell>
        </row>
        <row r="87">
          <cell r="A87" t="str">
            <v>6790 СЕРВЕЛАТ ЕВРОПЕЙСКИЙ в/к в/у  Останкино</v>
          </cell>
          <cell r="B87" t="str">
            <v>кг</v>
          </cell>
          <cell r="D87">
            <v>31.292999999999999</v>
          </cell>
          <cell r="E87">
            <v>28.241</v>
          </cell>
          <cell r="F87">
            <v>3.052</v>
          </cell>
          <cell r="G87">
            <v>1</v>
          </cell>
          <cell r="H87">
            <v>45</v>
          </cell>
          <cell r="I87" t="str">
            <v>в матрице</v>
          </cell>
        </row>
        <row r="88">
          <cell r="A88" t="str">
            <v>6791 СЕРВЕЛАТ ПРЕМИУМ в/к в/у 0,33кг 8шт  Останкино</v>
          </cell>
          <cell r="B88" t="str">
            <v>шт</v>
          </cell>
          <cell r="D88">
            <v>50</v>
          </cell>
          <cell r="E88">
            <v>50</v>
          </cell>
          <cell r="G88">
            <v>0.33</v>
          </cell>
          <cell r="H88">
            <v>45</v>
          </cell>
          <cell r="I88" t="str">
            <v>в матрице</v>
          </cell>
        </row>
        <row r="89">
          <cell r="A89" t="str">
            <v>6792 СЕРВЕЛАТ ПРЕМИУМ в/к в/у</v>
          </cell>
          <cell r="B89" t="str">
            <v>кг</v>
          </cell>
          <cell r="G89">
            <v>1</v>
          </cell>
          <cell r="H89">
            <v>45</v>
          </cell>
          <cell r="I89" t="str">
            <v>в матрице</v>
          </cell>
        </row>
        <row r="90">
          <cell r="A90" t="str">
            <v>6793 БАЛЫКОВАЯ в/к в/у 0,33кг 8шт  Останкино</v>
          </cell>
          <cell r="B90" t="str">
            <v>шт</v>
          </cell>
          <cell r="D90">
            <v>46</v>
          </cell>
          <cell r="E90">
            <v>46</v>
          </cell>
          <cell r="G90">
            <v>0.33</v>
          </cell>
          <cell r="H90">
            <v>45</v>
          </cell>
          <cell r="I90" t="str">
            <v>в матрице</v>
          </cell>
        </row>
        <row r="91">
          <cell r="A91" t="str">
            <v>6794 БАЛЫКОВАЯ в/к в/у  Останкино</v>
          </cell>
          <cell r="B91" t="str">
            <v>кг</v>
          </cell>
          <cell r="D91">
            <v>46.506999999999998</v>
          </cell>
          <cell r="E91">
            <v>28.632999999999999</v>
          </cell>
          <cell r="F91">
            <v>17.873999999999999</v>
          </cell>
          <cell r="G91">
            <v>1</v>
          </cell>
          <cell r="H91">
            <v>45</v>
          </cell>
          <cell r="I91" t="str">
            <v>в матрице</v>
          </cell>
        </row>
        <row r="92">
          <cell r="A92" t="str">
            <v>6795 ОСТАНКИНСКАЯ в/к в/у 0,33кг 8шт  Останкино</v>
          </cell>
          <cell r="B92" t="str">
            <v>шт</v>
          </cell>
          <cell r="D92">
            <v>32</v>
          </cell>
          <cell r="E92">
            <v>32</v>
          </cell>
          <cell r="G92">
            <v>0.33</v>
          </cell>
          <cell r="H92">
            <v>45</v>
          </cell>
          <cell r="I92" t="str">
            <v>в матрице</v>
          </cell>
        </row>
        <row r="93">
          <cell r="A93" t="str">
            <v>6796 ОСТАНКИНСКАЯ в/к в/у  Останкино</v>
          </cell>
          <cell r="B93" t="str">
            <v>кг</v>
          </cell>
          <cell r="D93">
            <v>31.512</v>
          </cell>
          <cell r="E93">
            <v>15.092000000000001</v>
          </cell>
          <cell r="F93">
            <v>16.420000000000002</v>
          </cell>
          <cell r="G93">
            <v>1</v>
          </cell>
          <cell r="H93">
            <v>45</v>
          </cell>
          <cell r="I93" t="str">
            <v>в матрице</v>
          </cell>
        </row>
        <row r="94">
          <cell r="A94" t="str">
            <v>6798 ВРЕМЯ ОКРОШКИ Папа может вар п/о 0,75 кг  Останкино</v>
          </cell>
          <cell r="B94" t="str">
            <v>шт</v>
          </cell>
          <cell r="C94">
            <v>235</v>
          </cell>
          <cell r="D94">
            <v>7</v>
          </cell>
          <cell r="E94">
            <v>13</v>
          </cell>
          <cell r="F94">
            <v>226</v>
          </cell>
          <cell r="G94">
            <v>0</v>
          </cell>
          <cell r="H94">
            <v>60</v>
          </cell>
          <cell r="I94" t="str">
            <v>не в матрице</v>
          </cell>
        </row>
        <row r="95">
          <cell r="A95" t="str">
            <v>6803 ВЕНСКАЯ САЛЯМИ п/к в/у 0,66кг 8шт  Останкино</v>
          </cell>
          <cell r="B95" t="str">
            <v>шт</v>
          </cell>
          <cell r="D95">
            <v>72</v>
          </cell>
          <cell r="E95">
            <v>7</v>
          </cell>
          <cell r="F95">
            <v>65</v>
          </cell>
          <cell r="G95">
            <v>0.66</v>
          </cell>
          <cell r="H95">
            <v>45</v>
          </cell>
          <cell r="I95" t="str">
            <v>в матрице</v>
          </cell>
        </row>
        <row r="96">
          <cell r="A96" t="str">
            <v>6804 СЕРВЕЛАТ КРЕМЛЕВСКИЙ в/к в/у 0,66кг 8шт  Останкино</v>
          </cell>
          <cell r="B96" t="str">
            <v>шт</v>
          </cell>
          <cell r="D96">
            <v>33</v>
          </cell>
          <cell r="E96">
            <v>2</v>
          </cell>
          <cell r="F96">
            <v>31</v>
          </cell>
          <cell r="G96">
            <v>0.66</v>
          </cell>
          <cell r="H96">
            <v>45</v>
          </cell>
          <cell r="I96" t="str">
            <v>в матрице</v>
          </cell>
        </row>
        <row r="97">
          <cell r="A97" t="str">
            <v>6806 СЕРВЕЛАТ ЕВРОПЕЙСКИЙ в/к в/у 0.66кг 8шт.</v>
          </cell>
          <cell r="B97" t="str">
            <v>шт</v>
          </cell>
          <cell r="G97">
            <v>0.66</v>
          </cell>
          <cell r="H97">
            <v>45</v>
          </cell>
          <cell r="I97" t="str">
            <v>в матрице</v>
          </cell>
        </row>
        <row r="98">
          <cell r="A98" t="str">
            <v>6807 СЕРВЕЛАТ ЕВРОПЕЙСКИЙ в/к в/у 0,33кг 8шт  Останкино</v>
          </cell>
          <cell r="B98" t="str">
            <v>шт</v>
          </cell>
          <cell r="D98">
            <v>48</v>
          </cell>
          <cell r="E98">
            <v>48</v>
          </cell>
          <cell r="G98">
            <v>0.33</v>
          </cell>
          <cell r="H98">
            <v>45</v>
          </cell>
          <cell r="I98" t="str">
            <v>в матрице</v>
          </cell>
        </row>
        <row r="99">
          <cell r="A99" t="str">
            <v>6822 ИЗ ОТБОРНОГО МЯСА ПМ сос п/о мгс 0,36кг  Останкино</v>
          </cell>
          <cell r="B99" t="str">
            <v>шт</v>
          </cell>
          <cell r="C99">
            <v>41</v>
          </cell>
          <cell r="D99">
            <v>136</v>
          </cell>
          <cell r="E99">
            <v>105</v>
          </cell>
          <cell r="F99">
            <v>45</v>
          </cell>
          <cell r="G99">
            <v>0.36</v>
          </cell>
          <cell r="H99" t="e">
            <v>#N/A</v>
          </cell>
          <cell r="I99" t="str">
            <v>в матрице</v>
          </cell>
        </row>
        <row r="100">
          <cell r="A100" t="str">
            <v>6826 МЯСНОЙ пашт п/о 1/150 12шт  Останкино</v>
          </cell>
          <cell r="B100" t="str">
            <v>шт</v>
          </cell>
          <cell r="C100">
            <v>56</v>
          </cell>
          <cell r="D100">
            <v>397</v>
          </cell>
          <cell r="E100">
            <v>143</v>
          </cell>
          <cell r="F100">
            <v>264</v>
          </cell>
          <cell r="G100">
            <v>0.15</v>
          </cell>
          <cell r="H100">
            <v>60</v>
          </cell>
          <cell r="I100" t="str">
            <v>в матрице</v>
          </cell>
        </row>
        <row r="101">
          <cell r="A101" t="str">
            <v>6827 НЕЖНЫЙ пашт п/о 1/150 12шт  Останкино</v>
          </cell>
          <cell r="B101" t="str">
            <v>шт</v>
          </cell>
          <cell r="C101">
            <v>121</v>
          </cell>
          <cell r="D101">
            <v>396</v>
          </cell>
          <cell r="E101">
            <v>125</v>
          </cell>
          <cell r="F101">
            <v>360</v>
          </cell>
          <cell r="G101">
            <v>0.15</v>
          </cell>
          <cell r="H101">
            <v>60</v>
          </cell>
          <cell r="I101" t="str">
            <v>в матрице</v>
          </cell>
        </row>
        <row r="102">
          <cell r="A102" t="str">
            <v>6828 ПЕЧЕНОЧНЫЙ пашт п/о 1/150 12шт  Останкино</v>
          </cell>
          <cell r="B102" t="str">
            <v>шт</v>
          </cell>
          <cell r="C102">
            <v>77</v>
          </cell>
          <cell r="D102">
            <v>396</v>
          </cell>
          <cell r="E102">
            <v>203</v>
          </cell>
          <cell r="F102">
            <v>218</v>
          </cell>
          <cell r="G102">
            <v>0.15</v>
          </cell>
          <cell r="H102">
            <v>60</v>
          </cell>
          <cell r="I102" t="str">
            <v>в матрице</v>
          </cell>
        </row>
        <row r="103">
          <cell r="A103" t="str">
            <v>БОНУС Z-ОСОБАЯ Коровино вар п/о 0.5кг_СНГ (6305)  ОСТАНКИНО</v>
          </cell>
          <cell r="B103" t="str">
            <v>шт</v>
          </cell>
          <cell r="C103">
            <v>-4</v>
          </cell>
          <cell r="E103">
            <v>11</v>
          </cell>
          <cell r="F103">
            <v>-15</v>
          </cell>
          <cell r="G103">
            <v>0</v>
          </cell>
          <cell r="H103" t="e">
            <v>#N/A</v>
          </cell>
          <cell r="I103" t="str">
            <v>не в матрице</v>
          </cell>
        </row>
        <row r="104">
          <cell r="A104" t="str">
            <v>БОНУС_6087 СОЧНЫЕ ПМ сос п/о мгс 0,45кг 10шт.  ОСТАНКИНО</v>
          </cell>
          <cell r="B104" t="str">
            <v>шт</v>
          </cell>
          <cell r="D104">
            <v>62</v>
          </cell>
          <cell r="E104">
            <v>77</v>
          </cell>
          <cell r="F104">
            <v>-17</v>
          </cell>
          <cell r="G104">
            <v>0</v>
          </cell>
          <cell r="H104">
            <v>45</v>
          </cell>
          <cell r="I104" t="str">
            <v>не в матрице</v>
          </cell>
        </row>
        <row r="105">
          <cell r="A105" t="str">
            <v>БОНУС_6088 СОЧНЫЕ сос п/о мгс 1*6 ОСТАНКИНО</v>
          </cell>
          <cell r="B105" t="str">
            <v>кг</v>
          </cell>
          <cell r="E105">
            <v>28.853999999999999</v>
          </cell>
          <cell r="F105">
            <v>-32.106000000000002</v>
          </cell>
          <cell r="G105">
            <v>0</v>
          </cell>
          <cell r="H105">
            <v>45</v>
          </cell>
          <cell r="I105" t="str">
            <v>не в матрице</v>
          </cell>
        </row>
        <row r="106">
          <cell r="A106" t="str">
            <v>ВЫВЕДЕНА!!!6348 ФИЛЕЙНАЯ Папа может вар п/о 0,4кг 8шт.  ОСТАНКИНО</v>
          </cell>
          <cell r="B106" t="str">
            <v>шт</v>
          </cell>
          <cell r="G106">
            <v>0</v>
          </cell>
          <cell r="H106" t="e">
            <v>#N/A</v>
          </cell>
          <cell r="I106" t="str">
            <v>не в матрице</v>
          </cell>
        </row>
        <row r="107">
          <cell r="A107" t="str">
            <v>У_5341 СЕРВЕЛАТ ОХОТНИЧИЙ в/к в/у  ОСТАНКИНО</v>
          </cell>
          <cell r="B107" t="str">
            <v>кг</v>
          </cell>
          <cell r="C107">
            <v>-1.43</v>
          </cell>
          <cell r="F107">
            <v>-1.43</v>
          </cell>
          <cell r="G107">
            <v>0</v>
          </cell>
          <cell r="H107" t="e">
            <v>#N/A</v>
          </cell>
          <cell r="I107" t="str">
            <v>не в матрице</v>
          </cell>
        </row>
        <row r="108">
          <cell r="A108" t="str">
            <v>5820 СЛИВОЧНЫЕ Папа может сос п/о мгс 2*2_45с   ОСТАНКИНО</v>
          </cell>
          <cell r="B108" t="str">
            <v>кг</v>
          </cell>
          <cell r="G108">
            <v>1</v>
          </cell>
          <cell r="H108" t="e">
            <v>#N/A</v>
          </cell>
          <cell r="I108" t="str">
            <v>в матрице</v>
          </cell>
        </row>
        <row r="109">
          <cell r="A109" t="str">
            <v>6498 МОЛОЧНАЯ Папа может вар п/о  ОСТАНКИНО</v>
          </cell>
          <cell r="B109" t="str">
            <v>кг</v>
          </cell>
          <cell r="G109">
            <v>1</v>
          </cell>
          <cell r="H109" t="e">
            <v>#N/A</v>
          </cell>
          <cell r="I109" t="str">
            <v>в матрице</v>
          </cell>
        </row>
        <row r="110">
          <cell r="A110" t="str">
            <v>6607 С ГОВЯДИНОЙ ПМ сар б/о мгс 1*3_45с</v>
          </cell>
          <cell r="B110" t="str">
            <v>кг</v>
          </cell>
          <cell r="G110">
            <v>1</v>
          </cell>
          <cell r="H110" t="e">
            <v>#N/A</v>
          </cell>
          <cell r="I110" t="str">
            <v>в матрице</v>
          </cell>
        </row>
        <row r="111">
          <cell r="A111" t="str">
            <v>5981 МОЛОЧНЫЕ ТРАДИЦ. сос п/о мгс 1*6_45с   ОСТАНКИНО</v>
          </cell>
          <cell r="B111" t="str">
            <v>кг</v>
          </cell>
          <cell r="G111">
            <v>1</v>
          </cell>
          <cell r="H111" t="e">
            <v>#N/A</v>
          </cell>
          <cell r="I111" t="str">
            <v>в матрице</v>
          </cell>
        </row>
        <row r="112">
          <cell r="A112" t="str">
            <v>6661 СОЧНЫЙ ГРИЛЬ ПМ сос п/о мгс 1,5*4_Маяк Останкино</v>
          </cell>
          <cell r="B112" t="str">
            <v>кг</v>
          </cell>
          <cell r="G112">
            <v>1</v>
          </cell>
          <cell r="H112" t="e">
            <v>#N/A</v>
          </cell>
          <cell r="I112" t="str">
            <v>в матрице</v>
          </cell>
        </row>
        <row r="113">
          <cell r="A113" t="str">
            <v>6755 ВЕТЧ.ЛЮБИТЕЛЬСКАЯ п/о 0,4кг 10шт.  Останкино</v>
          </cell>
          <cell r="B113" t="str">
            <v>шт</v>
          </cell>
          <cell r="G113">
            <v>0.4</v>
          </cell>
          <cell r="H113" t="e">
            <v>#N/A</v>
          </cell>
          <cell r="I113" t="str">
            <v>в матрице</v>
          </cell>
        </row>
        <row r="114">
          <cell r="A114" t="str">
            <v>5682 САЛЯМИ МЕЛКОЗЕРНЕНАЯ с/к в/у 1/120_60с   ОСТАНКИНО</v>
          </cell>
          <cell r="B114" t="str">
            <v>шт</v>
          </cell>
          <cell r="G114">
            <v>0.12</v>
          </cell>
          <cell r="H114" t="e">
            <v>#N/A</v>
          </cell>
          <cell r="I114" t="str">
            <v>в матрице</v>
          </cell>
        </row>
        <row r="115">
          <cell r="A115" t="str">
            <v>6701 СЕРВЕЛАТ ШВАРЦЕР ПМ в/к в/у 0.28кг 8шт.  ОСТАНКИНО</v>
          </cell>
          <cell r="B115" t="str">
            <v>шт</v>
          </cell>
          <cell r="G115">
            <v>0.28000000000000003</v>
          </cell>
          <cell r="H115" t="e">
            <v>#N/A</v>
          </cell>
          <cell r="I115" t="str">
            <v>в матрице</v>
          </cell>
        </row>
        <row r="116">
          <cell r="A116" t="str">
            <v>5224 ВЕТЧ.ИЗ ЛОПАТКИ Папа может п/о  ОСТАНКИНО</v>
          </cell>
          <cell r="B116" t="str">
            <v>кг</v>
          </cell>
          <cell r="G116">
            <v>1</v>
          </cell>
          <cell r="H116" t="e">
            <v>#N/A</v>
          </cell>
          <cell r="I116" t="str">
            <v>в матрице</v>
          </cell>
        </row>
        <row r="117">
          <cell r="A117" t="str">
            <v>6027 ВЕТЧ.ИЗ ЛОПАТКИ Папа может п/о 400*6  ОСТАНКИНО</v>
          </cell>
          <cell r="B117" t="str">
            <v>шт</v>
          </cell>
          <cell r="G117">
            <v>0.4</v>
          </cell>
          <cell r="H117" t="e">
            <v>#N/A</v>
          </cell>
          <cell r="I117" t="str">
            <v>в матрице</v>
          </cell>
        </row>
        <row r="118">
          <cell r="A118" t="str">
            <v>5206 Ладожская с/к в/у ОСТАНКИНО</v>
          </cell>
          <cell r="B118" t="str">
            <v>кг</v>
          </cell>
          <cell r="G118">
            <v>1</v>
          </cell>
          <cell r="H118" t="e">
            <v>#N/A</v>
          </cell>
          <cell r="I118" t="str">
            <v>в матрице</v>
          </cell>
        </row>
        <row r="119">
          <cell r="A119" t="str">
            <v>6448 Свинина Останкино 100г Мадера с/к в/у нарезка  ОСТАНКИНО</v>
          </cell>
          <cell r="B119" t="str">
            <v>шт</v>
          </cell>
          <cell r="G119">
            <v>0.1</v>
          </cell>
          <cell r="H119" t="e">
            <v>#N/A</v>
          </cell>
          <cell r="I119" t="str">
            <v>в матрице</v>
          </cell>
        </row>
        <row r="120">
          <cell r="A120" t="str">
            <v>6454 АРОМАТНАЯ с/к с/н в/у 1/100 10шт.  ОСТАНКИНО</v>
          </cell>
          <cell r="B120" t="str">
            <v>шт</v>
          </cell>
          <cell r="G120">
            <v>0.1</v>
          </cell>
          <cell r="H120" t="e">
            <v>#N/A</v>
          </cell>
          <cell r="I120" t="str">
            <v>в матрице</v>
          </cell>
        </row>
        <row r="121">
          <cell r="A121" t="str">
            <v>БЕКОН СЫРОКОПЧЕНЫЙ НАРЕЗКА В/У (шт.0.180кг)</v>
          </cell>
          <cell r="B121" t="str">
            <v>шт</v>
          </cell>
          <cell r="G121">
            <v>0.18</v>
          </cell>
          <cell r="H121" t="e">
            <v>#N/A</v>
          </cell>
          <cell r="I121" t="str">
            <v>в матрице</v>
          </cell>
        </row>
        <row r="122">
          <cell r="A122" t="str">
            <v>6550 МЯСНЫЕ Папа может сар б/о мгс 1*3 О 45с  Останкино</v>
          </cell>
          <cell r="B122" t="str">
            <v>кг</v>
          </cell>
          <cell r="G122">
            <v>1</v>
          </cell>
          <cell r="H122" t="e">
            <v>#N/A</v>
          </cell>
          <cell r="I122" t="str">
            <v>в матрице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42578125" style="8" customWidth="1"/>
    <col min="8" max="8" width="5.42578125" customWidth="1"/>
    <col min="9" max="9" width="12.140625" customWidth="1"/>
    <col min="10" max="11" width="6.42578125" customWidth="1"/>
    <col min="12" max="13" width="0.85546875" customWidth="1"/>
    <col min="14" max="18" width="6.42578125" customWidth="1"/>
    <col min="19" max="19" width="21.5703125" customWidth="1"/>
    <col min="20" max="21" width="5.140625" customWidth="1"/>
    <col min="22" max="26" width="6" customWidth="1"/>
    <col min="27" max="27" width="40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146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13053.165999999996</v>
      </c>
      <c r="F5" s="4">
        <f>SUM(F6:F497)</f>
        <v>18120.031999999996</v>
      </c>
      <c r="G5" s="6"/>
      <c r="H5" s="1"/>
      <c r="I5" s="1"/>
      <c r="J5" s="4">
        <f t="shared" ref="J5:R5" si="0">SUM(J6:J497)</f>
        <v>12722.568000000003</v>
      </c>
      <c r="K5" s="4">
        <f t="shared" si="0"/>
        <v>330.59799999999973</v>
      </c>
      <c r="L5" s="4">
        <f t="shared" si="0"/>
        <v>0</v>
      </c>
      <c r="M5" s="4">
        <f t="shared" si="0"/>
        <v>0</v>
      </c>
      <c r="N5" s="4">
        <f t="shared" si="0"/>
        <v>7240</v>
      </c>
      <c r="O5" s="4">
        <f t="shared" si="0"/>
        <v>2610.6331999999989</v>
      </c>
      <c r="P5" s="4">
        <f t="shared" si="0"/>
        <v>12315</v>
      </c>
      <c r="Q5" s="4">
        <f t="shared" si="0"/>
        <v>14510</v>
      </c>
      <c r="R5" s="4">
        <f t="shared" si="0"/>
        <v>7190</v>
      </c>
      <c r="S5" s="1"/>
      <c r="T5" s="1"/>
      <c r="U5" s="1"/>
      <c r="V5" s="4">
        <f>SUM(V6:V497)</f>
        <v>2120.3113999999996</v>
      </c>
      <c r="W5" s="4">
        <f>SUM(W6:W497)</f>
        <v>2032.3708000000008</v>
      </c>
      <c r="X5" s="4">
        <f>SUM(X6:X497)</f>
        <v>2443.5781999999995</v>
      </c>
      <c r="Y5" s="4">
        <f>SUM(Y6:Y497)</f>
        <v>2280.6341999999995</v>
      </c>
      <c r="Z5" s="4">
        <f>SUM(Z6:Z497)</f>
        <v>2596.7472000000002</v>
      </c>
      <c r="AA5" s="1"/>
      <c r="AB5" s="4">
        <f>SUM(AB6:AB497)</f>
        <v>11215.24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/>
      <c r="D6" s="1"/>
      <c r="E6" s="1"/>
      <c r="F6" s="1"/>
      <c r="G6" s="6">
        <v>0.4</v>
      </c>
      <c r="H6" s="1">
        <f>VLOOKUP(A6,[1]Sheet!$A:$H,8,0)</f>
        <v>60</v>
      </c>
      <c r="I6" s="1" t="str">
        <f>VLOOKUP(A6,[2]Sheet!$A:$I,9,0)</f>
        <v>в матрице</v>
      </c>
      <c r="J6" s="1">
        <v>3</v>
      </c>
      <c r="K6" s="1">
        <f t="shared" ref="K6:K37" si="1">E6-J6</f>
        <v>-3</v>
      </c>
      <c r="L6" s="1"/>
      <c r="M6" s="1"/>
      <c r="N6" s="1"/>
      <c r="O6" s="1">
        <f>E6/5</f>
        <v>0</v>
      </c>
      <c r="P6" s="5">
        <v>50</v>
      </c>
      <c r="Q6" s="5">
        <f>P6</f>
        <v>50</v>
      </c>
      <c r="R6" s="5"/>
      <c r="S6" s="1"/>
      <c r="T6" s="1" t="e">
        <f>(F6+N6+Q6)/O6</f>
        <v>#DIV/0!</v>
      </c>
      <c r="U6" s="1" t="e">
        <f>(F6+N6)/O6</f>
        <v>#DIV/0!</v>
      </c>
      <c r="V6" s="1">
        <v>6.6</v>
      </c>
      <c r="W6" s="1">
        <v>6.2</v>
      </c>
      <c r="X6" s="1">
        <v>7.6</v>
      </c>
      <c r="Y6" s="1">
        <v>12.2</v>
      </c>
      <c r="Z6" s="1">
        <v>13.2</v>
      </c>
      <c r="AA6" s="1"/>
      <c r="AB6" s="1">
        <f>Q6*G6</f>
        <v>20</v>
      </c>
      <c r="AC6" s="1"/>
      <c r="AD6" s="1"/>
      <c r="AE6" s="1">
        <f>E6*3-F6-N6-P6</f>
        <v>-50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33</v>
      </c>
      <c r="C7" s="1">
        <v>33.637</v>
      </c>
      <c r="D7" s="1">
        <v>0.17</v>
      </c>
      <c r="E7" s="1">
        <v>25.268000000000001</v>
      </c>
      <c r="F7" s="1">
        <v>8.0440000000000005</v>
      </c>
      <c r="G7" s="6">
        <v>1</v>
      </c>
      <c r="H7" s="1">
        <f>VLOOKUP(A7,[1]Sheet!$A:$H,8,0)</f>
        <v>120</v>
      </c>
      <c r="I7" s="1" t="str">
        <f>VLOOKUP(A7,[2]Sheet!$A:$I,9,0)</f>
        <v>в матрице</v>
      </c>
      <c r="J7" s="1">
        <v>25.6</v>
      </c>
      <c r="K7" s="1">
        <f t="shared" si="1"/>
        <v>-0.33200000000000074</v>
      </c>
      <c r="L7" s="1"/>
      <c r="M7" s="1"/>
      <c r="N7" s="1"/>
      <c r="O7" s="1">
        <f t="shared" ref="O7:O67" si="2">E7/5</f>
        <v>5.0536000000000003</v>
      </c>
      <c r="P7" s="5">
        <f>ROUND(11*O7-N7-F7,0)</f>
        <v>48</v>
      </c>
      <c r="Q7" s="5">
        <f t="shared" ref="Q7:Q21" si="3">P7</f>
        <v>48</v>
      </c>
      <c r="R7" s="5"/>
      <c r="S7" s="1"/>
      <c r="T7" s="1">
        <f t="shared" ref="T7:T22" si="4">(F7+N7+Q7)/O7</f>
        <v>11.089916099414278</v>
      </c>
      <c r="U7" s="1">
        <f t="shared" ref="U7:U67" si="5">(F7+N7)/O7</f>
        <v>1.5917365838214341</v>
      </c>
      <c r="V7" s="1">
        <v>3.6008</v>
      </c>
      <c r="W7" s="1">
        <v>0</v>
      </c>
      <c r="X7" s="1">
        <v>0</v>
      </c>
      <c r="Y7" s="1">
        <v>0</v>
      </c>
      <c r="Z7" s="1">
        <v>0</v>
      </c>
      <c r="AA7" s="1"/>
      <c r="AB7" s="1">
        <f t="shared" ref="AB7:AB22" si="6">Q7*G7</f>
        <v>48</v>
      </c>
      <c r="AC7" s="1"/>
      <c r="AD7" s="1"/>
      <c r="AE7" s="1">
        <f t="shared" ref="AE7:AE70" si="7">E7*3-F7-N7-P7</f>
        <v>19.760000000000005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33</v>
      </c>
      <c r="C8" s="1">
        <v>112.044</v>
      </c>
      <c r="D8" s="1">
        <v>198.48099999999999</v>
      </c>
      <c r="E8" s="1">
        <v>87.733999999999995</v>
      </c>
      <c r="F8" s="1">
        <v>188.49799999999999</v>
      </c>
      <c r="G8" s="6">
        <v>1</v>
      </c>
      <c r="H8" s="1">
        <f>VLOOKUP(A8,[1]Sheet!$A:$H,8,0)</f>
        <v>45</v>
      </c>
      <c r="I8" s="1" t="str">
        <f>VLOOKUP(A8,[2]Sheet!$A:$I,9,0)</f>
        <v>в матрице</v>
      </c>
      <c r="J8" s="1">
        <v>88.965999999999994</v>
      </c>
      <c r="K8" s="1">
        <f t="shared" si="1"/>
        <v>-1.2319999999999993</v>
      </c>
      <c r="L8" s="1"/>
      <c r="M8" s="1"/>
      <c r="N8" s="1"/>
      <c r="O8" s="1">
        <f t="shared" si="2"/>
        <v>17.546799999999998</v>
      </c>
      <c r="P8" s="5">
        <f>ROUND(13*O8-N8-F8,0)</f>
        <v>40</v>
      </c>
      <c r="Q8" s="5">
        <f t="shared" si="3"/>
        <v>40</v>
      </c>
      <c r="R8" s="5"/>
      <c r="S8" s="1"/>
      <c r="T8" s="1">
        <f t="shared" si="4"/>
        <v>13.022203478696971</v>
      </c>
      <c r="U8" s="1">
        <f t="shared" si="5"/>
        <v>10.742585542663051</v>
      </c>
      <c r="V8" s="1">
        <v>17.506399999999999</v>
      </c>
      <c r="W8" s="1">
        <v>20.7422</v>
      </c>
      <c r="X8" s="1">
        <v>19.8322</v>
      </c>
      <c r="Y8" s="1">
        <v>15.2904</v>
      </c>
      <c r="Z8" s="1">
        <v>20.527200000000001</v>
      </c>
      <c r="AA8" s="1"/>
      <c r="AB8" s="1">
        <f t="shared" si="6"/>
        <v>40</v>
      </c>
      <c r="AC8" s="1"/>
      <c r="AD8" s="1"/>
      <c r="AE8" s="1">
        <f t="shared" si="7"/>
        <v>34.704000000000008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33</v>
      </c>
      <c r="C9" s="1"/>
      <c r="D9" s="1">
        <v>600.83000000000004</v>
      </c>
      <c r="E9" s="1">
        <v>244.71299999999999</v>
      </c>
      <c r="F9" s="1">
        <v>321.48599999999999</v>
      </c>
      <c r="G9" s="6">
        <v>1</v>
      </c>
      <c r="H9" s="1">
        <f>VLOOKUP(A9,[1]Sheet!$A:$H,8,0)</f>
        <v>45</v>
      </c>
      <c r="I9" s="1" t="str">
        <f>VLOOKUP(A9,[2]Sheet!$A:$I,9,0)</f>
        <v>в матрице</v>
      </c>
      <c r="J9" s="1">
        <v>239.16200000000001</v>
      </c>
      <c r="K9" s="1">
        <f t="shared" si="1"/>
        <v>5.5509999999999877</v>
      </c>
      <c r="L9" s="1"/>
      <c r="M9" s="1"/>
      <c r="N9" s="1"/>
      <c r="O9" s="1">
        <f t="shared" si="2"/>
        <v>48.942599999999999</v>
      </c>
      <c r="P9" s="5">
        <f t="shared" ref="P9:P11" si="8">ROUND(13*O9-N9-F9,0)</f>
        <v>315</v>
      </c>
      <c r="Q9" s="5">
        <f t="shared" si="3"/>
        <v>315</v>
      </c>
      <c r="R9" s="5"/>
      <c r="S9" s="1"/>
      <c r="T9" s="1">
        <f t="shared" si="4"/>
        <v>13.004744333157618</v>
      </c>
      <c r="U9" s="1">
        <f t="shared" si="5"/>
        <v>6.5686334604209833</v>
      </c>
      <c r="V9" s="1">
        <v>28.916399999999999</v>
      </c>
      <c r="W9" s="1">
        <v>54.0304</v>
      </c>
      <c r="X9" s="1">
        <v>27.0808</v>
      </c>
      <c r="Y9" s="1">
        <v>44.694400000000002</v>
      </c>
      <c r="Z9" s="1">
        <v>72.012199999999993</v>
      </c>
      <c r="AA9" s="1"/>
      <c r="AB9" s="1">
        <f t="shared" si="6"/>
        <v>315</v>
      </c>
      <c r="AC9" s="1"/>
      <c r="AD9" s="1"/>
      <c r="AE9" s="1">
        <f t="shared" si="7"/>
        <v>97.65300000000002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33</v>
      </c>
      <c r="C10" s="1"/>
      <c r="D10" s="1">
        <v>4328.0649999999996</v>
      </c>
      <c r="E10" s="1">
        <v>2544.6120000000001</v>
      </c>
      <c r="F10" s="1">
        <v>1775.0139999999999</v>
      </c>
      <c r="G10" s="6">
        <v>1</v>
      </c>
      <c r="H10" s="1">
        <f>VLOOKUP(A10,[1]Sheet!$A:$H,8,0)</f>
        <v>60</v>
      </c>
      <c r="I10" s="1" t="str">
        <f>VLOOKUP(A10,[2]Sheet!$A:$I,9,0)</f>
        <v>в матрице</v>
      </c>
      <c r="J10" s="1">
        <v>2442.9250000000002</v>
      </c>
      <c r="K10" s="1">
        <f t="shared" si="1"/>
        <v>101.6869999999999</v>
      </c>
      <c r="L10" s="1"/>
      <c r="M10" s="1"/>
      <c r="N10" s="1">
        <v>1700</v>
      </c>
      <c r="O10" s="1">
        <f t="shared" si="2"/>
        <v>508.92240000000004</v>
      </c>
      <c r="P10" s="5">
        <f t="shared" si="8"/>
        <v>3141</v>
      </c>
      <c r="Q10" s="5">
        <f t="shared" si="3"/>
        <v>3141</v>
      </c>
      <c r="R10" s="5"/>
      <c r="S10" s="1"/>
      <c r="T10" s="1">
        <f t="shared" si="4"/>
        <v>13.000044800543265</v>
      </c>
      <c r="U10" s="1">
        <f t="shared" si="5"/>
        <v>6.8281804848833536</v>
      </c>
      <c r="V10" s="1">
        <v>99.445599999999999</v>
      </c>
      <c r="W10" s="1">
        <v>352.43819999999999</v>
      </c>
      <c r="X10" s="1">
        <v>479.81040000000002</v>
      </c>
      <c r="Y10" s="1">
        <v>435.22059999999999</v>
      </c>
      <c r="Z10" s="1">
        <v>495.39280000000002</v>
      </c>
      <c r="AA10" s="1"/>
      <c r="AB10" s="1">
        <f t="shared" si="6"/>
        <v>3141</v>
      </c>
      <c r="AC10" s="1"/>
      <c r="AD10" s="1"/>
      <c r="AE10" s="1">
        <f t="shared" si="7"/>
        <v>1017.8220000000001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33</v>
      </c>
      <c r="C11" s="1">
        <v>142.68</v>
      </c>
      <c r="D11" s="1">
        <v>303.59100000000001</v>
      </c>
      <c r="E11" s="1">
        <v>210.87700000000001</v>
      </c>
      <c r="F11" s="1">
        <v>195.82499999999999</v>
      </c>
      <c r="G11" s="6">
        <v>1</v>
      </c>
      <c r="H11" s="1">
        <f>VLOOKUP(A11,[1]Sheet!$A:$H,8,0)</f>
        <v>60</v>
      </c>
      <c r="I11" s="1" t="str">
        <f>VLOOKUP(A11,[2]Sheet!$A:$I,9,0)</f>
        <v>в матрице</v>
      </c>
      <c r="J11" s="1">
        <v>205.435</v>
      </c>
      <c r="K11" s="1">
        <f t="shared" si="1"/>
        <v>5.4420000000000073</v>
      </c>
      <c r="L11" s="1"/>
      <c r="M11" s="1"/>
      <c r="N11" s="1">
        <v>120</v>
      </c>
      <c r="O11" s="1">
        <f t="shared" si="2"/>
        <v>42.175400000000003</v>
      </c>
      <c r="P11" s="5">
        <f t="shared" si="8"/>
        <v>232</v>
      </c>
      <c r="Q11" s="5">
        <f t="shared" si="3"/>
        <v>232</v>
      </c>
      <c r="R11" s="5"/>
      <c r="S11" s="1"/>
      <c r="T11" s="1">
        <f t="shared" si="4"/>
        <v>12.989206978475604</v>
      </c>
      <c r="U11" s="1">
        <f t="shared" si="5"/>
        <v>7.4883699976763696</v>
      </c>
      <c r="V11" s="1">
        <v>37.186</v>
      </c>
      <c r="W11" s="1">
        <v>35.4636</v>
      </c>
      <c r="X11" s="1">
        <v>37.272199999999998</v>
      </c>
      <c r="Y11" s="1">
        <v>42.003399999999999</v>
      </c>
      <c r="Z11" s="1">
        <v>46.1128</v>
      </c>
      <c r="AA11" s="1"/>
      <c r="AB11" s="1">
        <f t="shared" si="6"/>
        <v>232</v>
      </c>
      <c r="AC11" s="1"/>
      <c r="AD11" s="1"/>
      <c r="AE11" s="1">
        <f t="shared" si="7"/>
        <v>84.806000000000097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33</v>
      </c>
      <c r="C12" s="1">
        <v>89.962999999999994</v>
      </c>
      <c r="D12" s="1">
        <v>610.63300000000004</v>
      </c>
      <c r="E12" s="1">
        <v>298.17599999999999</v>
      </c>
      <c r="F12" s="1">
        <v>309.05099999999999</v>
      </c>
      <c r="G12" s="6">
        <v>1</v>
      </c>
      <c r="H12" s="1">
        <f>VLOOKUP(A12,[1]Sheet!$A:$H,8,0)</f>
        <v>60</v>
      </c>
      <c r="I12" s="1" t="str">
        <f>VLOOKUP(A12,[2]Sheet!$A:$I,9,0)</f>
        <v>в матрице</v>
      </c>
      <c r="J12" s="1">
        <v>375.53300000000002</v>
      </c>
      <c r="K12" s="1">
        <f t="shared" si="1"/>
        <v>-77.357000000000028</v>
      </c>
      <c r="L12" s="1"/>
      <c r="M12" s="1"/>
      <c r="N12" s="1">
        <v>600</v>
      </c>
      <c r="O12" s="1">
        <f t="shared" si="2"/>
        <v>59.635199999999998</v>
      </c>
      <c r="P12" s="5"/>
      <c r="Q12" s="5">
        <v>200</v>
      </c>
      <c r="R12" s="5">
        <v>200</v>
      </c>
      <c r="S12" s="1"/>
      <c r="T12" s="1">
        <f t="shared" si="4"/>
        <v>18.597254641553981</v>
      </c>
      <c r="U12" s="1">
        <f t="shared" si="5"/>
        <v>15.243530666452028</v>
      </c>
      <c r="V12" s="1">
        <v>88.669399999999996</v>
      </c>
      <c r="W12" s="1">
        <v>75.075400000000002</v>
      </c>
      <c r="X12" s="1">
        <v>92.199399999999997</v>
      </c>
      <c r="Y12" s="1">
        <v>79.56219999999999</v>
      </c>
      <c r="Z12" s="1">
        <v>98.072199999999995</v>
      </c>
      <c r="AA12" s="1"/>
      <c r="AB12" s="1">
        <f t="shared" si="6"/>
        <v>200</v>
      </c>
      <c r="AC12" s="1"/>
      <c r="AD12" s="1"/>
      <c r="AE12" s="1">
        <f t="shared" si="7"/>
        <v>-14.522999999999911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31</v>
      </c>
      <c r="C13" s="1">
        <v>365</v>
      </c>
      <c r="D13" s="1"/>
      <c r="E13" s="1">
        <v>63</v>
      </c>
      <c r="F13" s="1">
        <v>293</v>
      </c>
      <c r="G13" s="6">
        <v>0.25</v>
      </c>
      <c r="H13" s="1">
        <f>VLOOKUP(A13,[1]Sheet!$A:$H,8,0)</f>
        <v>120</v>
      </c>
      <c r="I13" s="1" t="str">
        <f>VLOOKUP(A13,[2]Sheet!$A:$I,9,0)</f>
        <v>в матрице</v>
      </c>
      <c r="J13" s="1">
        <v>62.5</v>
      </c>
      <c r="K13" s="1">
        <f t="shared" si="1"/>
        <v>0.5</v>
      </c>
      <c r="L13" s="1"/>
      <c r="M13" s="1"/>
      <c r="N13" s="1"/>
      <c r="O13" s="1">
        <f t="shared" si="2"/>
        <v>12.6</v>
      </c>
      <c r="P13" s="5"/>
      <c r="Q13" s="5">
        <f t="shared" si="3"/>
        <v>0</v>
      </c>
      <c r="R13" s="5"/>
      <c r="S13" s="1"/>
      <c r="T13" s="1">
        <f t="shared" si="4"/>
        <v>23.253968253968253</v>
      </c>
      <c r="U13" s="1">
        <f t="shared" si="5"/>
        <v>23.253968253968253</v>
      </c>
      <c r="V13" s="1">
        <v>13</v>
      </c>
      <c r="W13" s="1">
        <v>12.6</v>
      </c>
      <c r="X13" s="1">
        <v>20.2</v>
      </c>
      <c r="Y13" s="1">
        <v>12.2</v>
      </c>
      <c r="Z13" s="1">
        <v>14.8</v>
      </c>
      <c r="AA13" s="10" t="s">
        <v>144</v>
      </c>
      <c r="AB13" s="1">
        <f t="shared" si="6"/>
        <v>0</v>
      </c>
      <c r="AC13" s="1"/>
      <c r="AD13" s="1"/>
      <c r="AE13" s="1">
        <f t="shared" si="7"/>
        <v>-104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33</v>
      </c>
      <c r="C14" s="1">
        <v>60.868000000000002</v>
      </c>
      <c r="D14" s="1">
        <v>76.727000000000004</v>
      </c>
      <c r="E14" s="1">
        <v>95.671000000000006</v>
      </c>
      <c r="F14" s="1">
        <v>37.409999999999997</v>
      </c>
      <c r="G14" s="6">
        <v>1</v>
      </c>
      <c r="H14" s="1">
        <f>VLOOKUP(A14,[1]Sheet!$A:$H,8,0)</f>
        <v>60</v>
      </c>
      <c r="I14" s="1" t="str">
        <f>VLOOKUP(A14,[2]Sheet!$A:$I,9,0)</f>
        <v>в матрице</v>
      </c>
      <c r="J14" s="1">
        <v>83.2</v>
      </c>
      <c r="K14" s="1">
        <f t="shared" si="1"/>
        <v>12.471000000000004</v>
      </c>
      <c r="L14" s="1"/>
      <c r="M14" s="1"/>
      <c r="N14" s="1"/>
      <c r="O14" s="1">
        <f t="shared" si="2"/>
        <v>19.1342</v>
      </c>
      <c r="P14" s="5">
        <f>ROUND(11*O14-N14-F14,0)</f>
        <v>173</v>
      </c>
      <c r="Q14" s="5">
        <f t="shared" si="3"/>
        <v>173</v>
      </c>
      <c r="R14" s="5"/>
      <c r="S14" s="1"/>
      <c r="T14" s="1">
        <f t="shared" si="4"/>
        <v>10.996540226400894</v>
      </c>
      <c r="U14" s="1">
        <f t="shared" si="5"/>
        <v>1.9551379205819943</v>
      </c>
      <c r="V14" s="1">
        <v>9.0445999999999991</v>
      </c>
      <c r="W14" s="1">
        <v>9.0120000000000005</v>
      </c>
      <c r="X14" s="1">
        <v>0</v>
      </c>
      <c r="Y14" s="1">
        <v>11.7744</v>
      </c>
      <c r="Z14" s="1">
        <v>0</v>
      </c>
      <c r="AA14" s="1" t="s">
        <v>41</v>
      </c>
      <c r="AB14" s="1">
        <f t="shared" si="6"/>
        <v>173</v>
      </c>
      <c r="AC14" s="1"/>
      <c r="AD14" s="1"/>
      <c r="AE14" s="1">
        <f t="shared" si="7"/>
        <v>76.603000000000037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33</v>
      </c>
      <c r="C15" s="1">
        <v>167.99600000000001</v>
      </c>
      <c r="D15" s="1">
        <v>94.674000000000007</v>
      </c>
      <c r="E15" s="1">
        <v>93.308999999999997</v>
      </c>
      <c r="F15" s="1">
        <v>153.33699999999999</v>
      </c>
      <c r="G15" s="6">
        <v>1</v>
      </c>
      <c r="H15" s="1">
        <f>VLOOKUP(A15,[1]Sheet!$A:$H,8,0)</f>
        <v>60</v>
      </c>
      <c r="I15" s="1" t="str">
        <f>VLOOKUP(A15,[2]Sheet!$A:$I,9,0)</f>
        <v>в матрице</v>
      </c>
      <c r="J15" s="1">
        <v>97.6</v>
      </c>
      <c r="K15" s="1">
        <f t="shared" si="1"/>
        <v>-4.2909999999999968</v>
      </c>
      <c r="L15" s="1"/>
      <c r="M15" s="1"/>
      <c r="N15" s="1"/>
      <c r="O15" s="1">
        <f t="shared" si="2"/>
        <v>18.661799999999999</v>
      </c>
      <c r="P15" s="5">
        <f t="shared" ref="P15:P17" si="9">ROUND(13*O15-N15-F15,0)</f>
        <v>89</v>
      </c>
      <c r="Q15" s="5">
        <v>130</v>
      </c>
      <c r="R15" s="5">
        <v>150</v>
      </c>
      <c r="S15" s="1"/>
      <c r="T15" s="1">
        <f t="shared" si="4"/>
        <v>15.182726210762091</v>
      </c>
      <c r="U15" s="1">
        <f t="shared" si="5"/>
        <v>8.2166243342014162</v>
      </c>
      <c r="V15" s="1">
        <v>16.4026</v>
      </c>
      <c r="W15" s="1">
        <v>13.571</v>
      </c>
      <c r="X15" s="1">
        <v>17.1128</v>
      </c>
      <c r="Y15" s="1">
        <v>29.089600000000001</v>
      </c>
      <c r="Z15" s="1">
        <v>11.9018</v>
      </c>
      <c r="AA15" s="1"/>
      <c r="AB15" s="1">
        <f t="shared" si="6"/>
        <v>130</v>
      </c>
      <c r="AC15" s="1"/>
      <c r="AD15" s="1"/>
      <c r="AE15" s="1">
        <f t="shared" si="7"/>
        <v>37.590000000000032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33</v>
      </c>
      <c r="C16" s="1">
        <v>65.977000000000004</v>
      </c>
      <c r="D16" s="1"/>
      <c r="E16" s="1">
        <v>31.795999999999999</v>
      </c>
      <c r="F16" s="1">
        <v>27.620999999999999</v>
      </c>
      <c r="G16" s="6">
        <v>1</v>
      </c>
      <c r="H16" s="1">
        <f>VLOOKUP(A16,[1]Sheet!$A:$H,8,0)</f>
        <v>60</v>
      </c>
      <c r="I16" s="1" t="str">
        <f>VLOOKUP(A16,[2]Sheet!$A:$I,9,0)</f>
        <v>в матрице</v>
      </c>
      <c r="J16" s="1">
        <v>30.8</v>
      </c>
      <c r="K16" s="1">
        <f t="shared" si="1"/>
        <v>0.99599999999999866</v>
      </c>
      <c r="L16" s="1"/>
      <c r="M16" s="1"/>
      <c r="N16" s="1"/>
      <c r="O16" s="1">
        <f t="shared" si="2"/>
        <v>6.3591999999999995</v>
      </c>
      <c r="P16" s="5">
        <f t="shared" si="9"/>
        <v>55</v>
      </c>
      <c r="Q16" s="5">
        <f t="shared" si="3"/>
        <v>55</v>
      </c>
      <c r="R16" s="5"/>
      <c r="S16" s="1"/>
      <c r="T16" s="1">
        <f t="shared" si="4"/>
        <v>12.992357529248963</v>
      </c>
      <c r="U16" s="1">
        <f t="shared" si="5"/>
        <v>4.343470876839854</v>
      </c>
      <c r="V16" s="1">
        <v>3.9605999999999999</v>
      </c>
      <c r="W16" s="1">
        <v>4.3648000000000007</v>
      </c>
      <c r="X16" s="1">
        <v>0.39760000000000001</v>
      </c>
      <c r="Y16" s="1">
        <v>10.186199999999999</v>
      </c>
      <c r="Z16" s="1">
        <v>2.9106000000000001</v>
      </c>
      <c r="AA16" s="1"/>
      <c r="AB16" s="1">
        <f t="shared" si="6"/>
        <v>55</v>
      </c>
      <c r="AC16" s="1"/>
      <c r="AD16" s="1"/>
      <c r="AE16" s="1">
        <f t="shared" si="7"/>
        <v>12.76700000000001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33</v>
      </c>
      <c r="C17" s="1">
        <v>382.46300000000002</v>
      </c>
      <c r="D17" s="1">
        <v>127.994</v>
      </c>
      <c r="E17" s="1">
        <v>169.34</v>
      </c>
      <c r="F17" s="1">
        <v>269.428</v>
      </c>
      <c r="G17" s="6">
        <v>1</v>
      </c>
      <c r="H17" s="1">
        <f>VLOOKUP(A17,[1]Sheet!$A:$H,8,0)</f>
        <v>45</v>
      </c>
      <c r="I17" s="1" t="str">
        <f>VLOOKUP(A17,[2]Sheet!$A:$I,9,0)</f>
        <v>в матрице</v>
      </c>
      <c r="J17" s="1">
        <v>164.98400000000001</v>
      </c>
      <c r="K17" s="1">
        <f t="shared" si="1"/>
        <v>4.3559999999999945</v>
      </c>
      <c r="L17" s="1"/>
      <c r="M17" s="1"/>
      <c r="N17" s="1">
        <v>50</v>
      </c>
      <c r="O17" s="1">
        <f t="shared" si="2"/>
        <v>33.868000000000002</v>
      </c>
      <c r="P17" s="5">
        <f t="shared" si="9"/>
        <v>121</v>
      </c>
      <c r="Q17" s="5">
        <f t="shared" si="3"/>
        <v>121</v>
      </c>
      <c r="R17" s="5"/>
      <c r="S17" s="1"/>
      <c r="T17" s="1">
        <f t="shared" si="4"/>
        <v>13.004251801110192</v>
      </c>
      <c r="U17" s="1">
        <f t="shared" si="5"/>
        <v>9.4315578126845399</v>
      </c>
      <c r="V17" s="1">
        <v>34.218600000000002</v>
      </c>
      <c r="W17" s="1">
        <v>13.591799999999999</v>
      </c>
      <c r="X17" s="1">
        <v>35.1402</v>
      </c>
      <c r="Y17" s="1">
        <v>17.811599999999999</v>
      </c>
      <c r="Z17" s="1">
        <v>37.254800000000003</v>
      </c>
      <c r="AA17" s="1"/>
      <c r="AB17" s="1">
        <f t="shared" si="6"/>
        <v>121</v>
      </c>
      <c r="AC17" s="1"/>
      <c r="AD17" s="1"/>
      <c r="AE17" s="1">
        <f t="shared" si="7"/>
        <v>67.591999999999985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31</v>
      </c>
      <c r="C18" s="1">
        <v>166</v>
      </c>
      <c r="D18" s="1">
        <v>35</v>
      </c>
      <c r="E18" s="1">
        <v>35</v>
      </c>
      <c r="F18" s="1">
        <v>159</v>
      </c>
      <c r="G18" s="6">
        <v>0.25</v>
      </c>
      <c r="H18" s="1">
        <f>VLOOKUP(A18,[1]Sheet!$A:$H,8,0)</f>
        <v>120</v>
      </c>
      <c r="I18" s="1" t="str">
        <f>VLOOKUP(A18,[2]Sheet!$A:$I,9,0)</f>
        <v>в матрице</v>
      </c>
      <c r="J18" s="1">
        <v>35</v>
      </c>
      <c r="K18" s="1">
        <f t="shared" si="1"/>
        <v>0</v>
      </c>
      <c r="L18" s="1"/>
      <c r="M18" s="1"/>
      <c r="N18" s="1"/>
      <c r="O18" s="1">
        <f t="shared" si="2"/>
        <v>7</v>
      </c>
      <c r="P18" s="5"/>
      <c r="Q18" s="5">
        <f t="shared" si="3"/>
        <v>0</v>
      </c>
      <c r="R18" s="5"/>
      <c r="S18" s="1"/>
      <c r="T18" s="1">
        <f t="shared" si="4"/>
        <v>22.714285714285715</v>
      </c>
      <c r="U18" s="1">
        <f t="shared" si="5"/>
        <v>22.714285714285715</v>
      </c>
      <c r="V18" s="1">
        <v>9.8000000000000007</v>
      </c>
      <c r="W18" s="1">
        <v>8.1999999999999993</v>
      </c>
      <c r="X18" s="1">
        <v>13.6</v>
      </c>
      <c r="Y18" s="1">
        <v>5.4</v>
      </c>
      <c r="Z18" s="1">
        <v>11.6</v>
      </c>
      <c r="AA18" s="10" t="s">
        <v>144</v>
      </c>
      <c r="AB18" s="1">
        <f t="shared" si="6"/>
        <v>0</v>
      </c>
      <c r="AC18" s="1"/>
      <c r="AD18" s="1"/>
      <c r="AE18" s="1">
        <f t="shared" si="7"/>
        <v>-54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46</v>
      </c>
      <c r="B19" s="1" t="s">
        <v>33</v>
      </c>
      <c r="C19" s="1">
        <v>323.52100000000002</v>
      </c>
      <c r="D19" s="1">
        <v>385.24299999999999</v>
      </c>
      <c r="E19" s="1">
        <v>211.012</v>
      </c>
      <c r="F19" s="1">
        <v>419.161</v>
      </c>
      <c r="G19" s="6">
        <v>1</v>
      </c>
      <c r="H19" s="1">
        <f>VLOOKUP(A19,[1]Sheet!$A:$H,8,0)</f>
        <v>45</v>
      </c>
      <c r="I19" s="1" t="str">
        <f>VLOOKUP(A19,[2]Sheet!$A:$I,9,0)</f>
        <v>в матрице</v>
      </c>
      <c r="J19" s="1">
        <v>185.84299999999999</v>
      </c>
      <c r="K19" s="1">
        <f t="shared" si="1"/>
        <v>25.169000000000011</v>
      </c>
      <c r="L19" s="1"/>
      <c r="M19" s="1"/>
      <c r="N19" s="1">
        <v>50</v>
      </c>
      <c r="O19" s="1">
        <f t="shared" si="2"/>
        <v>42.202399999999997</v>
      </c>
      <c r="P19" s="5">
        <f t="shared" ref="P19:P21" si="10">ROUND(13*O19-N19-F19,0)</f>
        <v>79</v>
      </c>
      <c r="Q19" s="5">
        <f t="shared" si="3"/>
        <v>79</v>
      </c>
      <c r="R19" s="5"/>
      <c r="S19" s="1"/>
      <c r="T19" s="1">
        <f t="shared" si="4"/>
        <v>12.988858453547667</v>
      </c>
      <c r="U19" s="1">
        <f t="shared" si="5"/>
        <v>11.116926999412357</v>
      </c>
      <c r="V19" s="1">
        <v>46.598999999999997</v>
      </c>
      <c r="W19" s="1">
        <v>43.937399999999997</v>
      </c>
      <c r="X19" s="1">
        <v>38.616</v>
      </c>
      <c r="Y19" s="1">
        <v>29.517199999999999</v>
      </c>
      <c r="Z19" s="1">
        <v>43.061799999999998</v>
      </c>
      <c r="AA19" s="1"/>
      <c r="AB19" s="1">
        <f t="shared" si="6"/>
        <v>79</v>
      </c>
      <c r="AC19" s="1"/>
      <c r="AD19" s="1"/>
      <c r="AE19" s="1">
        <f t="shared" si="7"/>
        <v>84.875000000000057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47</v>
      </c>
      <c r="B20" s="1" t="s">
        <v>31</v>
      </c>
      <c r="C20" s="1">
        <v>193</v>
      </c>
      <c r="D20" s="1">
        <v>250</v>
      </c>
      <c r="E20" s="1">
        <v>134</v>
      </c>
      <c r="F20" s="1">
        <v>274</v>
      </c>
      <c r="G20" s="6">
        <v>0.12</v>
      </c>
      <c r="H20" s="1">
        <f>VLOOKUP(A20,[1]Sheet!$A:$H,8,0)</f>
        <v>60</v>
      </c>
      <c r="I20" s="1" t="str">
        <f>VLOOKUP(A20,[2]Sheet!$A:$I,9,0)</f>
        <v>в матрице</v>
      </c>
      <c r="J20" s="1">
        <v>132</v>
      </c>
      <c r="K20" s="1">
        <f t="shared" si="1"/>
        <v>2</v>
      </c>
      <c r="L20" s="1"/>
      <c r="M20" s="1"/>
      <c r="N20" s="1"/>
      <c r="O20" s="1">
        <f t="shared" si="2"/>
        <v>26.8</v>
      </c>
      <c r="P20" s="5">
        <f t="shared" si="10"/>
        <v>74</v>
      </c>
      <c r="Q20" s="5">
        <f t="shared" si="3"/>
        <v>74</v>
      </c>
      <c r="R20" s="5"/>
      <c r="S20" s="1"/>
      <c r="T20" s="1">
        <f t="shared" si="4"/>
        <v>12.985074626865671</v>
      </c>
      <c r="U20" s="1">
        <f t="shared" si="5"/>
        <v>10.223880597014926</v>
      </c>
      <c r="V20" s="1">
        <v>21.4</v>
      </c>
      <c r="W20" s="1">
        <v>32.799999999999997</v>
      </c>
      <c r="X20" s="1">
        <v>30.4</v>
      </c>
      <c r="Y20" s="1">
        <v>36.799999999999997</v>
      </c>
      <c r="Z20" s="1">
        <v>33.4</v>
      </c>
      <c r="AA20" s="1"/>
      <c r="AB20" s="1">
        <f t="shared" si="6"/>
        <v>8.879999999999999</v>
      </c>
      <c r="AC20" s="1"/>
      <c r="AD20" s="1"/>
      <c r="AE20" s="1">
        <f t="shared" si="7"/>
        <v>54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48</v>
      </c>
      <c r="B21" s="1" t="s">
        <v>31</v>
      </c>
      <c r="C21" s="1">
        <v>266</v>
      </c>
      <c r="D21" s="1">
        <v>96</v>
      </c>
      <c r="E21" s="1">
        <v>128</v>
      </c>
      <c r="F21" s="1">
        <v>226</v>
      </c>
      <c r="G21" s="6">
        <v>0.25</v>
      </c>
      <c r="H21" s="1">
        <f>VLOOKUP(A21,[1]Sheet!$A:$H,8,0)</f>
        <v>120</v>
      </c>
      <c r="I21" s="1" t="str">
        <f>VLOOKUP(A21,[2]Sheet!$A:$I,9,0)</f>
        <v>в матрице</v>
      </c>
      <c r="J21" s="1">
        <v>126</v>
      </c>
      <c r="K21" s="1">
        <f t="shared" si="1"/>
        <v>2</v>
      </c>
      <c r="L21" s="1"/>
      <c r="M21" s="1"/>
      <c r="N21" s="1"/>
      <c r="O21" s="1">
        <f t="shared" si="2"/>
        <v>25.6</v>
      </c>
      <c r="P21" s="5">
        <f t="shared" si="10"/>
        <v>107</v>
      </c>
      <c r="Q21" s="5">
        <f t="shared" si="3"/>
        <v>107</v>
      </c>
      <c r="R21" s="5"/>
      <c r="S21" s="1"/>
      <c r="T21" s="1">
        <f t="shared" si="4"/>
        <v>13.0078125</v>
      </c>
      <c r="U21" s="1">
        <f t="shared" si="5"/>
        <v>8.828125</v>
      </c>
      <c r="V21" s="1">
        <v>13.4</v>
      </c>
      <c r="W21" s="1">
        <v>13.8</v>
      </c>
      <c r="X21" s="1">
        <v>16.8</v>
      </c>
      <c r="Y21" s="1">
        <v>15.2</v>
      </c>
      <c r="Z21" s="1">
        <v>14.6</v>
      </c>
      <c r="AA21" s="1"/>
      <c r="AB21" s="1">
        <f t="shared" si="6"/>
        <v>26.75</v>
      </c>
      <c r="AC21" s="1"/>
      <c r="AD21" s="1"/>
      <c r="AE21" s="1">
        <f t="shared" si="7"/>
        <v>51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49</v>
      </c>
      <c r="B22" s="1" t="s">
        <v>33</v>
      </c>
      <c r="C22" s="1">
        <v>40.043999999999997</v>
      </c>
      <c r="D22" s="1"/>
      <c r="E22" s="1">
        <v>32.521999999999998</v>
      </c>
      <c r="F22" s="1">
        <v>2.0049999999999999</v>
      </c>
      <c r="G22" s="6">
        <v>1</v>
      </c>
      <c r="H22" s="1">
        <f>VLOOKUP(A22,[1]Sheet!$A:$H,8,0)</f>
        <v>120</v>
      </c>
      <c r="I22" s="1" t="str">
        <f>VLOOKUP(A22,[2]Sheet!$A:$I,9,0)</f>
        <v>в матрице</v>
      </c>
      <c r="J22" s="1">
        <v>35.698</v>
      </c>
      <c r="K22" s="1">
        <f t="shared" si="1"/>
        <v>-3.1760000000000019</v>
      </c>
      <c r="L22" s="1"/>
      <c r="M22" s="1"/>
      <c r="N22" s="1"/>
      <c r="O22" s="1">
        <f t="shared" si="2"/>
        <v>6.5043999999999995</v>
      </c>
      <c r="P22" s="5">
        <f>ROUND(9*O22-N22-F22,0)</f>
        <v>57</v>
      </c>
      <c r="Q22" s="5">
        <v>70</v>
      </c>
      <c r="R22" s="5">
        <v>100</v>
      </c>
      <c r="S22" s="1"/>
      <c r="T22" s="1">
        <f t="shared" si="4"/>
        <v>11.070198634770309</v>
      </c>
      <c r="U22" s="1">
        <f t="shared" si="5"/>
        <v>0.30825287497693871</v>
      </c>
      <c r="V22" s="1">
        <v>2.8954</v>
      </c>
      <c r="W22" s="1">
        <v>0</v>
      </c>
      <c r="X22" s="1">
        <v>0</v>
      </c>
      <c r="Y22" s="1">
        <v>0</v>
      </c>
      <c r="Z22" s="1">
        <v>0</v>
      </c>
      <c r="AA22" s="1"/>
      <c r="AB22" s="1">
        <f t="shared" si="6"/>
        <v>70</v>
      </c>
      <c r="AC22" s="1"/>
      <c r="AD22" s="1"/>
      <c r="AE22" s="1">
        <f t="shared" si="7"/>
        <v>38.561000000000007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50</v>
      </c>
      <c r="B23" s="11" t="s">
        <v>33</v>
      </c>
      <c r="C23" s="11"/>
      <c r="D23" s="11">
        <v>1.607</v>
      </c>
      <c r="E23" s="11"/>
      <c r="F23" s="11"/>
      <c r="G23" s="12">
        <v>0</v>
      </c>
      <c r="H23" s="11" t="e">
        <v>#N/A</v>
      </c>
      <c r="I23" s="11" t="str">
        <f>VLOOKUP(A23,[2]Sheet!$A:$I,9,0)</f>
        <v>не в матрице</v>
      </c>
      <c r="J23" s="11"/>
      <c r="K23" s="11">
        <f t="shared" si="1"/>
        <v>0</v>
      </c>
      <c r="L23" s="11"/>
      <c r="M23" s="11"/>
      <c r="N23" s="11"/>
      <c r="O23" s="11">
        <f t="shared" si="2"/>
        <v>0</v>
      </c>
      <c r="P23" s="13"/>
      <c r="Q23" s="13"/>
      <c r="R23" s="13"/>
      <c r="S23" s="11"/>
      <c r="T23" s="11" t="e">
        <f t="shared" ref="T23:T62" si="11">(F23+N23+P23)/O23</f>
        <v>#DIV/0!</v>
      </c>
      <c r="U23" s="11" t="e">
        <f t="shared" si="5"/>
        <v>#DIV/0!</v>
      </c>
      <c r="V23" s="11">
        <v>0.32140000000000002</v>
      </c>
      <c r="W23" s="11">
        <v>0</v>
      </c>
      <c r="X23" s="11">
        <v>0</v>
      </c>
      <c r="Y23" s="11">
        <v>0</v>
      </c>
      <c r="Z23" s="11">
        <v>0</v>
      </c>
      <c r="AA23" s="11"/>
      <c r="AB23" s="11">
        <f t="shared" ref="AB23:AB62" si="12">P23*G23</f>
        <v>0</v>
      </c>
      <c r="AC23" s="1"/>
      <c r="AD23" s="1"/>
      <c r="AE23" s="1">
        <f t="shared" si="7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51</v>
      </c>
      <c r="B24" s="1" t="s">
        <v>31</v>
      </c>
      <c r="C24" s="1">
        <v>50</v>
      </c>
      <c r="D24" s="1">
        <v>56</v>
      </c>
      <c r="E24" s="1">
        <v>35</v>
      </c>
      <c r="F24" s="1">
        <v>48</v>
      </c>
      <c r="G24" s="6">
        <v>0.4</v>
      </c>
      <c r="H24" s="1">
        <f>VLOOKUP(A24,[1]Sheet!$A:$H,8,0)</f>
        <v>45</v>
      </c>
      <c r="I24" s="1" t="str">
        <f>VLOOKUP(A24,[2]Sheet!$A:$I,9,0)</f>
        <v>в матрице</v>
      </c>
      <c r="J24" s="1">
        <v>55</v>
      </c>
      <c r="K24" s="1">
        <f t="shared" si="1"/>
        <v>-20</v>
      </c>
      <c r="L24" s="1"/>
      <c r="M24" s="1"/>
      <c r="N24" s="1">
        <v>50</v>
      </c>
      <c r="O24" s="1">
        <f t="shared" si="2"/>
        <v>7</v>
      </c>
      <c r="P24" s="5"/>
      <c r="Q24" s="5">
        <f t="shared" ref="Q24:Q30" si="13">P24</f>
        <v>0</v>
      </c>
      <c r="R24" s="5"/>
      <c r="S24" s="1"/>
      <c r="T24" s="1">
        <f t="shared" ref="T24:T30" si="14">(F24+N24+Q24)/O24</f>
        <v>14</v>
      </c>
      <c r="U24" s="1">
        <f t="shared" si="5"/>
        <v>14</v>
      </c>
      <c r="V24" s="1">
        <v>12.2</v>
      </c>
      <c r="W24" s="1">
        <v>9</v>
      </c>
      <c r="X24" s="1">
        <v>9.4</v>
      </c>
      <c r="Y24" s="1">
        <v>11.2</v>
      </c>
      <c r="Z24" s="1">
        <v>8.6</v>
      </c>
      <c r="AA24" s="1"/>
      <c r="AB24" s="1">
        <f t="shared" ref="AB24:AB30" si="15">Q24*G24</f>
        <v>0</v>
      </c>
      <c r="AC24" s="1"/>
      <c r="AD24" s="1"/>
      <c r="AE24" s="1">
        <f t="shared" si="7"/>
        <v>7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52</v>
      </c>
      <c r="B25" s="1" t="s">
        <v>33</v>
      </c>
      <c r="C25" s="1">
        <v>341.98599999999999</v>
      </c>
      <c r="D25" s="1"/>
      <c r="E25" s="1">
        <v>94.411000000000001</v>
      </c>
      <c r="F25" s="1">
        <v>222.12200000000001</v>
      </c>
      <c r="G25" s="6">
        <v>1</v>
      </c>
      <c r="H25" s="1">
        <f>VLOOKUP(A25,[1]Sheet!$A:$H,8,0)</f>
        <v>45</v>
      </c>
      <c r="I25" s="1" t="str">
        <f>VLOOKUP(A25,[2]Sheet!$A:$I,9,0)</f>
        <v>в матрице</v>
      </c>
      <c r="J25" s="1">
        <v>110.104</v>
      </c>
      <c r="K25" s="1">
        <f t="shared" si="1"/>
        <v>-15.692999999999998</v>
      </c>
      <c r="L25" s="1"/>
      <c r="M25" s="1"/>
      <c r="N25" s="1"/>
      <c r="O25" s="1">
        <f t="shared" si="2"/>
        <v>18.882200000000001</v>
      </c>
      <c r="P25" s="5">
        <f t="shared" ref="P25:P26" si="16">ROUND(13*O25-N25-F25,0)</f>
        <v>23</v>
      </c>
      <c r="Q25" s="5">
        <v>70</v>
      </c>
      <c r="R25" s="5">
        <v>100</v>
      </c>
      <c r="S25" s="1"/>
      <c r="T25" s="1">
        <f t="shared" si="14"/>
        <v>15.4707608223618</v>
      </c>
      <c r="U25" s="1">
        <f t="shared" si="5"/>
        <v>11.763565686201821</v>
      </c>
      <c r="V25" s="1">
        <v>20.962199999999999</v>
      </c>
      <c r="W25" s="1">
        <v>11.5044</v>
      </c>
      <c r="X25" s="1">
        <v>26.509599999999999</v>
      </c>
      <c r="Y25" s="1">
        <v>13.839399999999999</v>
      </c>
      <c r="Z25" s="1">
        <v>2.0529999999999999</v>
      </c>
      <c r="AA25" s="1"/>
      <c r="AB25" s="1">
        <f t="shared" si="15"/>
        <v>70</v>
      </c>
      <c r="AC25" s="1"/>
      <c r="AD25" s="1"/>
      <c r="AE25" s="1">
        <f t="shared" si="7"/>
        <v>38.11099999999999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53</v>
      </c>
      <c r="B26" s="1" t="s">
        <v>33</v>
      </c>
      <c r="C26" s="1">
        <v>120.9</v>
      </c>
      <c r="D26" s="1">
        <v>1323.1880000000001</v>
      </c>
      <c r="E26" s="1">
        <v>601.01</v>
      </c>
      <c r="F26" s="1">
        <v>719.601</v>
      </c>
      <c r="G26" s="6">
        <v>1</v>
      </c>
      <c r="H26" s="1">
        <f>VLOOKUP(A26,[1]Sheet!$A:$H,8,0)</f>
        <v>60</v>
      </c>
      <c r="I26" s="1" t="str">
        <f>VLOOKUP(A26,[2]Sheet!$A:$I,9,0)</f>
        <v>в матрице</v>
      </c>
      <c r="J26" s="1">
        <v>591.51300000000003</v>
      </c>
      <c r="K26" s="1">
        <f t="shared" si="1"/>
        <v>9.4969999999999573</v>
      </c>
      <c r="L26" s="1"/>
      <c r="M26" s="1"/>
      <c r="N26" s="1">
        <v>650</v>
      </c>
      <c r="O26" s="1">
        <f t="shared" si="2"/>
        <v>120.202</v>
      </c>
      <c r="P26" s="5">
        <f t="shared" si="16"/>
        <v>193</v>
      </c>
      <c r="Q26" s="5">
        <v>450</v>
      </c>
      <c r="R26" s="5">
        <v>450</v>
      </c>
      <c r="S26" s="1"/>
      <c r="T26" s="1">
        <f t="shared" si="14"/>
        <v>15.137859603001615</v>
      </c>
      <c r="U26" s="1">
        <f t="shared" si="5"/>
        <v>11.394161494817059</v>
      </c>
      <c r="V26" s="1">
        <v>135.5504</v>
      </c>
      <c r="W26" s="1">
        <v>109.712</v>
      </c>
      <c r="X26" s="1">
        <v>94.135599999999997</v>
      </c>
      <c r="Y26" s="1">
        <v>99.989000000000004</v>
      </c>
      <c r="Z26" s="1">
        <v>129.2714</v>
      </c>
      <c r="AA26" s="1"/>
      <c r="AB26" s="1">
        <f t="shared" si="15"/>
        <v>450</v>
      </c>
      <c r="AC26" s="1"/>
      <c r="AD26" s="1"/>
      <c r="AE26" s="1">
        <f t="shared" si="7"/>
        <v>240.42900000000009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54</v>
      </c>
      <c r="B27" s="1" t="s">
        <v>31</v>
      </c>
      <c r="C27" s="1">
        <v>100</v>
      </c>
      <c r="D27" s="1">
        <v>65</v>
      </c>
      <c r="E27" s="1">
        <v>41</v>
      </c>
      <c r="F27" s="1">
        <v>110</v>
      </c>
      <c r="G27" s="6">
        <v>0.22</v>
      </c>
      <c r="H27" s="1">
        <f>VLOOKUP(A27,[1]Sheet!$A:$H,8,0)</f>
        <v>120</v>
      </c>
      <c r="I27" s="1" t="str">
        <f>VLOOKUP(A27,[2]Sheet!$A:$I,9,0)</f>
        <v>в матрице</v>
      </c>
      <c r="J27" s="1">
        <v>47</v>
      </c>
      <c r="K27" s="1">
        <f t="shared" si="1"/>
        <v>-6</v>
      </c>
      <c r="L27" s="1"/>
      <c r="M27" s="1"/>
      <c r="N27" s="1"/>
      <c r="O27" s="1">
        <f t="shared" si="2"/>
        <v>8.1999999999999993</v>
      </c>
      <c r="P27" s="5"/>
      <c r="Q27" s="5">
        <v>30</v>
      </c>
      <c r="R27" s="5">
        <v>40</v>
      </c>
      <c r="S27" s="1"/>
      <c r="T27" s="1">
        <f t="shared" si="14"/>
        <v>17.073170731707318</v>
      </c>
      <c r="U27" s="1">
        <f t="shared" si="5"/>
        <v>13.414634146341465</v>
      </c>
      <c r="V27" s="1">
        <v>11.4</v>
      </c>
      <c r="W27" s="1">
        <v>5.4</v>
      </c>
      <c r="X27" s="1">
        <v>13.8</v>
      </c>
      <c r="Y27" s="1">
        <v>0</v>
      </c>
      <c r="Z27" s="1">
        <v>4</v>
      </c>
      <c r="AA27" s="1" t="s">
        <v>41</v>
      </c>
      <c r="AB27" s="1">
        <f t="shared" si="15"/>
        <v>6.6</v>
      </c>
      <c r="AC27" s="1"/>
      <c r="AD27" s="1"/>
      <c r="AE27" s="1">
        <f t="shared" si="7"/>
        <v>13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55</v>
      </c>
      <c r="B28" s="1" t="s">
        <v>33</v>
      </c>
      <c r="C28" s="1">
        <v>148.136</v>
      </c>
      <c r="D28" s="1"/>
      <c r="E28" s="1">
        <v>11.605</v>
      </c>
      <c r="F28" s="1">
        <v>123.453</v>
      </c>
      <c r="G28" s="6">
        <v>1</v>
      </c>
      <c r="H28" s="1">
        <f>VLOOKUP(A28,[1]Sheet!$A:$H,8,0)</f>
        <v>45</v>
      </c>
      <c r="I28" s="1" t="str">
        <f>VLOOKUP(A28,[2]Sheet!$A:$I,9,0)</f>
        <v>в матрице</v>
      </c>
      <c r="J28" s="1">
        <v>10.61</v>
      </c>
      <c r="K28" s="1">
        <f t="shared" si="1"/>
        <v>0.99500000000000099</v>
      </c>
      <c r="L28" s="1"/>
      <c r="M28" s="1"/>
      <c r="N28" s="1"/>
      <c r="O28" s="1">
        <f t="shared" si="2"/>
        <v>2.3210000000000002</v>
      </c>
      <c r="P28" s="5"/>
      <c r="Q28" s="5">
        <f t="shared" si="13"/>
        <v>0</v>
      </c>
      <c r="R28" s="5"/>
      <c r="S28" s="1"/>
      <c r="T28" s="1">
        <f t="shared" si="14"/>
        <v>53.189573459715639</v>
      </c>
      <c r="U28" s="1">
        <f t="shared" si="5"/>
        <v>53.189573459715639</v>
      </c>
      <c r="V28" s="1">
        <v>0.61020000000000008</v>
      </c>
      <c r="W28" s="1">
        <v>0</v>
      </c>
      <c r="X28" s="1">
        <v>0</v>
      </c>
      <c r="Y28" s="1">
        <v>0</v>
      </c>
      <c r="Z28" s="1">
        <v>0</v>
      </c>
      <c r="AA28" s="10" t="s">
        <v>144</v>
      </c>
      <c r="AB28" s="1">
        <f t="shared" si="15"/>
        <v>0</v>
      </c>
      <c r="AC28" s="1"/>
      <c r="AD28" s="1"/>
      <c r="AE28" s="1">
        <f t="shared" si="7"/>
        <v>-88.638000000000005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56</v>
      </c>
      <c r="B29" s="1" t="s">
        <v>31</v>
      </c>
      <c r="C29" s="1">
        <v>341</v>
      </c>
      <c r="D29" s="1"/>
      <c r="E29" s="1">
        <v>54</v>
      </c>
      <c r="F29" s="1">
        <v>275</v>
      </c>
      <c r="G29" s="6">
        <v>0.4</v>
      </c>
      <c r="H29" s="1">
        <f>VLOOKUP(A29,[1]Sheet!$A:$H,8,0)</f>
        <v>60</v>
      </c>
      <c r="I29" s="1" t="str">
        <f>VLOOKUP(A29,[2]Sheet!$A:$I,9,0)</f>
        <v>в матрице</v>
      </c>
      <c r="J29" s="1">
        <v>54</v>
      </c>
      <c r="K29" s="1">
        <f t="shared" si="1"/>
        <v>0</v>
      </c>
      <c r="L29" s="1"/>
      <c r="M29" s="1"/>
      <c r="N29" s="1"/>
      <c r="O29" s="1">
        <f t="shared" si="2"/>
        <v>10.8</v>
      </c>
      <c r="P29" s="5"/>
      <c r="Q29" s="5">
        <f t="shared" si="13"/>
        <v>0</v>
      </c>
      <c r="R29" s="5"/>
      <c r="S29" s="1"/>
      <c r="T29" s="1">
        <f t="shared" si="14"/>
        <v>25.462962962962962</v>
      </c>
      <c r="U29" s="1">
        <f t="shared" si="5"/>
        <v>25.462962962962962</v>
      </c>
      <c r="V29" s="1">
        <v>13.2</v>
      </c>
      <c r="W29" s="1">
        <v>9.1999999999999993</v>
      </c>
      <c r="X29" s="1">
        <v>7.4</v>
      </c>
      <c r="Y29" s="1">
        <v>7.6926000000000014</v>
      </c>
      <c r="Z29" s="1">
        <v>26.742799999999999</v>
      </c>
      <c r="AA29" s="10" t="s">
        <v>57</v>
      </c>
      <c r="AB29" s="1">
        <f t="shared" si="15"/>
        <v>0</v>
      </c>
      <c r="AC29" s="1"/>
      <c r="AD29" s="1"/>
      <c r="AE29" s="1">
        <f t="shared" si="7"/>
        <v>-113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58</v>
      </c>
      <c r="B30" s="1" t="s">
        <v>33</v>
      </c>
      <c r="C30" s="1">
        <v>407.78</v>
      </c>
      <c r="D30" s="1">
        <v>102.913</v>
      </c>
      <c r="E30" s="1">
        <v>168.76</v>
      </c>
      <c r="F30" s="1">
        <v>250.012</v>
      </c>
      <c r="G30" s="6">
        <v>1</v>
      </c>
      <c r="H30" s="1">
        <f>VLOOKUP(A30,[1]Sheet!$A:$H,8,0)</f>
        <v>60</v>
      </c>
      <c r="I30" s="1" t="str">
        <f>VLOOKUP(A30,[2]Sheet!$A:$I,9,0)</f>
        <v>в матрице</v>
      </c>
      <c r="J30" s="1">
        <v>150.1</v>
      </c>
      <c r="K30" s="1">
        <f t="shared" si="1"/>
        <v>18.659999999999997</v>
      </c>
      <c r="L30" s="1"/>
      <c r="M30" s="1"/>
      <c r="N30" s="1">
        <v>100</v>
      </c>
      <c r="O30" s="1">
        <f t="shared" si="2"/>
        <v>33.751999999999995</v>
      </c>
      <c r="P30" s="5">
        <f>ROUND(13*O30-N30-F30,0)</f>
        <v>89</v>
      </c>
      <c r="Q30" s="5">
        <f t="shared" si="13"/>
        <v>89</v>
      </c>
      <c r="R30" s="5"/>
      <c r="S30" s="1"/>
      <c r="T30" s="1">
        <f t="shared" si="14"/>
        <v>13.006992178241291</v>
      </c>
      <c r="U30" s="1">
        <f t="shared" si="5"/>
        <v>10.370111400805879</v>
      </c>
      <c r="V30" s="1">
        <v>39.189</v>
      </c>
      <c r="W30" s="1">
        <v>34.607399999999998</v>
      </c>
      <c r="X30" s="1">
        <v>55.704799999999999</v>
      </c>
      <c r="Y30" s="1">
        <v>64.845200000000006</v>
      </c>
      <c r="Z30" s="1">
        <v>87.007199999999997</v>
      </c>
      <c r="AA30" s="1" t="s">
        <v>41</v>
      </c>
      <c r="AB30" s="1">
        <f t="shared" si="15"/>
        <v>89</v>
      </c>
      <c r="AC30" s="1"/>
      <c r="AD30" s="1"/>
      <c r="AE30" s="1">
        <f t="shared" si="7"/>
        <v>67.267999999999972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59</v>
      </c>
      <c r="B31" s="11" t="s">
        <v>33</v>
      </c>
      <c r="C31" s="11">
        <v>19.661000000000001</v>
      </c>
      <c r="D31" s="11">
        <v>1.7290000000000001</v>
      </c>
      <c r="E31" s="11">
        <v>12.010999999999999</v>
      </c>
      <c r="F31" s="11"/>
      <c r="G31" s="12">
        <v>0</v>
      </c>
      <c r="H31" s="11">
        <v>60</v>
      </c>
      <c r="I31" s="11" t="str">
        <f>VLOOKUP(A31,[2]Sheet!$A:$I,9,0)</f>
        <v>не в матрице</v>
      </c>
      <c r="J31" s="11">
        <v>9.1</v>
      </c>
      <c r="K31" s="11">
        <f t="shared" si="1"/>
        <v>2.9109999999999996</v>
      </c>
      <c r="L31" s="11"/>
      <c r="M31" s="11"/>
      <c r="N31" s="11"/>
      <c r="O31" s="11">
        <f t="shared" si="2"/>
        <v>2.4021999999999997</v>
      </c>
      <c r="P31" s="13"/>
      <c r="Q31" s="13"/>
      <c r="R31" s="13"/>
      <c r="S31" s="11"/>
      <c r="T31" s="11">
        <f t="shared" si="11"/>
        <v>0</v>
      </c>
      <c r="U31" s="11">
        <f t="shared" si="5"/>
        <v>0</v>
      </c>
      <c r="V31" s="11">
        <v>0.80359999999999998</v>
      </c>
      <c r="W31" s="11">
        <v>2.0139999999999998</v>
      </c>
      <c r="X31" s="11">
        <v>1.611</v>
      </c>
      <c r="Y31" s="11">
        <v>2.9815999999999998</v>
      </c>
      <c r="Z31" s="11">
        <v>7.4548000000000014</v>
      </c>
      <c r="AA31" s="11"/>
      <c r="AB31" s="11">
        <f t="shared" si="12"/>
        <v>0</v>
      </c>
      <c r="AC31" s="1"/>
      <c r="AD31" s="1"/>
      <c r="AE31" s="1">
        <f t="shared" si="7"/>
        <v>36.033000000000001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60</v>
      </c>
      <c r="B32" s="1" t="s">
        <v>31</v>
      </c>
      <c r="C32" s="1">
        <v>139</v>
      </c>
      <c r="D32" s="1"/>
      <c r="E32" s="1">
        <v>88</v>
      </c>
      <c r="F32" s="1">
        <v>22</v>
      </c>
      <c r="G32" s="6">
        <v>0.4</v>
      </c>
      <c r="H32" s="1">
        <f>VLOOKUP(A32,[1]Sheet!$A:$H,8,0)</f>
        <v>60</v>
      </c>
      <c r="I32" s="1" t="str">
        <f>VLOOKUP(A32,[2]Sheet!$A:$I,9,0)</f>
        <v>в матрице</v>
      </c>
      <c r="J32" s="1">
        <v>94</v>
      </c>
      <c r="K32" s="1">
        <f t="shared" si="1"/>
        <v>-6</v>
      </c>
      <c r="L32" s="1"/>
      <c r="M32" s="1"/>
      <c r="N32" s="1"/>
      <c r="O32" s="1">
        <f t="shared" si="2"/>
        <v>17.600000000000001</v>
      </c>
      <c r="P32" s="5">
        <f>ROUND(10*O32-N32-F32,0)</f>
        <v>154</v>
      </c>
      <c r="Q32" s="5">
        <f t="shared" ref="Q32:Q34" si="17">P32</f>
        <v>154</v>
      </c>
      <c r="R32" s="5"/>
      <c r="S32" s="1"/>
      <c r="T32" s="1">
        <f t="shared" ref="T32:T35" si="18">(F32+N32+Q32)/O32</f>
        <v>10</v>
      </c>
      <c r="U32" s="1">
        <f t="shared" si="5"/>
        <v>1.25</v>
      </c>
      <c r="V32" s="1">
        <v>15</v>
      </c>
      <c r="W32" s="1">
        <v>8</v>
      </c>
      <c r="X32" s="1">
        <v>13.6</v>
      </c>
      <c r="Y32" s="1">
        <v>13.6</v>
      </c>
      <c r="Z32" s="1">
        <v>4.8</v>
      </c>
      <c r="AA32" s="1"/>
      <c r="AB32" s="1">
        <f t="shared" ref="AB32:AB35" si="19">Q32*G32</f>
        <v>61.6</v>
      </c>
      <c r="AC32" s="1"/>
      <c r="AD32" s="1"/>
      <c r="AE32" s="1">
        <f t="shared" si="7"/>
        <v>88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61</v>
      </c>
      <c r="B33" s="1" t="s">
        <v>33</v>
      </c>
      <c r="C33" s="1">
        <v>382.86099999999999</v>
      </c>
      <c r="D33" s="1">
        <v>594.76300000000003</v>
      </c>
      <c r="E33" s="15">
        <f>216.08+E106</f>
        <v>620.28300000000002</v>
      </c>
      <c r="F33" s="15">
        <f>197.6+F106</f>
        <v>395.19899999999996</v>
      </c>
      <c r="G33" s="6">
        <v>1</v>
      </c>
      <c r="H33" s="1">
        <f>VLOOKUP(A33,[1]Sheet!$A:$H,8,0)</f>
        <v>45</v>
      </c>
      <c r="I33" s="1" t="str">
        <f>VLOOKUP(A33,[2]Sheet!$A:$I,9,0)</f>
        <v>в матрице</v>
      </c>
      <c r="J33" s="1">
        <v>235</v>
      </c>
      <c r="K33" s="1">
        <f t="shared" si="1"/>
        <v>385.28300000000002</v>
      </c>
      <c r="L33" s="1"/>
      <c r="M33" s="1"/>
      <c r="N33" s="1">
        <v>400</v>
      </c>
      <c r="O33" s="1">
        <f t="shared" si="2"/>
        <v>124.0566</v>
      </c>
      <c r="P33" s="5">
        <f t="shared" ref="P33:P34" si="20">ROUND(13*O33-N33-F33,0)</f>
        <v>818</v>
      </c>
      <c r="Q33" s="5">
        <f t="shared" si="17"/>
        <v>818</v>
      </c>
      <c r="R33" s="5"/>
      <c r="S33" s="1"/>
      <c r="T33" s="1">
        <f t="shared" si="18"/>
        <v>13.003733779581255</v>
      </c>
      <c r="U33" s="1">
        <f t="shared" si="5"/>
        <v>6.4099693204553398</v>
      </c>
      <c r="V33" s="1">
        <v>115.0258</v>
      </c>
      <c r="W33" s="1">
        <v>94.876000000000005</v>
      </c>
      <c r="X33" s="1">
        <v>138.27379999999999</v>
      </c>
      <c r="Y33" s="1">
        <v>118.66840000000001</v>
      </c>
      <c r="Z33" s="1">
        <v>152.53280000000001</v>
      </c>
      <c r="AA33" s="1"/>
      <c r="AB33" s="1">
        <f t="shared" si="19"/>
        <v>818</v>
      </c>
      <c r="AC33" s="1"/>
      <c r="AD33" s="1"/>
      <c r="AE33" s="1">
        <f t="shared" si="7"/>
        <v>247.65000000000009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62</v>
      </c>
      <c r="B34" s="1" t="s">
        <v>33</v>
      </c>
      <c r="C34" s="1">
        <v>696.97</v>
      </c>
      <c r="D34" s="1">
        <v>100.294</v>
      </c>
      <c r="E34" s="1">
        <v>586.20799999999997</v>
      </c>
      <c r="F34" s="1">
        <v>63.951000000000001</v>
      </c>
      <c r="G34" s="6">
        <v>1</v>
      </c>
      <c r="H34" s="1">
        <f>VLOOKUP(A34,[1]Sheet!$A:$H,8,0)</f>
        <v>45</v>
      </c>
      <c r="I34" s="1" t="str">
        <f>VLOOKUP(A34,[2]Sheet!$A:$I,9,0)</f>
        <v>в матрице</v>
      </c>
      <c r="J34" s="1">
        <v>588.08600000000001</v>
      </c>
      <c r="K34" s="1">
        <f t="shared" si="1"/>
        <v>-1.8780000000000427</v>
      </c>
      <c r="L34" s="1"/>
      <c r="M34" s="1"/>
      <c r="N34" s="1">
        <v>600</v>
      </c>
      <c r="O34" s="1">
        <f t="shared" si="2"/>
        <v>117.24159999999999</v>
      </c>
      <c r="P34" s="5">
        <f t="shared" si="20"/>
        <v>860</v>
      </c>
      <c r="Q34" s="5">
        <f t="shared" si="17"/>
        <v>860</v>
      </c>
      <c r="R34" s="5"/>
      <c r="S34" s="1"/>
      <c r="T34" s="1">
        <f t="shared" si="18"/>
        <v>12.998381120694361</v>
      </c>
      <c r="U34" s="1">
        <f t="shared" si="5"/>
        <v>5.663100810633769</v>
      </c>
      <c r="V34" s="1">
        <v>121.9572</v>
      </c>
      <c r="W34" s="1">
        <v>47.046799999999998</v>
      </c>
      <c r="X34" s="1">
        <v>49.542400000000001</v>
      </c>
      <c r="Y34" s="1">
        <v>79.522599999999997</v>
      </c>
      <c r="Z34" s="1">
        <v>24.248200000000001</v>
      </c>
      <c r="AA34" s="1"/>
      <c r="AB34" s="1">
        <f t="shared" si="19"/>
        <v>860</v>
      </c>
      <c r="AC34" s="1"/>
      <c r="AD34" s="1"/>
      <c r="AE34" s="1">
        <f t="shared" si="7"/>
        <v>234.67299999999977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63</v>
      </c>
      <c r="B35" s="1" t="s">
        <v>31</v>
      </c>
      <c r="C35" s="1">
        <v>39</v>
      </c>
      <c r="D35" s="1">
        <v>220</v>
      </c>
      <c r="E35" s="1">
        <v>92</v>
      </c>
      <c r="F35" s="1">
        <v>138</v>
      </c>
      <c r="G35" s="6">
        <v>0.36</v>
      </c>
      <c r="H35" s="1">
        <f>VLOOKUP(A35,[1]Sheet!$A:$H,8,0)</f>
        <v>45</v>
      </c>
      <c r="I35" s="1" t="str">
        <f>VLOOKUP(A35,[2]Sheet!$A:$I,9,0)</f>
        <v>в матрице</v>
      </c>
      <c r="J35" s="1">
        <v>114</v>
      </c>
      <c r="K35" s="1">
        <f t="shared" si="1"/>
        <v>-22</v>
      </c>
      <c r="L35" s="1"/>
      <c r="M35" s="1"/>
      <c r="N35" s="1">
        <v>100</v>
      </c>
      <c r="O35" s="1">
        <f t="shared" si="2"/>
        <v>18.399999999999999</v>
      </c>
      <c r="P35" s="5"/>
      <c r="Q35" s="5">
        <v>40</v>
      </c>
      <c r="R35" s="5">
        <v>100</v>
      </c>
      <c r="S35" s="1"/>
      <c r="T35" s="1">
        <f t="shared" si="18"/>
        <v>15.108695652173914</v>
      </c>
      <c r="U35" s="1">
        <f t="shared" si="5"/>
        <v>12.934782608695652</v>
      </c>
      <c r="V35" s="1">
        <v>21.4</v>
      </c>
      <c r="W35" s="1">
        <v>20.2</v>
      </c>
      <c r="X35" s="1">
        <v>21.8</v>
      </c>
      <c r="Y35" s="1">
        <v>17</v>
      </c>
      <c r="Z35" s="1">
        <v>33.6</v>
      </c>
      <c r="AA35" s="1"/>
      <c r="AB35" s="1">
        <f t="shared" si="19"/>
        <v>14.399999999999999</v>
      </c>
      <c r="AC35" s="1"/>
      <c r="AD35" s="1"/>
      <c r="AE35" s="1">
        <f t="shared" si="7"/>
        <v>38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64</v>
      </c>
      <c r="B36" s="11" t="s">
        <v>31</v>
      </c>
      <c r="C36" s="11">
        <v>47</v>
      </c>
      <c r="D36" s="11">
        <v>2</v>
      </c>
      <c r="E36" s="11">
        <v>3</v>
      </c>
      <c r="F36" s="11">
        <v>42</v>
      </c>
      <c r="G36" s="12">
        <v>0</v>
      </c>
      <c r="H36" s="11">
        <v>45</v>
      </c>
      <c r="I36" s="11" t="s">
        <v>75</v>
      </c>
      <c r="J36" s="11">
        <v>3</v>
      </c>
      <c r="K36" s="11">
        <f t="shared" si="1"/>
        <v>0</v>
      </c>
      <c r="L36" s="11"/>
      <c r="M36" s="11"/>
      <c r="N36" s="11"/>
      <c r="O36" s="11">
        <f t="shared" si="2"/>
        <v>0.6</v>
      </c>
      <c r="P36" s="13"/>
      <c r="Q36" s="13"/>
      <c r="R36" s="13"/>
      <c r="S36" s="11"/>
      <c r="T36" s="11">
        <f t="shared" si="11"/>
        <v>70</v>
      </c>
      <c r="U36" s="11">
        <f t="shared" si="5"/>
        <v>70</v>
      </c>
      <c r="V36" s="11">
        <v>2.6</v>
      </c>
      <c r="W36" s="11">
        <v>2.8</v>
      </c>
      <c r="X36" s="11">
        <v>6.4</v>
      </c>
      <c r="Y36" s="11">
        <v>3</v>
      </c>
      <c r="Z36" s="11">
        <v>2.6</v>
      </c>
      <c r="AA36" s="11"/>
      <c r="AB36" s="11">
        <f t="shared" si="12"/>
        <v>0</v>
      </c>
      <c r="AC36" s="1"/>
      <c r="AD36" s="1"/>
      <c r="AE36" s="1">
        <f t="shared" si="7"/>
        <v>-33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65</v>
      </c>
      <c r="B37" s="1" t="s">
        <v>33</v>
      </c>
      <c r="C37" s="1"/>
      <c r="D37" s="1">
        <v>378.517</v>
      </c>
      <c r="E37" s="1">
        <v>300.27199999999999</v>
      </c>
      <c r="F37" s="1">
        <v>78.245000000000005</v>
      </c>
      <c r="G37" s="6">
        <v>1</v>
      </c>
      <c r="H37" s="1">
        <f>VLOOKUP(A37,[1]Sheet!$A:$H,8,0)</f>
        <v>60</v>
      </c>
      <c r="I37" s="1" t="str">
        <f>VLOOKUP(A37,[2]Sheet!$A:$I,9,0)</f>
        <v>в матрице</v>
      </c>
      <c r="J37" s="1">
        <v>295.67</v>
      </c>
      <c r="K37" s="1">
        <f t="shared" si="1"/>
        <v>4.6019999999999754</v>
      </c>
      <c r="L37" s="1"/>
      <c r="M37" s="1"/>
      <c r="N37" s="1">
        <v>100</v>
      </c>
      <c r="O37" s="1">
        <f t="shared" si="2"/>
        <v>60.054400000000001</v>
      </c>
      <c r="P37" s="5">
        <f>ROUND(12*O37-N37-F37,0)</f>
        <v>542</v>
      </c>
      <c r="Q37" s="5">
        <v>650</v>
      </c>
      <c r="R37" s="5">
        <v>700</v>
      </c>
      <c r="S37" s="1"/>
      <c r="T37" s="1">
        <f t="shared" ref="T37:T42" si="21">(F37+N37+Q37)/O37</f>
        <v>13.791578968401982</v>
      </c>
      <c r="U37" s="1">
        <f t="shared" si="5"/>
        <v>2.9680589598763789</v>
      </c>
      <c r="V37" s="1">
        <v>24.7424</v>
      </c>
      <c r="W37" s="1">
        <v>40.773200000000003</v>
      </c>
      <c r="X37" s="1">
        <v>32.802</v>
      </c>
      <c r="Y37" s="1">
        <v>2.3654000000000002</v>
      </c>
      <c r="Z37" s="1">
        <v>26.114599999999999</v>
      </c>
      <c r="AA37" s="1"/>
      <c r="AB37" s="1">
        <f t="shared" ref="AB37:AB42" si="22">Q37*G37</f>
        <v>650</v>
      </c>
      <c r="AC37" s="1"/>
      <c r="AD37" s="1"/>
      <c r="AE37" s="1">
        <f t="shared" si="7"/>
        <v>180.57100000000003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66</v>
      </c>
      <c r="B38" s="1" t="s">
        <v>31</v>
      </c>
      <c r="C38" s="1">
        <v>103</v>
      </c>
      <c r="D38" s="1"/>
      <c r="E38" s="1">
        <v>17</v>
      </c>
      <c r="F38" s="1">
        <v>86</v>
      </c>
      <c r="G38" s="6">
        <v>0.09</v>
      </c>
      <c r="H38" s="1">
        <f>VLOOKUP(A38,[1]Sheet!$A:$H,8,0)</f>
        <v>45</v>
      </c>
      <c r="I38" s="1" t="str">
        <f>VLOOKUP(A38,[2]Sheet!$A:$I,9,0)</f>
        <v>в матрице</v>
      </c>
      <c r="J38" s="1">
        <v>17</v>
      </c>
      <c r="K38" s="1">
        <f t="shared" ref="K38:K66" si="23">E38-J38</f>
        <v>0</v>
      </c>
      <c r="L38" s="1"/>
      <c r="M38" s="1"/>
      <c r="N38" s="1"/>
      <c r="O38" s="1">
        <f t="shared" si="2"/>
        <v>3.4</v>
      </c>
      <c r="P38" s="5"/>
      <c r="Q38" s="5">
        <f t="shared" ref="Q38" si="24">P38</f>
        <v>0</v>
      </c>
      <c r="R38" s="5"/>
      <c r="S38" s="1"/>
      <c r="T38" s="1">
        <f t="shared" si="21"/>
        <v>25.294117647058822</v>
      </c>
      <c r="U38" s="1">
        <f t="shared" si="5"/>
        <v>25.294117647058822</v>
      </c>
      <c r="V38" s="1">
        <v>1.4</v>
      </c>
      <c r="W38" s="1">
        <v>0</v>
      </c>
      <c r="X38" s="1">
        <v>0</v>
      </c>
      <c r="Y38" s="1">
        <v>0</v>
      </c>
      <c r="Z38" s="1">
        <v>0</v>
      </c>
      <c r="AA38" s="10" t="s">
        <v>144</v>
      </c>
      <c r="AB38" s="1">
        <f t="shared" si="22"/>
        <v>0</v>
      </c>
      <c r="AC38" s="1"/>
      <c r="AD38" s="1"/>
      <c r="AE38" s="1">
        <f t="shared" si="7"/>
        <v>-35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67</v>
      </c>
      <c r="B39" s="1" t="s">
        <v>31</v>
      </c>
      <c r="C39" s="1">
        <v>294</v>
      </c>
      <c r="D39" s="1">
        <v>108</v>
      </c>
      <c r="E39" s="1">
        <v>110</v>
      </c>
      <c r="F39" s="1">
        <v>252</v>
      </c>
      <c r="G39" s="6">
        <v>0.3</v>
      </c>
      <c r="H39" s="1">
        <f>VLOOKUP(A39,[1]Sheet!$A:$H,8,0)</f>
        <v>45</v>
      </c>
      <c r="I39" s="1" t="str">
        <f>VLOOKUP(A39,[2]Sheet!$A:$I,9,0)</f>
        <v>в матрице</v>
      </c>
      <c r="J39" s="1">
        <v>129</v>
      </c>
      <c r="K39" s="1">
        <f t="shared" si="23"/>
        <v>-19</v>
      </c>
      <c r="L39" s="1"/>
      <c r="M39" s="1"/>
      <c r="N39" s="1"/>
      <c r="O39" s="1">
        <f t="shared" si="2"/>
        <v>22</v>
      </c>
      <c r="P39" s="5">
        <f t="shared" ref="P39:P42" si="25">ROUND(13*O39-N39-F39,0)</f>
        <v>34</v>
      </c>
      <c r="Q39" s="5">
        <v>70</v>
      </c>
      <c r="R39" s="5">
        <v>100</v>
      </c>
      <c r="S39" s="1"/>
      <c r="T39" s="1">
        <f t="shared" si="21"/>
        <v>14.636363636363637</v>
      </c>
      <c r="U39" s="1">
        <f t="shared" si="5"/>
        <v>11.454545454545455</v>
      </c>
      <c r="V39" s="1">
        <v>17.8</v>
      </c>
      <c r="W39" s="1">
        <v>23.2</v>
      </c>
      <c r="X39" s="1">
        <v>23.4</v>
      </c>
      <c r="Y39" s="1">
        <v>38.200000000000003</v>
      </c>
      <c r="Z39" s="1">
        <v>31</v>
      </c>
      <c r="AA39" s="1"/>
      <c r="AB39" s="1">
        <f t="shared" si="22"/>
        <v>21</v>
      </c>
      <c r="AC39" s="1"/>
      <c r="AD39" s="1"/>
      <c r="AE39" s="1">
        <f t="shared" si="7"/>
        <v>44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68</v>
      </c>
      <c r="B40" s="1" t="s">
        <v>31</v>
      </c>
      <c r="C40" s="1">
        <v>155</v>
      </c>
      <c r="D40" s="1">
        <v>132</v>
      </c>
      <c r="E40" s="1">
        <v>112</v>
      </c>
      <c r="F40" s="1">
        <v>78</v>
      </c>
      <c r="G40" s="6">
        <v>0.27</v>
      </c>
      <c r="H40" s="1">
        <f>VLOOKUP(A40,[1]Sheet!$A:$H,8,0)</f>
        <v>45</v>
      </c>
      <c r="I40" s="1" t="str">
        <f>VLOOKUP(A40,[2]Sheet!$A:$I,9,0)</f>
        <v>в матрице</v>
      </c>
      <c r="J40" s="1">
        <v>128</v>
      </c>
      <c r="K40" s="1">
        <f t="shared" si="23"/>
        <v>-16</v>
      </c>
      <c r="L40" s="1"/>
      <c r="M40" s="1"/>
      <c r="N40" s="1">
        <v>60</v>
      </c>
      <c r="O40" s="1">
        <f t="shared" si="2"/>
        <v>22.4</v>
      </c>
      <c r="P40" s="5">
        <f t="shared" si="25"/>
        <v>153</v>
      </c>
      <c r="Q40" s="5">
        <v>200</v>
      </c>
      <c r="R40" s="5">
        <v>200</v>
      </c>
      <c r="S40" s="1"/>
      <c r="T40" s="1">
        <f t="shared" si="21"/>
        <v>15.089285714285715</v>
      </c>
      <c r="U40" s="1">
        <f t="shared" si="5"/>
        <v>6.1607142857142865</v>
      </c>
      <c r="V40" s="1">
        <v>24.2</v>
      </c>
      <c r="W40" s="1">
        <v>15.8</v>
      </c>
      <c r="X40" s="1">
        <v>13.4</v>
      </c>
      <c r="Y40" s="1">
        <v>17.600000000000001</v>
      </c>
      <c r="Z40" s="1">
        <v>23</v>
      </c>
      <c r="AA40" s="1"/>
      <c r="AB40" s="1">
        <f t="shared" si="22"/>
        <v>54</v>
      </c>
      <c r="AC40" s="1"/>
      <c r="AD40" s="1"/>
      <c r="AE40" s="1">
        <f t="shared" si="7"/>
        <v>45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69</v>
      </c>
      <c r="B41" s="1" t="s">
        <v>33</v>
      </c>
      <c r="C41" s="1">
        <v>318.673</v>
      </c>
      <c r="D41" s="1">
        <v>903.14599999999996</v>
      </c>
      <c r="E41" s="1">
        <v>413.02800000000002</v>
      </c>
      <c r="F41" s="1">
        <v>725.22199999999998</v>
      </c>
      <c r="G41" s="6">
        <v>1</v>
      </c>
      <c r="H41" s="1">
        <f>VLOOKUP(A41,[1]Sheet!$A:$H,8,0)</f>
        <v>45</v>
      </c>
      <c r="I41" s="1" t="str">
        <f>VLOOKUP(A41,[2]Sheet!$A:$I,9,0)</f>
        <v>в матрице</v>
      </c>
      <c r="J41" s="1">
        <v>387.68799999999999</v>
      </c>
      <c r="K41" s="1">
        <f t="shared" si="23"/>
        <v>25.340000000000032</v>
      </c>
      <c r="L41" s="1"/>
      <c r="M41" s="1"/>
      <c r="N41" s="1"/>
      <c r="O41" s="1">
        <f t="shared" si="2"/>
        <v>82.60560000000001</v>
      </c>
      <c r="P41" s="5">
        <f t="shared" si="25"/>
        <v>349</v>
      </c>
      <c r="Q41" s="5">
        <v>500</v>
      </c>
      <c r="R41" s="5">
        <v>550</v>
      </c>
      <c r="S41" s="1"/>
      <c r="T41" s="1">
        <f t="shared" si="21"/>
        <v>14.832190553667061</v>
      </c>
      <c r="U41" s="1">
        <f t="shared" si="5"/>
        <v>8.7793321518153729</v>
      </c>
      <c r="V41" s="1">
        <v>73.554999999999993</v>
      </c>
      <c r="W41" s="1">
        <v>97.705399999999997</v>
      </c>
      <c r="X41" s="1">
        <v>68.824399999999997</v>
      </c>
      <c r="Y41" s="1">
        <v>84.78</v>
      </c>
      <c r="Z41" s="1">
        <v>99.841399999999993</v>
      </c>
      <c r="AA41" s="1"/>
      <c r="AB41" s="1">
        <f t="shared" si="22"/>
        <v>500</v>
      </c>
      <c r="AC41" s="1"/>
      <c r="AD41" s="1"/>
      <c r="AE41" s="1">
        <f t="shared" si="7"/>
        <v>164.86200000000008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70</v>
      </c>
      <c r="B42" s="1" t="s">
        <v>33</v>
      </c>
      <c r="C42" s="1">
        <v>105.15300000000001</v>
      </c>
      <c r="D42" s="1">
        <v>61.085999999999999</v>
      </c>
      <c r="E42" s="1">
        <v>85.74</v>
      </c>
      <c r="F42" s="1">
        <v>59.267000000000003</v>
      </c>
      <c r="G42" s="6">
        <v>1</v>
      </c>
      <c r="H42" s="1">
        <f>VLOOKUP(A42,[1]Sheet!$A:$H,8,0)</f>
        <v>45</v>
      </c>
      <c r="I42" s="1" t="str">
        <f>VLOOKUP(A42,[2]Sheet!$A:$I,9,0)</f>
        <v>в матрице</v>
      </c>
      <c r="J42" s="1">
        <v>91.798000000000002</v>
      </c>
      <c r="K42" s="1">
        <f t="shared" si="23"/>
        <v>-6.0580000000000069</v>
      </c>
      <c r="L42" s="1"/>
      <c r="M42" s="1"/>
      <c r="N42" s="1">
        <v>70</v>
      </c>
      <c r="O42" s="1">
        <f t="shared" si="2"/>
        <v>17.148</v>
      </c>
      <c r="P42" s="5">
        <f t="shared" si="25"/>
        <v>94</v>
      </c>
      <c r="Q42" s="5">
        <v>130</v>
      </c>
      <c r="R42" s="5">
        <v>130</v>
      </c>
      <c r="S42" s="1"/>
      <c r="T42" s="1">
        <f t="shared" si="21"/>
        <v>15.11937252157686</v>
      </c>
      <c r="U42" s="1">
        <f t="shared" si="5"/>
        <v>7.5383135059482154</v>
      </c>
      <c r="V42" s="1">
        <v>16.6372</v>
      </c>
      <c r="W42" s="1">
        <v>9.6234000000000002</v>
      </c>
      <c r="X42" s="1">
        <v>19.427600000000002</v>
      </c>
      <c r="Y42" s="1">
        <v>14.0596</v>
      </c>
      <c r="Z42" s="1">
        <v>14.105600000000001</v>
      </c>
      <c r="AA42" s="1"/>
      <c r="AB42" s="1">
        <f t="shared" si="22"/>
        <v>130</v>
      </c>
      <c r="AC42" s="1"/>
      <c r="AD42" s="1"/>
      <c r="AE42" s="1">
        <f t="shared" si="7"/>
        <v>33.952999999999975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1" t="s">
        <v>71</v>
      </c>
      <c r="B43" s="11" t="s">
        <v>31</v>
      </c>
      <c r="C43" s="11"/>
      <c r="D43" s="11">
        <v>496</v>
      </c>
      <c r="E43" s="11"/>
      <c r="F43" s="11">
        <v>496</v>
      </c>
      <c r="G43" s="12">
        <v>0</v>
      </c>
      <c r="H43" s="11" t="e">
        <v>#N/A</v>
      </c>
      <c r="I43" s="11" t="s">
        <v>75</v>
      </c>
      <c r="J43" s="11"/>
      <c r="K43" s="11">
        <f t="shared" si="23"/>
        <v>0</v>
      </c>
      <c r="L43" s="11"/>
      <c r="M43" s="11"/>
      <c r="N43" s="11">
        <v>500</v>
      </c>
      <c r="O43" s="11">
        <f t="shared" si="2"/>
        <v>0</v>
      </c>
      <c r="P43" s="13"/>
      <c r="Q43" s="13"/>
      <c r="R43" s="13"/>
      <c r="S43" s="11"/>
      <c r="T43" s="11" t="e">
        <f t="shared" si="11"/>
        <v>#DIV/0!</v>
      </c>
      <c r="U43" s="11" t="e">
        <f t="shared" si="5"/>
        <v>#DIV/0!</v>
      </c>
      <c r="V43" s="11">
        <v>0.4</v>
      </c>
      <c r="W43" s="11">
        <v>0.4</v>
      </c>
      <c r="X43" s="11">
        <v>0.4</v>
      </c>
      <c r="Y43" s="11">
        <v>0.4</v>
      </c>
      <c r="Z43" s="11">
        <v>0.4</v>
      </c>
      <c r="AA43" s="11"/>
      <c r="AB43" s="11">
        <f t="shared" si="12"/>
        <v>0</v>
      </c>
      <c r="AC43" s="1"/>
      <c r="AD43" s="1"/>
      <c r="AE43" s="1">
        <f t="shared" si="7"/>
        <v>-996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72</v>
      </c>
      <c r="B44" s="1" t="s">
        <v>31</v>
      </c>
      <c r="C44" s="1">
        <v>39</v>
      </c>
      <c r="D44" s="1">
        <v>678</v>
      </c>
      <c r="E44" s="1">
        <v>352</v>
      </c>
      <c r="F44" s="1">
        <v>321</v>
      </c>
      <c r="G44" s="6">
        <v>0.4</v>
      </c>
      <c r="H44" s="1">
        <f>VLOOKUP(A44,[1]Sheet!$A:$H,8,0)</f>
        <v>60</v>
      </c>
      <c r="I44" s="1" t="str">
        <f>VLOOKUP(A44,[2]Sheet!$A:$I,9,0)</f>
        <v>в матрице</v>
      </c>
      <c r="J44" s="1">
        <v>359</v>
      </c>
      <c r="K44" s="1">
        <f t="shared" si="23"/>
        <v>-7</v>
      </c>
      <c r="L44" s="1"/>
      <c r="M44" s="1"/>
      <c r="N44" s="1"/>
      <c r="O44" s="1">
        <f t="shared" si="2"/>
        <v>70.400000000000006</v>
      </c>
      <c r="P44" s="5">
        <f>ROUND(13*O44-N44-F44,0)</f>
        <v>594</v>
      </c>
      <c r="Q44" s="5">
        <v>750</v>
      </c>
      <c r="R44" s="5">
        <v>750</v>
      </c>
      <c r="S44" s="1"/>
      <c r="T44" s="1">
        <f>(F44+N44+Q44)/O44</f>
        <v>15.21306818181818</v>
      </c>
      <c r="U44" s="1">
        <f t="shared" si="5"/>
        <v>4.5596590909090908</v>
      </c>
      <c r="V44" s="1">
        <v>51.4</v>
      </c>
      <c r="W44" s="1">
        <v>56.4</v>
      </c>
      <c r="X44" s="1">
        <v>48</v>
      </c>
      <c r="Y44" s="1">
        <v>58.2</v>
      </c>
      <c r="Z44" s="1">
        <v>61.4</v>
      </c>
      <c r="AA44" s="1"/>
      <c r="AB44" s="1">
        <f>Q44*G44</f>
        <v>300</v>
      </c>
      <c r="AC44" s="1"/>
      <c r="AD44" s="1"/>
      <c r="AE44" s="1">
        <f t="shared" si="7"/>
        <v>141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1" t="s">
        <v>73</v>
      </c>
      <c r="B45" s="11" t="s">
        <v>31</v>
      </c>
      <c r="C45" s="11"/>
      <c r="D45" s="11">
        <v>496</v>
      </c>
      <c r="E45" s="11"/>
      <c r="F45" s="11">
        <v>496</v>
      </c>
      <c r="G45" s="12">
        <v>0</v>
      </c>
      <c r="H45" s="11" t="e">
        <v>#N/A</v>
      </c>
      <c r="I45" s="11" t="s">
        <v>75</v>
      </c>
      <c r="J45" s="11"/>
      <c r="K45" s="11">
        <f t="shared" si="23"/>
        <v>0</v>
      </c>
      <c r="L45" s="11"/>
      <c r="M45" s="11"/>
      <c r="N45" s="11">
        <v>500</v>
      </c>
      <c r="O45" s="11">
        <f t="shared" si="2"/>
        <v>0</v>
      </c>
      <c r="P45" s="13"/>
      <c r="Q45" s="13"/>
      <c r="R45" s="13"/>
      <c r="S45" s="11"/>
      <c r="T45" s="11" t="e">
        <f t="shared" si="11"/>
        <v>#DIV/0!</v>
      </c>
      <c r="U45" s="11" t="e">
        <f t="shared" si="5"/>
        <v>#DIV/0!</v>
      </c>
      <c r="V45" s="11">
        <v>0.4</v>
      </c>
      <c r="W45" s="11">
        <v>0.4</v>
      </c>
      <c r="X45" s="11">
        <v>0.4</v>
      </c>
      <c r="Y45" s="11">
        <v>0.4</v>
      </c>
      <c r="Z45" s="11">
        <v>0.4</v>
      </c>
      <c r="AA45" s="11"/>
      <c r="AB45" s="11">
        <f t="shared" si="12"/>
        <v>0</v>
      </c>
      <c r="AC45" s="1"/>
      <c r="AD45" s="1"/>
      <c r="AE45" s="1">
        <f t="shared" si="7"/>
        <v>-996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74</v>
      </c>
      <c r="B46" s="1" t="s">
        <v>31</v>
      </c>
      <c r="C46" s="1">
        <v>166</v>
      </c>
      <c r="D46" s="1">
        <v>296</v>
      </c>
      <c r="E46" s="1">
        <v>154</v>
      </c>
      <c r="F46" s="1">
        <v>251</v>
      </c>
      <c r="G46" s="6">
        <v>0.4</v>
      </c>
      <c r="H46" s="1">
        <f>VLOOKUP(A46,[1]Sheet!$A:$H,8,0)</f>
        <v>60</v>
      </c>
      <c r="I46" s="1" t="str">
        <f>VLOOKUP(A46,[2]Sheet!$A:$I,9,0)</f>
        <v>в матрице</v>
      </c>
      <c r="J46" s="1">
        <v>155</v>
      </c>
      <c r="K46" s="1">
        <f t="shared" si="23"/>
        <v>-1</v>
      </c>
      <c r="L46" s="1"/>
      <c r="M46" s="1"/>
      <c r="N46" s="1"/>
      <c r="O46" s="1">
        <f t="shared" si="2"/>
        <v>30.8</v>
      </c>
      <c r="P46" s="5">
        <f>ROUND(13*O46-N46-F46,0)</f>
        <v>149</v>
      </c>
      <c r="Q46" s="5">
        <v>220</v>
      </c>
      <c r="R46" s="5">
        <v>250</v>
      </c>
      <c r="S46" s="1"/>
      <c r="T46" s="1">
        <f t="shared" ref="T46:T55" si="26">(F46+N46+Q46)/O46</f>
        <v>15.292207792207792</v>
      </c>
      <c r="U46" s="1">
        <f t="shared" si="5"/>
        <v>8.1493506493506498</v>
      </c>
      <c r="V46" s="1">
        <v>31.4</v>
      </c>
      <c r="W46" s="1">
        <v>27.4</v>
      </c>
      <c r="X46" s="1">
        <v>17.8</v>
      </c>
      <c r="Y46" s="1">
        <v>0.4</v>
      </c>
      <c r="Z46" s="1">
        <v>15.4</v>
      </c>
      <c r="AA46" s="1"/>
      <c r="AB46" s="1">
        <f t="shared" ref="AB46:AB55" si="27">Q46*G46</f>
        <v>88</v>
      </c>
      <c r="AC46" s="1"/>
      <c r="AD46" s="1"/>
      <c r="AE46" s="1">
        <f t="shared" si="7"/>
        <v>62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76</v>
      </c>
      <c r="B47" s="1" t="s">
        <v>31</v>
      </c>
      <c r="C47" s="1">
        <v>352</v>
      </c>
      <c r="D47" s="1">
        <v>48</v>
      </c>
      <c r="E47" s="1">
        <v>106</v>
      </c>
      <c r="F47" s="1">
        <v>274</v>
      </c>
      <c r="G47" s="6">
        <v>0.4</v>
      </c>
      <c r="H47" s="1">
        <f>VLOOKUP(A47,[1]Sheet!$A:$H,8,0)</f>
        <v>60</v>
      </c>
      <c r="I47" s="1" t="str">
        <f>VLOOKUP(A47,[2]Sheet!$A:$I,9,0)</f>
        <v>в матрице</v>
      </c>
      <c r="J47" s="1">
        <v>110</v>
      </c>
      <c r="K47" s="1">
        <f t="shared" si="23"/>
        <v>-4</v>
      </c>
      <c r="L47" s="1"/>
      <c r="M47" s="1"/>
      <c r="N47" s="1"/>
      <c r="O47" s="1">
        <f t="shared" si="2"/>
        <v>21.2</v>
      </c>
      <c r="P47" s="5"/>
      <c r="Q47" s="5">
        <v>50</v>
      </c>
      <c r="R47" s="5">
        <v>100</v>
      </c>
      <c r="S47" s="1"/>
      <c r="T47" s="1">
        <f t="shared" si="26"/>
        <v>15.283018867924529</v>
      </c>
      <c r="U47" s="1">
        <f t="shared" si="5"/>
        <v>12.924528301886793</v>
      </c>
      <c r="V47" s="1">
        <v>15</v>
      </c>
      <c r="W47" s="1">
        <v>13</v>
      </c>
      <c r="X47" s="1">
        <v>18.399999999999999</v>
      </c>
      <c r="Y47" s="1">
        <v>18.600000000000001</v>
      </c>
      <c r="Z47" s="1">
        <v>18.2</v>
      </c>
      <c r="AA47" s="1"/>
      <c r="AB47" s="1">
        <f t="shared" si="27"/>
        <v>20</v>
      </c>
      <c r="AC47" s="1"/>
      <c r="AD47" s="1"/>
      <c r="AE47" s="1">
        <f t="shared" si="7"/>
        <v>44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77</v>
      </c>
      <c r="B48" s="1" t="s">
        <v>31</v>
      </c>
      <c r="C48" s="1"/>
      <c r="D48" s="1">
        <v>350</v>
      </c>
      <c r="E48" s="1">
        <v>119</v>
      </c>
      <c r="F48" s="1">
        <v>217</v>
      </c>
      <c r="G48" s="6">
        <v>0.1</v>
      </c>
      <c r="H48" s="1">
        <f>VLOOKUP(A48,[1]Sheet!$A:$H,8,0)</f>
        <v>45</v>
      </c>
      <c r="I48" s="1" t="str">
        <f>VLOOKUP(A48,[2]Sheet!$A:$I,9,0)</f>
        <v>в матрице</v>
      </c>
      <c r="J48" s="1">
        <v>130</v>
      </c>
      <c r="K48" s="1">
        <f t="shared" si="23"/>
        <v>-11</v>
      </c>
      <c r="L48" s="1"/>
      <c r="M48" s="1"/>
      <c r="N48" s="1"/>
      <c r="O48" s="1">
        <f t="shared" si="2"/>
        <v>23.8</v>
      </c>
      <c r="P48" s="5">
        <f>ROUND(13*O48-N48-F48,0)</f>
        <v>92</v>
      </c>
      <c r="Q48" s="5">
        <f t="shared" ref="Q48:Q55" si="28">P48</f>
        <v>92</v>
      </c>
      <c r="R48" s="5"/>
      <c r="S48" s="1"/>
      <c r="T48" s="1">
        <f t="shared" si="26"/>
        <v>12.983193277310924</v>
      </c>
      <c r="U48" s="1">
        <f t="shared" si="5"/>
        <v>9.117647058823529</v>
      </c>
      <c r="V48" s="1">
        <v>13.2</v>
      </c>
      <c r="W48" s="1">
        <v>32.200000000000003</v>
      </c>
      <c r="X48" s="1">
        <v>43</v>
      </c>
      <c r="Y48" s="1">
        <v>51.2</v>
      </c>
      <c r="Z48" s="1">
        <v>47.8</v>
      </c>
      <c r="AA48" s="1"/>
      <c r="AB48" s="1">
        <f t="shared" si="27"/>
        <v>9.2000000000000011</v>
      </c>
      <c r="AC48" s="1"/>
      <c r="AD48" s="1"/>
      <c r="AE48" s="1">
        <f t="shared" si="7"/>
        <v>48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78</v>
      </c>
      <c r="B49" s="1" t="s">
        <v>31</v>
      </c>
      <c r="C49" s="1">
        <v>150</v>
      </c>
      <c r="D49" s="1">
        <v>14</v>
      </c>
      <c r="E49" s="1">
        <v>33</v>
      </c>
      <c r="F49" s="1">
        <v>119</v>
      </c>
      <c r="G49" s="6">
        <v>0.1</v>
      </c>
      <c r="H49" s="1">
        <f>VLOOKUP(A49,[1]Sheet!$A:$H,8,0)</f>
        <v>60</v>
      </c>
      <c r="I49" s="1" t="str">
        <f>VLOOKUP(A49,[2]Sheet!$A:$I,9,0)</f>
        <v>в матрице</v>
      </c>
      <c r="J49" s="1">
        <v>39</v>
      </c>
      <c r="K49" s="1">
        <f t="shared" si="23"/>
        <v>-6</v>
      </c>
      <c r="L49" s="1"/>
      <c r="M49" s="1"/>
      <c r="N49" s="1"/>
      <c r="O49" s="1">
        <f t="shared" si="2"/>
        <v>6.6</v>
      </c>
      <c r="P49" s="5"/>
      <c r="Q49" s="5">
        <f t="shared" si="28"/>
        <v>0</v>
      </c>
      <c r="R49" s="5"/>
      <c r="S49" s="1"/>
      <c r="T49" s="1">
        <f t="shared" si="26"/>
        <v>18.030303030303031</v>
      </c>
      <c r="U49" s="1">
        <f t="shared" si="5"/>
        <v>18.030303030303031</v>
      </c>
      <c r="V49" s="1">
        <v>6.6</v>
      </c>
      <c r="W49" s="1">
        <v>5.8</v>
      </c>
      <c r="X49" s="1">
        <v>6</v>
      </c>
      <c r="Y49" s="1">
        <v>10</v>
      </c>
      <c r="Z49" s="1">
        <v>4.4000000000000004</v>
      </c>
      <c r="AA49" s="1" t="s">
        <v>41</v>
      </c>
      <c r="AB49" s="1">
        <f t="shared" si="27"/>
        <v>0</v>
      </c>
      <c r="AC49" s="1"/>
      <c r="AD49" s="1"/>
      <c r="AE49" s="1">
        <f t="shared" si="7"/>
        <v>-20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79</v>
      </c>
      <c r="B50" s="1" t="s">
        <v>31</v>
      </c>
      <c r="C50" s="1">
        <v>258</v>
      </c>
      <c r="D50" s="1">
        <v>100</v>
      </c>
      <c r="E50" s="1">
        <v>123</v>
      </c>
      <c r="F50" s="1">
        <v>176</v>
      </c>
      <c r="G50" s="6">
        <v>0.1</v>
      </c>
      <c r="H50" s="1">
        <f>VLOOKUP(A50,[1]Sheet!$A:$H,8,0)</f>
        <v>60</v>
      </c>
      <c r="I50" s="1" t="str">
        <f>VLOOKUP(A50,[2]Sheet!$A:$I,9,0)</f>
        <v>в матрице</v>
      </c>
      <c r="J50" s="1">
        <v>122</v>
      </c>
      <c r="K50" s="1">
        <f t="shared" si="23"/>
        <v>1</v>
      </c>
      <c r="L50" s="1"/>
      <c r="M50" s="1"/>
      <c r="N50" s="1"/>
      <c r="O50" s="1">
        <f t="shared" si="2"/>
        <v>24.6</v>
      </c>
      <c r="P50" s="5">
        <f>ROUND(13*O50-N50-F50,0)</f>
        <v>144</v>
      </c>
      <c r="Q50" s="5">
        <f t="shared" si="28"/>
        <v>144</v>
      </c>
      <c r="R50" s="5"/>
      <c r="S50" s="1"/>
      <c r="T50" s="1">
        <f t="shared" si="26"/>
        <v>13.008130081300813</v>
      </c>
      <c r="U50" s="1">
        <f t="shared" si="5"/>
        <v>7.154471544715447</v>
      </c>
      <c r="V50" s="1">
        <v>25</v>
      </c>
      <c r="W50" s="1">
        <v>18.600000000000001</v>
      </c>
      <c r="X50" s="1">
        <v>32</v>
      </c>
      <c r="Y50" s="1">
        <v>31.6</v>
      </c>
      <c r="Z50" s="1">
        <v>15.4</v>
      </c>
      <c r="AA50" s="1"/>
      <c r="AB50" s="1">
        <f t="shared" si="27"/>
        <v>14.4</v>
      </c>
      <c r="AC50" s="1"/>
      <c r="AD50" s="1"/>
      <c r="AE50" s="1">
        <f t="shared" si="7"/>
        <v>49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80</v>
      </c>
      <c r="B51" s="1" t="s">
        <v>31</v>
      </c>
      <c r="C51" s="1">
        <v>15</v>
      </c>
      <c r="D51" s="1">
        <v>96</v>
      </c>
      <c r="E51" s="1">
        <v>30</v>
      </c>
      <c r="F51" s="1">
        <v>66</v>
      </c>
      <c r="G51" s="6">
        <v>0.4</v>
      </c>
      <c r="H51" s="1">
        <f>VLOOKUP(A51,[1]Sheet!$A:$H,8,0)</f>
        <v>45</v>
      </c>
      <c r="I51" s="1" t="str">
        <f>VLOOKUP(A51,[2]Sheet!$A:$I,9,0)</f>
        <v>в матрице</v>
      </c>
      <c r="J51" s="1">
        <v>55</v>
      </c>
      <c r="K51" s="1">
        <f t="shared" si="23"/>
        <v>-25</v>
      </c>
      <c r="L51" s="1"/>
      <c r="M51" s="1"/>
      <c r="N51" s="1">
        <v>70</v>
      </c>
      <c r="O51" s="1">
        <f t="shared" si="2"/>
        <v>6</v>
      </c>
      <c r="P51" s="5"/>
      <c r="Q51" s="5">
        <v>40</v>
      </c>
      <c r="R51" s="5">
        <v>50</v>
      </c>
      <c r="S51" s="1"/>
      <c r="T51" s="1">
        <f t="shared" si="26"/>
        <v>29.333333333333332</v>
      </c>
      <c r="U51" s="1">
        <f t="shared" si="5"/>
        <v>22.666666666666668</v>
      </c>
      <c r="V51" s="1">
        <v>13.6</v>
      </c>
      <c r="W51" s="1">
        <v>11.6</v>
      </c>
      <c r="X51" s="1">
        <v>14.4</v>
      </c>
      <c r="Y51" s="1">
        <v>12.6</v>
      </c>
      <c r="Z51" s="1">
        <v>18.2</v>
      </c>
      <c r="AA51" s="10" t="s">
        <v>144</v>
      </c>
      <c r="AB51" s="1">
        <f t="shared" si="27"/>
        <v>16</v>
      </c>
      <c r="AC51" s="1"/>
      <c r="AD51" s="1"/>
      <c r="AE51" s="1">
        <f t="shared" si="7"/>
        <v>-46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81</v>
      </c>
      <c r="B52" s="1" t="s">
        <v>33</v>
      </c>
      <c r="C52" s="1">
        <v>109.083</v>
      </c>
      <c r="D52" s="1">
        <v>320.72300000000001</v>
      </c>
      <c r="E52" s="1">
        <v>126.078</v>
      </c>
      <c r="F52" s="1">
        <v>236.25700000000001</v>
      </c>
      <c r="G52" s="6">
        <v>1</v>
      </c>
      <c r="H52" s="1">
        <f>VLOOKUP(A52,[1]Sheet!$A:$H,8,0)</f>
        <v>60</v>
      </c>
      <c r="I52" s="1" t="str">
        <f>VLOOKUP(A52,[2]Sheet!$A:$I,9,0)</f>
        <v>в матрице</v>
      </c>
      <c r="J52" s="1">
        <v>161</v>
      </c>
      <c r="K52" s="1">
        <f t="shared" si="23"/>
        <v>-34.921999999999997</v>
      </c>
      <c r="L52" s="1"/>
      <c r="M52" s="1"/>
      <c r="N52" s="1">
        <v>100</v>
      </c>
      <c r="O52" s="1">
        <f t="shared" si="2"/>
        <v>25.215600000000002</v>
      </c>
      <c r="P52" s="5"/>
      <c r="Q52" s="5">
        <v>60</v>
      </c>
      <c r="R52" s="5">
        <v>100</v>
      </c>
      <c r="S52" s="1"/>
      <c r="T52" s="1">
        <f t="shared" si="26"/>
        <v>15.714755944732625</v>
      </c>
      <c r="U52" s="1">
        <f t="shared" si="5"/>
        <v>13.335276574818762</v>
      </c>
      <c r="V52" s="1">
        <v>36.6128</v>
      </c>
      <c r="W52" s="1">
        <v>32.510399999999997</v>
      </c>
      <c r="X52" s="1">
        <v>34.819800000000001</v>
      </c>
      <c r="Y52" s="1">
        <v>31.540199999999999</v>
      </c>
      <c r="Z52" s="1">
        <v>35.081200000000003</v>
      </c>
      <c r="AA52" s="1"/>
      <c r="AB52" s="1">
        <f t="shared" si="27"/>
        <v>60</v>
      </c>
      <c r="AC52" s="1"/>
      <c r="AD52" s="1"/>
      <c r="AE52" s="1">
        <f t="shared" si="7"/>
        <v>41.977000000000032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82</v>
      </c>
      <c r="B53" s="1" t="s">
        <v>33</v>
      </c>
      <c r="C53" s="1">
        <v>202.84</v>
      </c>
      <c r="D53" s="1"/>
      <c r="E53" s="1">
        <v>78.492999999999995</v>
      </c>
      <c r="F53" s="1">
        <v>103.26600000000001</v>
      </c>
      <c r="G53" s="6">
        <v>1</v>
      </c>
      <c r="H53" s="1">
        <f>VLOOKUP(A53,[1]Sheet!$A:$H,8,0)</f>
        <v>45</v>
      </c>
      <c r="I53" s="1" t="str">
        <f>VLOOKUP(A53,[2]Sheet!$A:$I,9,0)</f>
        <v>в матрице</v>
      </c>
      <c r="J53" s="1">
        <v>76.962000000000003</v>
      </c>
      <c r="K53" s="1">
        <f t="shared" si="23"/>
        <v>1.5309999999999917</v>
      </c>
      <c r="L53" s="1"/>
      <c r="M53" s="1"/>
      <c r="N53" s="1"/>
      <c r="O53" s="1">
        <f t="shared" si="2"/>
        <v>15.698599999999999</v>
      </c>
      <c r="P53" s="5">
        <f t="shared" ref="P53:P54" si="29">ROUND(13*O53-N53-F53,0)</f>
        <v>101</v>
      </c>
      <c r="Q53" s="5">
        <v>140</v>
      </c>
      <c r="R53" s="5">
        <v>150</v>
      </c>
      <c r="S53" s="1"/>
      <c r="T53" s="1">
        <f t="shared" si="26"/>
        <v>15.496031493254177</v>
      </c>
      <c r="U53" s="1">
        <f t="shared" si="5"/>
        <v>6.5780388060081796</v>
      </c>
      <c r="V53" s="1">
        <v>14.198399999999999</v>
      </c>
      <c r="W53" s="1">
        <v>8.4359999999999999</v>
      </c>
      <c r="X53" s="1">
        <v>1.3934</v>
      </c>
      <c r="Y53" s="1">
        <v>12.908799999999999</v>
      </c>
      <c r="Z53" s="1">
        <v>5.7178000000000004</v>
      </c>
      <c r="AA53" s="1"/>
      <c r="AB53" s="1">
        <f t="shared" si="27"/>
        <v>140</v>
      </c>
      <c r="AC53" s="1"/>
      <c r="AD53" s="1"/>
      <c r="AE53" s="1">
        <f t="shared" si="7"/>
        <v>31.212999999999965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83</v>
      </c>
      <c r="B54" s="1" t="s">
        <v>33</v>
      </c>
      <c r="C54" s="1">
        <v>2.0819999999999999</v>
      </c>
      <c r="D54" s="1">
        <v>203.68299999999999</v>
      </c>
      <c r="E54" s="1">
        <v>110.23699999999999</v>
      </c>
      <c r="F54" s="1">
        <v>89.462000000000003</v>
      </c>
      <c r="G54" s="6">
        <v>1</v>
      </c>
      <c r="H54" s="1">
        <f>VLOOKUP(A54,[1]Sheet!$A:$H,8,0)</f>
        <v>45</v>
      </c>
      <c r="I54" s="1" t="str">
        <f>VLOOKUP(A54,[2]Sheet!$A:$I,9,0)</f>
        <v>в матрице</v>
      </c>
      <c r="J54" s="1">
        <v>123.917</v>
      </c>
      <c r="K54" s="1">
        <f t="shared" si="23"/>
        <v>-13.680000000000007</v>
      </c>
      <c r="L54" s="1"/>
      <c r="M54" s="1"/>
      <c r="N54" s="1">
        <v>50</v>
      </c>
      <c r="O54" s="1">
        <f t="shared" si="2"/>
        <v>22.0474</v>
      </c>
      <c r="P54" s="5">
        <f t="shared" si="29"/>
        <v>147</v>
      </c>
      <c r="Q54" s="5">
        <v>190</v>
      </c>
      <c r="R54" s="5">
        <v>200</v>
      </c>
      <c r="S54" s="1"/>
      <c r="T54" s="1">
        <f t="shared" si="26"/>
        <v>14.9433493291726</v>
      </c>
      <c r="U54" s="1">
        <f t="shared" si="5"/>
        <v>6.3255531264457483</v>
      </c>
      <c r="V54" s="1">
        <v>17.279</v>
      </c>
      <c r="W54" s="1">
        <v>20.107199999999999</v>
      </c>
      <c r="X54" s="1">
        <v>21.034600000000001</v>
      </c>
      <c r="Y54" s="1">
        <v>12.9216</v>
      </c>
      <c r="Z54" s="1">
        <v>11.47</v>
      </c>
      <c r="AA54" s="1"/>
      <c r="AB54" s="1">
        <f t="shared" si="27"/>
        <v>190</v>
      </c>
      <c r="AC54" s="1"/>
      <c r="AD54" s="1"/>
      <c r="AE54" s="1">
        <f t="shared" si="7"/>
        <v>44.249000000000024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84</v>
      </c>
      <c r="B55" s="1" t="s">
        <v>31</v>
      </c>
      <c r="C55" s="1">
        <v>92</v>
      </c>
      <c r="D55" s="1">
        <v>70</v>
      </c>
      <c r="E55" s="1">
        <v>36</v>
      </c>
      <c r="F55" s="1">
        <v>118</v>
      </c>
      <c r="G55" s="6">
        <v>0.1</v>
      </c>
      <c r="H55" s="1">
        <f>VLOOKUP(A55,[1]Sheet!$A:$H,8,0)</f>
        <v>60</v>
      </c>
      <c r="I55" s="1" t="str">
        <f>VLOOKUP(A55,[2]Sheet!$A:$I,9,0)</f>
        <v>в матрице</v>
      </c>
      <c r="J55" s="1">
        <v>36</v>
      </c>
      <c r="K55" s="1">
        <f t="shared" si="23"/>
        <v>0</v>
      </c>
      <c r="L55" s="1"/>
      <c r="M55" s="1"/>
      <c r="N55" s="1"/>
      <c r="O55" s="1">
        <f t="shared" si="2"/>
        <v>7.2</v>
      </c>
      <c r="P55" s="5"/>
      <c r="Q55" s="5">
        <f t="shared" si="28"/>
        <v>0</v>
      </c>
      <c r="R55" s="5"/>
      <c r="S55" s="1"/>
      <c r="T55" s="1">
        <f t="shared" si="26"/>
        <v>16.388888888888889</v>
      </c>
      <c r="U55" s="1">
        <f t="shared" si="5"/>
        <v>16.388888888888889</v>
      </c>
      <c r="V55" s="1">
        <v>8.4</v>
      </c>
      <c r="W55" s="1">
        <v>9.1999999999999993</v>
      </c>
      <c r="X55" s="1">
        <v>5.2</v>
      </c>
      <c r="Y55" s="1">
        <v>8</v>
      </c>
      <c r="Z55" s="1">
        <v>12.8</v>
      </c>
      <c r="AA55" s="1"/>
      <c r="AB55" s="1">
        <f t="shared" si="27"/>
        <v>0</v>
      </c>
      <c r="AC55" s="1"/>
      <c r="AD55" s="1"/>
      <c r="AE55" s="1">
        <f t="shared" si="7"/>
        <v>-10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1" t="s">
        <v>85</v>
      </c>
      <c r="B56" s="11" t="s">
        <v>33</v>
      </c>
      <c r="C56" s="11">
        <v>211.875</v>
      </c>
      <c r="D56" s="11">
        <v>38.463000000000001</v>
      </c>
      <c r="E56" s="11">
        <v>12.61</v>
      </c>
      <c r="F56" s="11">
        <v>169.75700000000001</v>
      </c>
      <c r="G56" s="12">
        <v>0</v>
      </c>
      <c r="H56" s="11">
        <v>45</v>
      </c>
      <c r="I56" s="11" t="s">
        <v>75</v>
      </c>
      <c r="J56" s="11">
        <v>12.5</v>
      </c>
      <c r="K56" s="11">
        <f t="shared" si="23"/>
        <v>0.10999999999999943</v>
      </c>
      <c r="L56" s="11"/>
      <c r="M56" s="11"/>
      <c r="N56" s="11"/>
      <c r="O56" s="11">
        <f t="shared" si="2"/>
        <v>2.5219999999999998</v>
      </c>
      <c r="P56" s="13"/>
      <c r="Q56" s="13"/>
      <c r="R56" s="13"/>
      <c r="S56" s="11"/>
      <c r="T56" s="11">
        <f t="shared" si="11"/>
        <v>67.310467882632835</v>
      </c>
      <c r="U56" s="11">
        <f t="shared" si="5"/>
        <v>67.310467882632835</v>
      </c>
      <c r="V56" s="11">
        <v>15.9032</v>
      </c>
      <c r="W56" s="11">
        <v>18.674199999999999</v>
      </c>
      <c r="X56" s="11">
        <v>25.162199999999999</v>
      </c>
      <c r="Y56" s="11">
        <v>30.953800000000001</v>
      </c>
      <c r="Z56" s="11">
        <v>21.754799999999999</v>
      </c>
      <c r="AA56" s="11"/>
      <c r="AB56" s="11">
        <f t="shared" si="12"/>
        <v>0</v>
      </c>
      <c r="AC56" s="1"/>
      <c r="AD56" s="1"/>
      <c r="AE56" s="1">
        <f t="shared" si="7"/>
        <v>-131.92700000000002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1" t="s">
        <v>86</v>
      </c>
      <c r="B57" s="11" t="s">
        <v>31</v>
      </c>
      <c r="C57" s="11">
        <v>195</v>
      </c>
      <c r="D57" s="11"/>
      <c r="E57" s="11">
        <v>45</v>
      </c>
      <c r="F57" s="11">
        <v>145</v>
      </c>
      <c r="G57" s="12">
        <v>0</v>
      </c>
      <c r="H57" s="11">
        <v>45</v>
      </c>
      <c r="I57" s="11" t="str">
        <f>VLOOKUP(A57,[2]Sheet!$A:$I,9,0)</f>
        <v>не в матрице</v>
      </c>
      <c r="J57" s="11">
        <v>23</v>
      </c>
      <c r="K57" s="11">
        <f t="shared" si="23"/>
        <v>22</v>
      </c>
      <c r="L57" s="11"/>
      <c r="M57" s="11"/>
      <c r="N57" s="11"/>
      <c r="O57" s="11">
        <f t="shared" si="2"/>
        <v>9</v>
      </c>
      <c r="P57" s="13"/>
      <c r="Q57" s="13"/>
      <c r="R57" s="13"/>
      <c r="S57" s="11"/>
      <c r="T57" s="11">
        <f t="shared" si="11"/>
        <v>16.111111111111111</v>
      </c>
      <c r="U57" s="11">
        <f t="shared" si="5"/>
        <v>16.111111111111111</v>
      </c>
      <c r="V57" s="11">
        <v>4</v>
      </c>
      <c r="W57" s="11">
        <v>3.2</v>
      </c>
      <c r="X57" s="11">
        <v>4.4000000000000004</v>
      </c>
      <c r="Y57" s="11">
        <v>4.8</v>
      </c>
      <c r="Z57" s="11">
        <v>0.8</v>
      </c>
      <c r="AA57" s="11"/>
      <c r="AB57" s="11">
        <f t="shared" si="12"/>
        <v>0</v>
      </c>
      <c r="AC57" s="1"/>
      <c r="AD57" s="1"/>
      <c r="AE57" s="1">
        <f t="shared" si="7"/>
        <v>-10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1" t="s">
        <v>87</v>
      </c>
      <c r="B58" s="11" t="s">
        <v>33</v>
      </c>
      <c r="C58" s="11">
        <v>33.744</v>
      </c>
      <c r="D58" s="11"/>
      <c r="E58" s="11">
        <v>5.3639999999999999</v>
      </c>
      <c r="F58" s="11">
        <v>27.036000000000001</v>
      </c>
      <c r="G58" s="12">
        <v>0</v>
      </c>
      <c r="H58" s="11">
        <v>60</v>
      </c>
      <c r="I58" s="11" t="s">
        <v>75</v>
      </c>
      <c r="J58" s="11">
        <v>6.5</v>
      </c>
      <c r="K58" s="11">
        <f t="shared" si="23"/>
        <v>-1.1360000000000001</v>
      </c>
      <c r="L58" s="11"/>
      <c r="M58" s="11"/>
      <c r="N58" s="11"/>
      <c r="O58" s="11">
        <f t="shared" si="2"/>
        <v>1.0728</v>
      </c>
      <c r="P58" s="13"/>
      <c r="Q58" s="13"/>
      <c r="R58" s="13"/>
      <c r="S58" s="11"/>
      <c r="T58" s="11">
        <f t="shared" si="11"/>
        <v>25.201342281879196</v>
      </c>
      <c r="U58" s="11">
        <f t="shared" si="5"/>
        <v>25.201342281879196</v>
      </c>
      <c r="V58" s="11">
        <v>2.1594000000000002</v>
      </c>
      <c r="W58" s="11">
        <v>2.1617999999999999</v>
      </c>
      <c r="X58" s="11">
        <v>1.6206</v>
      </c>
      <c r="Y58" s="11">
        <v>4.9012000000000002</v>
      </c>
      <c r="Z58" s="11">
        <v>3.5064000000000002</v>
      </c>
      <c r="AA58" s="11"/>
      <c r="AB58" s="11">
        <f t="shared" si="12"/>
        <v>0</v>
      </c>
      <c r="AC58" s="1"/>
      <c r="AD58" s="1"/>
      <c r="AE58" s="1">
        <f t="shared" si="7"/>
        <v>-10.944000000000003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1" t="s">
        <v>88</v>
      </c>
      <c r="B59" s="11" t="s">
        <v>33</v>
      </c>
      <c r="C59" s="11">
        <v>86.39</v>
      </c>
      <c r="D59" s="11">
        <v>12.271000000000001</v>
      </c>
      <c r="E59" s="11">
        <v>22.193000000000001</v>
      </c>
      <c r="F59" s="11">
        <v>65.063999999999993</v>
      </c>
      <c r="G59" s="12">
        <v>0</v>
      </c>
      <c r="H59" s="11">
        <v>60</v>
      </c>
      <c r="I59" s="11" t="s">
        <v>75</v>
      </c>
      <c r="J59" s="11">
        <v>22.7</v>
      </c>
      <c r="K59" s="11">
        <f t="shared" si="23"/>
        <v>-0.5069999999999979</v>
      </c>
      <c r="L59" s="11"/>
      <c r="M59" s="11"/>
      <c r="N59" s="11"/>
      <c r="O59" s="11">
        <f t="shared" si="2"/>
        <v>4.4386000000000001</v>
      </c>
      <c r="P59" s="13"/>
      <c r="Q59" s="13"/>
      <c r="R59" s="13"/>
      <c r="S59" s="11"/>
      <c r="T59" s="11">
        <f t="shared" si="11"/>
        <v>14.65867615914928</v>
      </c>
      <c r="U59" s="11">
        <f t="shared" si="5"/>
        <v>14.65867615914928</v>
      </c>
      <c r="V59" s="11">
        <v>6.4409999999999998</v>
      </c>
      <c r="W59" s="11">
        <v>10.2578</v>
      </c>
      <c r="X59" s="11">
        <v>11.5124</v>
      </c>
      <c r="Y59" s="11">
        <v>8.1189999999999998</v>
      </c>
      <c r="Z59" s="11">
        <v>5.4710000000000001</v>
      </c>
      <c r="AA59" s="11"/>
      <c r="AB59" s="11">
        <f t="shared" si="12"/>
        <v>0</v>
      </c>
      <c r="AC59" s="1"/>
      <c r="AD59" s="1"/>
      <c r="AE59" s="1">
        <f t="shared" si="7"/>
        <v>1.5150000000000148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89</v>
      </c>
      <c r="B60" s="1" t="s">
        <v>31</v>
      </c>
      <c r="C60" s="1">
        <v>19</v>
      </c>
      <c r="D60" s="1">
        <v>90</v>
      </c>
      <c r="E60" s="1">
        <v>34</v>
      </c>
      <c r="F60" s="1">
        <v>56</v>
      </c>
      <c r="G60" s="6">
        <v>0.35</v>
      </c>
      <c r="H60" s="1">
        <f>VLOOKUP(A60,[1]Sheet!$A:$H,8,0)</f>
        <v>45</v>
      </c>
      <c r="I60" s="1" t="str">
        <f>VLOOKUP(A60,[2]Sheet!$A:$I,9,0)</f>
        <v>в матрице</v>
      </c>
      <c r="J60" s="1">
        <v>67</v>
      </c>
      <c r="K60" s="1">
        <f t="shared" si="23"/>
        <v>-33</v>
      </c>
      <c r="L60" s="1"/>
      <c r="M60" s="1"/>
      <c r="N60" s="1">
        <v>70</v>
      </c>
      <c r="O60" s="1">
        <f t="shared" si="2"/>
        <v>6.8</v>
      </c>
      <c r="P60" s="5"/>
      <c r="Q60" s="5">
        <v>50</v>
      </c>
      <c r="R60" s="5">
        <v>50</v>
      </c>
      <c r="S60" s="1"/>
      <c r="T60" s="1">
        <f t="shared" ref="T60:T61" si="30">(F60+N60+Q60)/O60</f>
        <v>25.882352941176471</v>
      </c>
      <c r="U60" s="1">
        <f t="shared" si="5"/>
        <v>18.529411764705884</v>
      </c>
      <c r="V60" s="1">
        <v>10.8</v>
      </c>
      <c r="W60" s="1">
        <v>8.1999999999999993</v>
      </c>
      <c r="X60" s="1">
        <v>15</v>
      </c>
      <c r="Y60" s="1">
        <v>15.6</v>
      </c>
      <c r="Z60" s="1">
        <v>17.2</v>
      </c>
      <c r="AA60" s="1"/>
      <c r="AB60" s="1">
        <f t="shared" ref="AB60:AB61" si="31">Q60*G60</f>
        <v>17.5</v>
      </c>
      <c r="AC60" s="1"/>
      <c r="AD60" s="1"/>
      <c r="AE60" s="1">
        <f t="shared" si="7"/>
        <v>-24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90</v>
      </c>
      <c r="B61" s="1" t="s">
        <v>33</v>
      </c>
      <c r="C61" s="1">
        <v>262.46300000000002</v>
      </c>
      <c r="D61" s="1">
        <v>99.474999999999994</v>
      </c>
      <c r="E61" s="1">
        <v>192.99799999999999</v>
      </c>
      <c r="F61" s="1">
        <v>127.392</v>
      </c>
      <c r="G61" s="6">
        <v>1</v>
      </c>
      <c r="H61" s="1">
        <f>VLOOKUP(A61,[1]Sheet!$A:$H,8,0)</f>
        <v>45</v>
      </c>
      <c r="I61" s="1" t="str">
        <f>VLOOKUP(A61,[2]Sheet!$A:$I,9,0)</f>
        <v>в матрице</v>
      </c>
      <c r="J61" s="1">
        <v>184.99199999999999</v>
      </c>
      <c r="K61" s="1">
        <f t="shared" si="23"/>
        <v>8.0060000000000002</v>
      </c>
      <c r="L61" s="1"/>
      <c r="M61" s="1"/>
      <c r="N61" s="1">
        <v>120</v>
      </c>
      <c r="O61" s="1">
        <f t="shared" si="2"/>
        <v>38.599599999999995</v>
      </c>
      <c r="P61" s="5">
        <f>ROUND(13*O61-N61-F61,0)</f>
        <v>254</v>
      </c>
      <c r="Q61" s="5">
        <v>300</v>
      </c>
      <c r="R61" s="5">
        <v>300</v>
      </c>
      <c r="S61" s="1"/>
      <c r="T61" s="1">
        <f t="shared" si="30"/>
        <v>14.181286852713503</v>
      </c>
      <c r="U61" s="1">
        <f t="shared" si="5"/>
        <v>6.409185587415414</v>
      </c>
      <c r="V61" s="1">
        <v>34.2014</v>
      </c>
      <c r="W61" s="1">
        <v>29.1478</v>
      </c>
      <c r="X61" s="1">
        <v>42.155200000000001</v>
      </c>
      <c r="Y61" s="1">
        <v>42.5334</v>
      </c>
      <c r="Z61" s="1">
        <v>21.101400000000002</v>
      </c>
      <c r="AA61" s="1"/>
      <c r="AB61" s="1">
        <f t="shared" si="31"/>
        <v>300</v>
      </c>
      <c r="AC61" s="1"/>
      <c r="AD61" s="1"/>
      <c r="AE61" s="1">
        <f t="shared" si="7"/>
        <v>77.601999999999919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91</v>
      </c>
      <c r="B62" s="11" t="s">
        <v>31</v>
      </c>
      <c r="C62" s="11">
        <v>6</v>
      </c>
      <c r="D62" s="11"/>
      <c r="E62" s="11">
        <v>4</v>
      </c>
      <c r="F62" s="11"/>
      <c r="G62" s="12">
        <v>0</v>
      </c>
      <c r="H62" s="11">
        <v>45</v>
      </c>
      <c r="I62" s="14" t="s">
        <v>75</v>
      </c>
      <c r="J62" s="11">
        <v>9</v>
      </c>
      <c r="K62" s="11">
        <f t="shared" si="23"/>
        <v>-5</v>
      </c>
      <c r="L62" s="11"/>
      <c r="M62" s="11"/>
      <c r="N62" s="11"/>
      <c r="O62" s="11">
        <f t="shared" si="2"/>
        <v>0.8</v>
      </c>
      <c r="P62" s="13"/>
      <c r="Q62" s="13"/>
      <c r="R62" s="13"/>
      <c r="S62" s="11"/>
      <c r="T62" s="11">
        <f t="shared" si="11"/>
        <v>0</v>
      </c>
      <c r="U62" s="11">
        <f t="shared" si="5"/>
        <v>0</v>
      </c>
      <c r="V62" s="11">
        <v>5.8</v>
      </c>
      <c r="W62" s="11">
        <v>2.2000000000000002</v>
      </c>
      <c r="X62" s="11">
        <v>1.2</v>
      </c>
      <c r="Y62" s="11">
        <v>3.5996000000000001</v>
      </c>
      <c r="Z62" s="11">
        <v>3.4</v>
      </c>
      <c r="AA62" s="11"/>
      <c r="AB62" s="11">
        <f t="shared" si="12"/>
        <v>0</v>
      </c>
      <c r="AC62" s="1"/>
      <c r="AD62" s="1"/>
      <c r="AE62" s="1">
        <f t="shared" si="7"/>
        <v>12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92</v>
      </c>
      <c r="B63" s="1" t="s">
        <v>33</v>
      </c>
      <c r="C63" s="1">
        <v>58.155000000000001</v>
      </c>
      <c r="D63" s="1">
        <v>1.5</v>
      </c>
      <c r="E63" s="1">
        <v>47.204000000000001</v>
      </c>
      <c r="F63" s="1">
        <v>1.536</v>
      </c>
      <c r="G63" s="6">
        <v>1</v>
      </c>
      <c r="H63" s="1">
        <f>VLOOKUP(A63,[1]Sheet!$A:$H,8,0)</f>
        <v>45</v>
      </c>
      <c r="I63" s="1" t="str">
        <f>VLOOKUP(A63,[2]Sheet!$A:$I,9,0)</f>
        <v>в матрице</v>
      </c>
      <c r="J63" s="1">
        <v>42.133000000000003</v>
      </c>
      <c r="K63" s="1">
        <f t="shared" si="23"/>
        <v>5.070999999999998</v>
      </c>
      <c r="L63" s="1"/>
      <c r="M63" s="1"/>
      <c r="N63" s="1"/>
      <c r="O63" s="1">
        <f t="shared" si="2"/>
        <v>9.4407999999999994</v>
      </c>
      <c r="P63" s="5">
        <f>ROUND(9*O63-N63-F63,0)</f>
        <v>83</v>
      </c>
      <c r="Q63" s="5">
        <v>110</v>
      </c>
      <c r="R63" s="5">
        <v>150</v>
      </c>
      <c r="S63" s="1"/>
      <c r="T63" s="1">
        <f t="shared" ref="T63:T92" si="32">(F63+N63+Q63)/O63</f>
        <v>11.814253029404288</v>
      </c>
      <c r="U63" s="1">
        <f t="shared" si="5"/>
        <v>0.16269807643420051</v>
      </c>
      <c r="V63" s="1">
        <v>7.8335999999999997</v>
      </c>
      <c r="W63" s="1">
        <v>0</v>
      </c>
      <c r="X63" s="1">
        <v>0</v>
      </c>
      <c r="Y63" s="1">
        <v>0</v>
      </c>
      <c r="Z63" s="1">
        <v>0</v>
      </c>
      <c r="AA63" s="1"/>
      <c r="AB63" s="1">
        <f t="shared" ref="AB63:AB92" si="33">Q63*G63</f>
        <v>110</v>
      </c>
      <c r="AC63" s="1"/>
      <c r="AD63" s="1"/>
      <c r="AE63" s="1">
        <f t="shared" si="7"/>
        <v>57.075999999999993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93</v>
      </c>
      <c r="B64" s="1" t="s">
        <v>31</v>
      </c>
      <c r="C64" s="1">
        <v>637</v>
      </c>
      <c r="D64" s="1">
        <v>40</v>
      </c>
      <c r="E64" s="1">
        <v>102</v>
      </c>
      <c r="F64" s="1">
        <v>507</v>
      </c>
      <c r="G64" s="6">
        <v>0.28000000000000003</v>
      </c>
      <c r="H64" s="1">
        <f>VLOOKUP(A64,[1]Sheet!$A:$H,8,0)</f>
        <v>45</v>
      </c>
      <c r="I64" s="1" t="str">
        <f>VLOOKUP(A64,[2]Sheet!$A:$I,9,0)</f>
        <v>в матрице</v>
      </c>
      <c r="J64" s="1">
        <v>102</v>
      </c>
      <c r="K64" s="1">
        <f t="shared" si="23"/>
        <v>0</v>
      </c>
      <c r="L64" s="1"/>
      <c r="M64" s="1"/>
      <c r="N64" s="1"/>
      <c r="O64" s="1">
        <f t="shared" si="2"/>
        <v>20.399999999999999</v>
      </c>
      <c r="P64" s="5"/>
      <c r="Q64" s="5">
        <f t="shared" ref="Q64:Q92" si="34">P64</f>
        <v>0</v>
      </c>
      <c r="R64" s="5"/>
      <c r="S64" s="1"/>
      <c r="T64" s="1">
        <f t="shared" si="32"/>
        <v>24.852941176470591</v>
      </c>
      <c r="U64" s="1">
        <f t="shared" si="5"/>
        <v>24.852941176470591</v>
      </c>
      <c r="V64" s="1">
        <v>32.4</v>
      </c>
      <c r="W64" s="1">
        <v>22.4</v>
      </c>
      <c r="X64" s="1">
        <v>31</v>
      </c>
      <c r="Y64" s="1">
        <v>23</v>
      </c>
      <c r="Z64" s="1">
        <v>11.6</v>
      </c>
      <c r="AA64" s="10" t="s">
        <v>144</v>
      </c>
      <c r="AB64" s="1">
        <f t="shared" si="33"/>
        <v>0</v>
      </c>
      <c r="AC64" s="1"/>
      <c r="AD64" s="1"/>
      <c r="AE64" s="1">
        <f t="shared" si="7"/>
        <v>-201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94</v>
      </c>
      <c r="B65" s="1" t="s">
        <v>31</v>
      </c>
      <c r="C65" s="1">
        <v>249</v>
      </c>
      <c r="D65" s="1">
        <v>84</v>
      </c>
      <c r="E65" s="1">
        <v>163</v>
      </c>
      <c r="F65" s="1">
        <v>135</v>
      </c>
      <c r="G65" s="6">
        <v>0.35</v>
      </c>
      <c r="H65" s="1">
        <f>VLOOKUP(A65,[1]Sheet!$A:$H,8,0)</f>
        <v>45</v>
      </c>
      <c r="I65" s="1" t="str">
        <f>VLOOKUP(A65,[2]Sheet!$A:$I,9,0)</f>
        <v>в матрице</v>
      </c>
      <c r="J65" s="1">
        <v>163</v>
      </c>
      <c r="K65" s="1">
        <f t="shared" si="23"/>
        <v>0</v>
      </c>
      <c r="L65" s="1"/>
      <c r="M65" s="1"/>
      <c r="N65" s="1">
        <v>80</v>
      </c>
      <c r="O65" s="1">
        <f t="shared" si="2"/>
        <v>32.6</v>
      </c>
      <c r="P65" s="5">
        <f t="shared" ref="P65:P67" si="35">ROUND(13*O65-N65-F65,0)</f>
        <v>209</v>
      </c>
      <c r="Q65" s="5">
        <f t="shared" si="34"/>
        <v>209</v>
      </c>
      <c r="R65" s="5"/>
      <c r="S65" s="1"/>
      <c r="T65" s="1">
        <f t="shared" si="32"/>
        <v>13.006134969325153</v>
      </c>
      <c r="U65" s="1">
        <f t="shared" si="5"/>
        <v>6.595092024539877</v>
      </c>
      <c r="V65" s="1">
        <v>29</v>
      </c>
      <c r="W65" s="1">
        <v>22</v>
      </c>
      <c r="X65" s="1">
        <v>49</v>
      </c>
      <c r="Y65" s="1">
        <v>29</v>
      </c>
      <c r="Z65" s="1">
        <v>25</v>
      </c>
      <c r="AA65" s="1"/>
      <c r="AB65" s="1">
        <f t="shared" si="33"/>
        <v>73.149999999999991</v>
      </c>
      <c r="AC65" s="1"/>
      <c r="AD65" s="1"/>
      <c r="AE65" s="1">
        <f t="shared" si="7"/>
        <v>65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95</v>
      </c>
      <c r="B66" s="1" t="s">
        <v>31</v>
      </c>
      <c r="C66" s="1">
        <v>440</v>
      </c>
      <c r="D66" s="1">
        <v>234</v>
      </c>
      <c r="E66" s="1">
        <v>198</v>
      </c>
      <c r="F66" s="1">
        <v>404</v>
      </c>
      <c r="G66" s="6">
        <v>0.28000000000000003</v>
      </c>
      <c r="H66" s="1">
        <f>VLOOKUP(A66,[1]Sheet!$A:$H,8,0)</f>
        <v>45</v>
      </c>
      <c r="I66" s="1" t="str">
        <f>VLOOKUP(A66,[2]Sheet!$A:$I,9,0)</f>
        <v>в матрице</v>
      </c>
      <c r="J66" s="1">
        <v>199</v>
      </c>
      <c r="K66" s="1">
        <f t="shared" si="23"/>
        <v>-1</v>
      </c>
      <c r="L66" s="1"/>
      <c r="M66" s="1"/>
      <c r="N66" s="1"/>
      <c r="O66" s="1">
        <f t="shared" si="2"/>
        <v>39.6</v>
      </c>
      <c r="P66" s="5">
        <f t="shared" si="35"/>
        <v>111</v>
      </c>
      <c r="Q66" s="5">
        <f t="shared" si="34"/>
        <v>111</v>
      </c>
      <c r="R66" s="5"/>
      <c r="S66" s="1"/>
      <c r="T66" s="1">
        <f t="shared" si="32"/>
        <v>13.005050505050505</v>
      </c>
      <c r="U66" s="1">
        <f t="shared" si="5"/>
        <v>10.202020202020202</v>
      </c>
      <c r="V66" s="1">
        <v>36</v>
      </c>
      <c r="W66" s="1">
        <v>31.4</v>
      </c>
      <c r="X66" s="1">
        <v>34.6</v>
      </c>
      <c r="Y66" s="1">
        <v>13.4</v>
      </c>
      <c r="Z66" s="1">
        <v>50</v>
      </c>
      <c r="AA66" s="1"/>
      <c r="AB66" s="1">
        <f t="shared" si="33"/>
        <v>31.080000000000002</v>
      </c>
      <c r="AC66" s="1"/>
      <c r="AD66" s="1"/>
      <c r="AE66" s="1">
        <f t="shared" si="7"/>
        <v>79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96</v>
      </c>
      <c r="B67" s="1" t="s">
        <v>31</v>
      </c>
      <c r="C67" s="1">
        <v>494</v>
      </c>
      <c r="D67" s="1">
        <v>431</v>
      </c>
      <c r="E67" s="1">
        <v>417</v>
      </c>
      <c r="F67" s="1">
        <v>421</v>
      </c>
      <c r="G67" s="6">
        <v>0.35</v>
      </c>
      <c r="H67" s="1">
        <f>VLOOKUP(A67,[1]Sheet!$A:$H,8,0)</f>
        <v>45</v>
      </c>
      <c r="I67" s="1" t="str">
        <f>VLOOKUP(A67,[2]Sheet!$A:$I,9,0)</f>
        <v>в матрице</v>
      </c>
      <c r="J67" s="1">
        <v>408</v>
      </c>
      <c r="K67" s="1">
        <f t="shared" ref="K67:K98" si="36">E67-J67</f>
        <v>9</v>
      </c>
      <c r="L67" s="1"/>
      <c r="M67" s="1"/>
      <c r="N67" s="1">
        <v>300</v>
      </c>
      <c r="O67" s="1">
        <f t="shared" si="2"/>
        <v>83.4</v>
      </c>
      <c r="P67" s="5">
        <f t="shared" si="35"/>
        <v>363</v>
      </c>
      <c r="Q67" s="5">
        <v>400</v>
      </c>
      <c r="R67" s="5">
        <v>400</v>
      </c>
      <c r="S67" s="1"/>
      <c r="T67" s="1">
        <f t="shared" si="32"/>
        <v>13.441247002398081</v>
      </c>
      <c r="U67" s="1">
        <f t="shared" si="5"/>
        <v>8.6450839328537157</v>
      </c>
      <c r="V67" s="1">
        <v>85.6</v>
      </c>
      <c r="W67" s="1">
        <v>58</v>
      </c>
      <c r="X67" s="1">
        <v>79.2</v>
      </c>
      <c r="Y67" s="1">
        <v>83.059600000000003</v>
      </c>
      <c r="Z67" s="1">
        <v>90.059600000000003</v>
      </c>
      <c r="AA67" s="1"/>
      <c r="AB67" s="1">
        <f t="shared" si="33"/>
        <v>140</v>
      </c>
      <c r="AC67" s="1"/>
      <c r="AD67" s="1"/>
      <c r="AE67" s="1">
        <f t="shared" si="7"/>
        <v>167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97</v>
      </c>
      <c r="B68" s="1" t="s">
        <v>31</v>
      </c>
      <c r="C68" s="1">
        <v>432</v>
      </c>
      <c r="D68" s="1">
        <v>4</v>
      </c>
      <c r="E68" s="1">
        <v>110</v>
      </c>
      <c r="F68" s="1">
        <v>294</v>
      </c>
      <c r="G68" s="6">
        <v>0.28000000000000003</v>
      </c>
      <c r="H68" s="1">
        <f>VLOOKUP(A68,[1]Sheet!$A:$H,8,0)</f>
        <v>45</v>
      </c>
      <c r="I68" s="1" t="str">
        <f>VLOOKUP(A68,[2]Sheet!$A:$I,9,0)</f>
        <v>в матрице</v>
      </c>
      <c r="J68" s="1">
        <v>110</v>
      </c>
      <c r="K68" s="1">
        <f t="shared" si="36"/>
        <v>0</v>
      </c>
      <c r="L68" s="1"/>
      <c r="M68" s="1"/>
      <c r="N68" s="1"/>
      <c r="O68" s="1">
        <f t="shared" ref="O68:O110" si="37">E68/5</f>
        <v>22</v>
      </c>
      <c r="P68" s="5"/>
      <c r="Q68" s="5">
        <f t="shared" si="34"/>
        <v>0</v>
      </c>
      <c r="R68" s="5"/>
      <c r="S68" s="1"/>
      <c r="T68" s="1">
        <f t="shared" si="32"/>
        <v>13.363636363636363</v>
      </c>
      <c r="U68" s="1">
        <f t="shared" ref="U68:U106" si="38">(F68+N68)/O68</f>
        <v>13.363636363636363</v>
      </c>
      <c r="V68" s="1">
        <v>24.2</v>
      </c>
      <c r="W68" s="1">
        <v>4.2</v>
      </c>
      <c r="X68" s="1">
        <v>29.2</v>
      </c>
      <c r="Y68" s="1">
        <v>21.8</v>
      </c>
      <c r="Z68" s="1">
        <v>27.2</v>
      </c>
      <c r="AA68" s="1"/>
      <c r="AB68" s="1">
        <f t="shared" si="33"/>
        <v>0</v>
      </c>
      <c r="AC68" s="1"/>
      <c r="AD68" s="1"/>
      <c r="AE68" s="1">
        <f t="shared" si="7"/>
        <v>36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98</v>
      </c>
      <c r="B69" s="1" t="s">
        <v>31</v>
      </c>
      <c r="C69" s="1">
        <v>661</v>
      </c>
      <c r="D69" s="1">
        <v>328</v>
      </c>
      <c r="E69" s="1">
        <v>483</v>
      </c>
      <c r="F69" s="1">
        <v>362</v>
      </c>
      <c r="G69" s="6">
        <v>0.35</v>
      </c>
      <c r="H69" s="1">
        <f>VLOOKUP(A69,[1]Sheet!$A:$H,8,0)</f>
        <v>45</v>
      </c>
      <c r="I69" s="1" t="str">
        <f>VLOOKUP(A69,[2]Sheet!$A:$I,9,0)</f>
        <v>в матрице</v>
      </c>
      <c r="J69" s="1">
        <v>473.8</v>
      </c>
      <c r="K69" s="1">
        <f t="shared" si="36"/>
        <v>9.1999999999999886</v>
      </c>
      <c r="L69" s="1"/>
      <c r="M69" s="1"/>
      <c r="N69" s="1">
        <v>350</v>
      </c>
      <c r="O69" s="1">
        <f t="shared" si="37"/>
        <v>96.6</v>
      </c>
      <c r="P69" s="5">
        <f>ROUND(13*O69-N69-F69,0)</f>
        <v>544</v>
      </c>
      <c r="Q69" s="5">
        <f t="shared" si="34"/>
        <v>544</v>
      </c>
      <c r="R69" s="5"/>
      <c r="S69" s="1"/>
      <c r="T69" s="1">
        <f t="shared" si="32"/>
        <v>13.002070393374742</v>
      </c>
      <c r="U69" s="1">
        <f t="shared" si="38"/>
        <v>7.3706004140786749</v>
      </c>
      <c r="V69" s="1">
        <v>94.6</v>
      </c>
      <c r="W69" s="1">
        <v>38.4</v>
      </c>
      <c r="X69" s="1">
        <v>89</v>
      </c>
      <c r="Y69" s="1">
        <v>57.6</v>
      </c>
      <c r="Z69" s="1">
        <v>49.2</v>
      </c>
      <c r="AA69" s="1"/>
      <c r="AB69" s="1">
        <f t="shared" si="33"/>
        <v>190.39999999999998</v>
      </c>
      <c r="AC69" s="1"/>
      <c r="AD69" s="1"/>
      <c r="AE69" s="1">
        <f t="shared" si="7"/>
        <v>193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99</v>
      </c>
      <c r="B70" s="1" t="s">
        <v>31</v>
      </c>
      <c r="C70" s="1">
        <v>58</v>
      </c>
      <c r="D70" s="1">
        <v>8</v>
      </c>
      <c r="E70" s="1">
        <v>41</v>
      </c>
      <c r="F70" s="1"/>
      <c r="G70" s="6">
        <v>0.28000000000000003</v>
      </c>
      <c r="H70" s="1">
        <f>VLOOKUP(A70,[1]Sheet!$A:$H,8,0)</f>
        <v>45</v>
      </c>
      <c r="I70" s="1" t="str">
        <f>VLOOKUP(A70,[2]Sheet!$A:$I,9,0)</f>
        <v>в матрице</v>
      </c>
      <c r="J70" s="1">
        <v>64</v>
      </c>
      <c r="K70" s="1">
        <f t="shared" si="36"/>
        <v>-23</v>
      </c>
      <c r="L70" s="1"/>
      <c r="M70" s="1"/>
      <c r="N70" s="1"/>
      <c r="O70" s="1">
        <f t="shared" si="37"/>
        <v>8.1999999999999993</v>
      </c>
      <c r="P70" s="5">
        <f>ROUND(9*O70-N70-F70,0)</f>
        <v>74</v>
      </c>
      <c r="Q70" s="5">
        <v>150</v>
      </c>
      <c r="R70" s="5">
        <v>150</v>
      </c>
      <c r="S70" s="1"/>
      <c r="T70" s="1">
        <f t="shared" si="32"/>
        <v>18.292682926829269</v>
      </c>
      <c r="U70" s="1">
        <f t="shared" si="38"/>
        <v>0</v>
      </c>
      <c r="V70" s="1">
        <v>22</v>
      </c>
      <c r="W70" s="1">
        <v>0</v>
      </c>
      <c r="X70" s="1">
        <v>0</v>
      </c>
      <c r="Y70" s="1">
        <v>0</v>
      </c>
      <c r="Z70" s="1">
        <v>0</v>
      </c>
      <c r="AA70" s="1"/>
      <c r="AB70" s="1">
        <f t="shared" si="33"/>
        <v>42.000000000000007</v>
      </c>
      <c r="AC70" s="1"/>
      <c r="AD70" s="1"/>
      <c r="AE70" s="1">
        <f t="shared" si="7"/>
        <v>49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100</v>
      </c>
      <c r="B71" s="1" t="s">
        <v>31</v>
      </c>
      <c r="C71" s="1"/>
      <c r="D71" s="1">
        <v>403</v>
      </c>
      <c r="E71" s="1">
        <v>167</v>
      </c>
      <c r="F71" s="1">
        <v>236</v>
      </c>
      <c r="G71" s="6">
        <v>0.41</v>
      </c>
      <c r="H71" s="1">
        <f>VLOOKUP(A71,[1]Sheet!$A:$H,8,0)</f>
        <v>45</v>
      </c>
      <c r="I71" s="1" t="str">
        <f>VLOOKUP(A71,[2]Sheet!$A:$I,9,0)</f>
        <v>в матрице</v>
      </c>
      <c r="J71" s="1">
        <v>184</v>
      </c>
      <c r="K71" s="1">
        <f t="shared" si="36"/>
        <v>-17</v>
      </c>
      <c r="L71" s="1"/>
      <c r="M71" s="1"/>
      <c r="N71" s="1"/>
      <c r="O71" s="1">
        <f t="shared" si="37"/>
        <v>33.4</v>
      </c>
      <c r="P71" s="5">
        <f t="shared" ref="P71:P74" si="39">ROUND(13*O71-N71-F71,0)</f>
        <v>198</v>
      </c>
      <c r="Q71" s="5">
        <v>250</v>
      </c>
      <c r="R71" s="5">
        <v>250</v>
      </c>
      <c r="S71" s="1"/>
      <c r="T71" s="1">
        <f t="shared" si="32"/>
        <v>14.550898203592816</v>
      </c>
      <c r="U71" s="1">
        <f t="shared" si="38"/>
        <v>7.0658682634730541</v>
      </c>
      <c r="V71" s="1">
        <v>17.8</v>
      </c>
      <c r="W71" s="1">
        <v>41.4</v>
      </c>
      <c r="X71" s="1">
        <v>35</v>
      </c>
      <c r="Y71" s="1">
        <v>35.200000000000003</v>
      </c>
      <c r="Z71" s="1">
        <v>46.8</v>
      </c>
      <c r="AA71" s="1"/>
      <c r="AB71" s="1">
        <f t="shared" si="33"/>
        <v>102.5</v>
      </c>
      <c r="AC71" s="1"/>
      <c r="AD71" s="1"/>
      <c r="AE71" s="1">
        <f t="shared" ref="AE71:AE110" si="40">E71*3-F71-N71-P71</f>
        <v>67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101</v>
      </c>
      <c r="B72" s="1" t="s">
        <v>31</v>
      </c>
      <c r="C72" s="1">
        <v>24</v>
      </c>
      <c r="D72" s="1">
        <v>170</v>
      </c>
      <c r="E72" s="15">
        <f>50+E104</f>
        <v>57</v>
      </c>
      <c r="F72" s="15">
        <f>78+F104</f>
        <v>140</v>
      </c>
      <c r="G72" s="6">
        <v>0.5</v>
      </c>
      <c r="H72" s="1">
        <f>VLOOKUP(A72,[1]Sheet!$A:$H,8,0)</f>
        <v>45</v>
      </c>
      <c r="I72" s="1" t="str">
        <f>VLOOKUP(A72,[2]Sheet!$A:$I,9,0)</f>
        <v>в матрице</v>
      </c>
      <c r="J72" s="1">
        <v>44</v>
      </c>
      <c r="K72" s="1">
        <f t="shared" si="36"/>
        <v>13</v>
      </c>
      <c r="L72" s="1"/>
      <c r="M72" s="1"/>
      <c r="N72" s="1"/>
      <c r="O72" s="1">
        <f t="shared" si="37"/>
        <v>11.4</v>
      </c>
      <c r="P72" s="5">
        <f t="shared" si="39"/>
        <v>8</v>
      </c>
      <c r="Q72" s="5">
        <f t="shared" si="34"/>
        <v>8</v>
      </c>
      <c r="R72" s="5"/>
      <c r="S72" s="1"/>
      <c r="T72" s="1">
        <f t="shared" si="32"/>
        <v>12.982456140350877</v>
      </c>
      <c r="U72" s="1">
        <f t="shared" si="38"/>
        <v>12.280701754385964</v>
      </c>
      <c r="V72" s="1">
        <v>15.6</v>
      </c>
      <c r="W72" s="1">
        <v>21.4</v>
      </c>
      <c r="X72" s="1">
        <v>16.2</v>
      </c>
      <c r="Y72" s="1">
        <v>21</v>
      </c>
      <c r="Z72" s="1">
        <v>36.200000000000003</v>
      </c>
      <c r="AA72" s="1"/>
      <c r="AB72" s="1">
        <f t="shared" si="33"/>
        <v>4</v>
      </c>
      <c r="AC72" s="1"/>
      <c r="AD72" s="1"/>
      <c r="AE72" s="1">
        <f t="shared" si="40"/>
        <v>23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102</v>
      </c>
      <c r="B73" s="1" t="s">
        <v>31</v>
      </c>
      <c r="C73" s="1">
        <v>13</v>
      </c>
      <c r="D73" s="1">
        <v>460</v>
      </c>
      <c r="E73" s="15">
        <f>100+E105</f>
        <v>244</v>
      </c>
      <c r="F73" s="15">
        <f>95+F105</f>
        <v>190</v>
      </c>
      <c r="G73" s="6">
        <v>0.41</v>
      </c>
      <c r="H73" s="1">
        <f>VLOOKUP(A73,[1]Sheet!$A:$H,8,0)</f>
        <v>45</v>
      </c>
      <c r="I73" s="1" t="str">
        <f>VLOOKUP(A73,[2]Sheet!$A:$I,9,0)</f>
        <v>в матрице</v>
      </c>
      <c r="J73" s="1">
        <v>155</v>
      </c>
      <c r="K73" s="1">
        <f t="shared" si="36"/>
        <v>89</v>
      </c>
      <c r="L73" s="1"/>
      <c r="M73" s="1"/>
      <c r="N73" s="1">
        <v>250</v>
      </c>
      <c r="O73" s="1">
        <f t="shared" si="37"/>
        <v>48.8</v>
      </c>
      <c r="P73" s="5">
        <f t="shared" si="39"/>
        <v>194</v>
      </c>
      <c r="Q73" s="5">
        <v>360</v>
      </c>
      <c r="R73" s="5">
        <v>450</v>
      </c>
      <c r="S73" s="1"/>
      <c r="T73" s="1">
        <f t="shared" si="32"/>
        <v>16.393442622950822</v>
      </c>
      <c r="U73" s="1">
        <f t="shared" si="38"/>
        <v>9.0163934426229506</v>
      </c>
      <c r="V73" s="1">
        <v>53.6</v>
      </c>
      <c r="W73" s="1">
        <v>39.799999999999997</v>
      </c>
      <c r="X73" s="1">
        <v>40.200000000000003</v>
      </c>
      <c r="Y73" s="1">
        <v>47.2</v>
      </c>
      <c r="Z73" s="1">
        <v>73</v>
      </c>
      <c r="AA73" s="1"/>
      <c r="AB73" s="1">
        <f t="shared" si="33"/>
        <v>147.6</v>
      </c>
      <c r="AC73" s="1"/>
      <c r="AD73" s="1"/>
      <c r="AE73" s="1">
        <f t="shared" si="40"/>
        <v>98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103</v>
      </c>
      <c r="B74" s="1" t="s">
        <v>31</v>
      </c>
      <c r="C74" s="1">
        <v>269</v>
      </c>
      <c r="D74" s="1">
        <v>40</v>
      </c>
      <c r="E74" s="1">
        <v>86</v>
      </c>
      <c r="F74" s="1">
        <v>174</v>
      </c>
      <c r="G74" s="6">
        <v>0.41</v>
      </c>
      <c r="H74" s="1">
        <f>VLOOKUP(A74,[1]Sheet!$A:$H,8,0)</f>
        <v>45</v>
      </c>
      <c r="I74" s="1" t="str">
        <f>VLOOKUP(A74,[2]Sheet!$A:$I,9,0)</f>
        <v>в матрице</v>
      </c>
      <c r="J74" s="1">
        <v>86</v>
      </c>
      <c r="K74" s="1">
        <f t="shared" si="36"/>
        <v>0</v>
      </c>
      <c r="L74" s="1"/>
      <c r="M74" s="1"/>
      <c r="N74" s="1"/>
      <c r="O74" s="1">
        <f t="shared" si="37"/>
        <v>17.2</v>
      </c>
      <c r="P74" s="5">
        <f t="shared" si="39"/>
        <v>50</v>
      </c>
      <c r="Q74" s="5">
        <v>70</v>
      </c>
      <c r="R74" s="5">
        <v>100</v>
      </c>
      <c r="S74" s="1"/>
      <c r="T74" s="1">
        <f t="shared" si="32"/>
        <v>14.186046511627907</v>
      </c>
      <c r="U74" s="1">
        <f t="shared" si="38"/>
        <v>10.116279069767442</v>
      </c>
      <c r="V74" s="1">
        <v>14.8</v>
      </c>
      <c r="W74" s="1">
        <v>10</v>
      </c>
      <c r="X74" s="1">
        <v>16</v>
      </c>
      <c r="Y74" s="1">
        <v>12.6</v>
      </c>
      <c r="Z74" s="1">
        <v>13.6</v>
      </c>
      <c r="AA74" s="1"/>
      <c r="AB74" s="1">
        <f t="shared" si="33"/>
        <v>28.7</v>
      </c>
      <c r="AC74" s="1"/>
      <c r="AD74" s="1"/>
      <c r="AE74" s="1">
        <f t="shared" si="40"/>
        <v>34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104</v>
      </c>
      <c r="B75" s="1" t="s">
        <v>31</v>
      </c>
      <c r="C75" s="1">
        <v>45</v>
      </c>
      <c r="D75" s="1">
        <v>48</v>
      </c>
      <c r="E75" s="1">
        <v>15</v>
      </c>
      <c r="F75" s="1">
        <v>57</v>
      </c>
      <c r="G75" s="6">
        <v>0.5</v>
      </c>
      <c r="H75" s="1">
        <f>VLOOKUP(A75,[1]Sheet!$A:$H,8,0)</f>
        <v>45</v>
      </c>
      <c r="I75" s="1" t="str">
        <f>VLOOKUP(A75,[2]Sheet!$A:$I,9,0)</f>
        <v>в матрице</v>
      </c>
      <c r="J75" s="1">
        <v>15</v>
      </c>
      <c r="K75" s="1">
        <f t="shared" si="36"/>
        <v>0</v>
      </c>
      <c r="L75" s="1"/>
      <c r="M75" s="1"/>
      <c r="N75" s="1"/>
      <c r="O75" s="1">
        <f t="shared" si="37"/>
        <v>3</v>
      </c>
      <c r="P75" s="5"/>
      <c r="Q75" s="5">
        <f t="shared" si="34"/>
        <v>0</v>
      </c>
      <c r="R75" s="5"/>
      <c r="S75" s="1"/>
      <c r="T75" s="1">
        <f t="shared" si="32"/>
        <v>19</v>
      </c>
      <c r="U75" s="1">
        <f t="shared" si="38"/>
        <v>19</v>
      </c>
      <c r="V75" s="1">
        <v>6.8</v>
      </c>
      <c r="W75" s="1">
        <v>3.6</v>
      </c>
      <c r="X75" s="1">
        <v>4</v>
      </c>
      <c r="Y75" s="1">
        <v>7</v>
      </c>
      <c r="Z75" s="1">
        <v>1</v>
      </c>
      <c r="AA75" s="10" t="s">
        <v>144</v>
      </c>
      <c r="AB75" s="1">
        <f t="shared" si="33"/>
        <v>0</v>
      </c>
      <c r="AC75" s="1"/>
      <c r="AD75" s="1"/>
      <c r="AE75" s="1">
        <f t="shared" si="40"/>
        <v>-12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105</v>
      </c>
      <c r="B76" s="1" t="s">
        <v>31</v>
      </c>
      <c r="C76" s="1">
        <v>304</v>
      </c>
      <c r="D76" s="1"/>
      <c r="E76" s="1">
        <v>22</v>
      </c>
      <c r="F76" s="1">
        <v>272</v>
      </c>
      <c r="G76" s="6">
        <v>0.4</v>
      </c>
      <c r="H76" s="1">
        <f>VLOOKUP(A76,[1]Sheet!$A:$H,8,0)</f>
        <v>60</v>
      </c>
      <c r="I76" s="1" t="str">
        <f>VLOOKUP(A76,[2]Sheet!$A:$I,9,0)</f>
        <v>в матрице</v>
      </c>
      <c r="J76" s="1">
        <v>22</v>
      </c>
      <c r="K76" s="1">
        <f t="shared" si="36"/>
        <v>0</v>
      </c>
      <c r="L76" s="1"/>
      <c r="M76" s="1"/>
      <c r="N76" s="1"/>
      <c r="O76" s="1">
        <f t="shared" si="37"/>
        <v>4.4000000000000004</v>
      </c>
      <c r="P76" s="5"/>
      <c r="Q76" s="5">
        <f t="shared" si="34"/>
        <v>0</v>
      </c>
      <c r="R76" s="5"/>
      <c r="S76" s="1"/>
      <c r="T76" s="1">
        <f t="shared" si="32"/>
        <v>61.818181818181813</v>
      </c>
      <c r="U76" s="1">
        <f t="shared" si="38"/>
        <v>61.818181818181813</v>
      </c>
      <c r="V76" s="1">
        <v>9.1999999999999993</v>
      </c>
      <c r="W76" s="1">
        <v>6.8</v>
      </c>
      <c r="X76" s="1">
        <v>15</v>
      </c>
      <c r="Y76" s="1">
        <v>19.600000000000001</v>
      </c>
      <c r="Z76" s="1">
        <v>22.6</v>
      </c>
      <c r="AA76" s="10" t="s">
        <v>144</v>
      </c>
      <c r="AB76" s="1">
        <f t="shared" si="33"/>
        <v>0</v>
      </c>
      <c r="AC76" s="1"/>
      <c r="AD76" s="1"/>
      <c r="AE76" s="1">
        <f t="shared" si="40"/>
        <v>-206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106</v>
      </c>
      <c r="B77" s="1" t="s">
        <v>33</v>
      </c>
      <c r="C77" s="1">
        <v>176.20500000000001</v>
      </c>
      <c r="D77" s="1">
        <v>243.75</v>
      </c>
      <c r="E77" s="1">
        <v>141.30799999999999</v>
      </c>
      <c r="F77" s="1">
        <v>265.99200000000002</v>
      </c>
      <c r="G77" s="6">
        <v>1</v>
      </c>
      <c r="H77" s="1">
        <f>VLOOKUP(A77,[1]Sheet!$A:$H,8,0)</f>
        <v>60</v>
      </c>
      <c r="I77" s="1" t="str">
        <f>VLOOKUP(A77,[2]Sheet!$A:$I,9,0)</f>
        <v>в матрице</v>
      </c>
      <c r="J77" s="1">
        <v>132.27000000000001</v>
      </c>
      <c r="K77" s="1">
        <f t="shared" si="36"/>
        <v>9.0379999999999825</v>
      </c>
      <c r="L77" s="1"/>
      <c r="M77" s="1"/>
      <c r="N77" s="1"/>
      <c r="O77" s="1">
        <f t="shared" si="37"/>
        <v>28.261599999999998</v>
      </c>
      <c r="P77" s="5">
        <f>ROUND(13*O77-N77-F77,0)</f>
        <v>101</v>
      </c>
      <c r="Q77" s="5">
        <v>150</v>
      </c>
      <c r="R77" s="5">
        <v>150</v>
      </c>
      <c r="S77" s="1"/>
      <c r="T77" s="1">
        <f t="shared" si="32"/>
        <v>14.719336484841625</v>
      </c>
      <c r="U77" s="1">
        <f t="shared" si="38"/>
        <v>9.4117813570356965</v>
      </c>
      <c r="V77" s="1">
        <v>23.132999999999999</v>
      </c>
      <c r="W77" s="1">
        <v>24.471</v>
      </c>
      <c r="X77" s="1">
        <v>25.785</v>
      </c>
      <c r="Y77" s="1">
        <v>27.7302</v>
      </c>
      <c r="Z77" s="1">
        <v>36.743400000000001</v>
      </c>
      <c r="AA77" s="1"/>
      <c r="AB77" s="1">
        <f t="shared" si="33"/>
        <v>150</v>
      </c>
      <c r="AC77" s="1"/>
      <c r="AD77" s="1"/>
      <c r="AE77" s="1">
        <f t="shared" si="40"/>
        <v>56.93199999999996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107</v>
      </c>
      <c r="B78" s="1" t="s">
        <v>33</v>
      </c>
      <c r="C78" s="1"/>
      <c r="D78" s="1"/>
      <c r="E78" s="1"/>
      <c r="F78" s="1"/>
      <c r="G78" s="6">
        <v>1</v>
      </c>
      <c r="H78" s="1">
        <f>VLOOKUP(A78,[1]Sheet!$A:$H,8,0)</f>
        <v>30</v>
      </c>
      <c r="I78" s="1" t="str">
        <f>VLOOKUP(A78,[2]Sheet!$A:$I,9,0)</f>
        <v>в матрице</v>
      </c>
      <c r="J78" s="1"/>
      <c r="K78" s="1">
        <f t="shared" si="36"/>
        <v>0</v>
      </c>
      <c r="L78" s="1"/>
      <c r="M78" s="1"/>
      <c r="N78" s="1"/>
      <c r="O78" s="1">
        <f t="shared" si="37"/>
        <v>0</v>
      </c>
      <c r="P78" s="5">
        <v>20</v>
      </c>
      <c r="Q78" s="5">
        <v>40</v>
      </c>
      <c r="R78" s="5">
        <v>50</v>
      </c>
      <c r="S78" s="1"/>
      <c r="T78" s="1" t="e">
        <f t="shared" si="32"/>
        <v>#DIV/0!</v>
      </c>
      <c r="U78" s="1" t="e">
        <f t="shared" si="38"/>
        <v>#DIV/0!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/>
      <c r="AB78" s="1">
        <f t="shared" si="33"/>
        <v>40</v>
      </c>
      <c r="AC78" s="1"/>
      <c r="AD78" s="1"/>
      <c r="AE78" s="1">
        <f t="shared" si="40"/>
        <v>-20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108</v>
      </c>
      <c r="B79" s="1" t="s">
        <v>33</v>
      </c>
      <c r="C79" s="1"/>
      <c r="D79" s="1"/>
      <c r="E79" s="1"/>
      <c r="F79" s="1"/>
      <c r="G79" s="6">
        <v>1</v>
      </c>
      <c r="H79" s="1">
        <f>VLOOKUP(A79,[1]Sheet!$A:$H,8,0)</f>
        <v>45</v>
      </c>
      <c r="I79" s="1" t="str">
        <f>VLOOKUP(A79,[2]Sheet!$A:$I,9,0)</f>
        <v>в матрице</v>
      </c>
      <c r="J79" s="1"/>
      <c r="K79" s="1">
        <f t="shared" si="36"/>
        <v>0</v>
      </c>
      <c r="L79" s="1"/>
      <c r="M79" s="1"/>
      <c r="N79" s="1"/>
      <c r="O79" s="1">
        <f t="shared" si="37"/>
        <v>0</v>
      </c>
      <c r="P79" s="5">
        <v>20</v>
      </c>
      <c r="Q79" s="5">
        <v>40</v>
      </c>
      <c r="R79" s="5">
        <v>50</v>
      </c>
      <c r="S79" s="1"/>
      <c r="T79" s="1" t="e">
        <f t="shared" si="32"/>
        <v>#DIV/0!</v>
      </c>
      <c r="U79" s="1" t="e">
        <f t="shared" si="38"/>
        <v>#DIV/0!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/>
      <c r="AB79" s="1">
        <f t="shared" si="33"/>
        <v>40</v>
      </c>
      <c r="AC79" s="1"/>
      <c r="AD79" s="1"/>
      <c r="AE79" s="1">
        <f t="shared" si="40"/>
        <v>-20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109</v>
      </c>
      <c r="B80" s="1" t="s">
        <v>33</v>
      </c>
      <c r="C80" s="1"/>
      <c r="D80" s="1"/>
      <c r="E80" s="1"/>
      <c r="F80" s="1"/>
      <c r="G80" s="6">
        <v>1</v>
      </c>
      <c r="H80" s="1">
        <f>VLOOKUP(A80,[1]Sheet!$A:$H,8,0)</f>
        <v>45</v>
      </c>
      <c r="I80" s="1" t="str">
        <f>VLOOKUP(A80,[2]Sheet!$A:$I,9,0)</f>
        <v>в матрице</v>
      </c>
      <c r="J80" s="1"/>
      <c r="K80" s="1">
        <f t="shared" si="36"/>
        <v>0</v>
      </c>
      <c r="L80" s="1"/>
      <c r="M80" s="1"/>
      <c r="N80" s="1"/>
      <c r="O80" s="1">
        <f t="shared" si="37"/>
        <v>0</v>
      </c>
      <c r="P80" s="5">
        <v>20</v>
      </c>
      <c r="Q80" s="5">
        <v>40</v>
      </c>
      <c r="R80" s="5">
        <v>50</v>
      </c>
      <c r="S80" s="1"/>
      <c r="T80" s="1" t="e">
        <f t="shared" si="32"/>
        <v>#DIV/0!</v>
      </c>
      <c r="U80" s="1" t="e">
        <f t="shared" si="38"/>
        <v>#DIV/0!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/>
      <c r="AB80" s="1">
        <f t="shared" si="33"/>
        <v>40</v>
      </c>
      <c r="AC80" s="1"/>
      <c r="AD80" s="1"/>
      <c r="AE80" s="1">
        <f t="shared" si="40"/>
        <v>-20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110</v>
      </c>
      <c r="B81" s="1" t="s">
        <v>33</v>
      </c>
      <c r="C81" s="1">
        <v>93.007000000000005</v>
      </c>
      <c r="D81" s="1">
        <v>74.888000000000005</v>
      </c>
      <c r="E81" s="1">
        <v>44.4</v>
      </c>
      <c r="F81" s="1">
        <v>96.486999999999995</v>
      </c>
      <c r="G81" s="6">
        <v>1</v>
      </c>
      <c r="H81" s="1">
        <f>VLOOKUP(A81,[1]Sheet!$A:$H,8,0)</f>
        <v>60</v>
      </c>
      <c r="I81" s="1" t="str">
        <f>VLOOKUP(A81,[2]Sheet!$A:$I,9,0)</f>
        <v>в матрице</v>
      </c>
      <c r="J81" s="1">
        <v>44.4</v>
      </c>
      <c r="K81" s="1">
        <f t="shared" si="36"/>
        <v>0</v>
      </c>
      <c r="L81" s="1"/>
      <c r="M81" s="1"/>
      <c r="N81" s="1">
        <v>80</v>
      </c>
      <c r="O81" s="1">
        <f t="shared" si="37"/>
        <v>8.879999999999999</v>
      </c>
      <c r="P81" s="5"/>
      <c r="Q81" s="5">
        <f t="shared" si="34"/>
        <v>0</v>
      </c>
      <c r="R81" s="5"/>
      <c r="S81" s="1"/>
      <c r="T81" s="1">
        <f t="shared" si="32"/>
        <v>19.874662162162164</v>
      </c>
      <c r="U81" s="1">
        <f t="shared" si="38"/>
        <v>19.874662162162164</v>
      </c>
      <c r="V81" s="1">
        <v>18.889600000000002</v>
      </c>
      <c r="W81" s="1">
        <v>5.3968000000000007</v>
      </c>
      <c r="X81" s="1">
        <v>0</v>
      </c>
      <c r="Y81" s="1">
        <v>0</v>
      </c>
      <c r="Z81" s="1">
        <v>0</v>
      </c>
      <c r="AA81" s="10" t="s">
        <v>57</v>
      </c>
      <c r="AB81" s="1">
        <f t="shared" si="33"/>
        <v>0</v>
      </c>
      <c r="AC81" s="1"/>
      <c r="AD81" s="1"/>
      <c r="AE81" s="1">
        <f t="shared" si="40"/>
        <v>-43.287000000000006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111</v>
      </c>
      <c r="B82" s="1" t="s">
        <v>31</v>
      </c>
      <c r="C82" s="1">
        <v>431</v>
      </c>
      <c r="D82" s="1"/>
      <c r="E82" s="1">
        <v>11</v>
      </c>
      <c r="F82" s="1">
        <v>410</v>
      </c>
      <c r="G82" s="6">
        <v>0.28000000000000003</v>
      </c>
      <c r="H82" s="1">
        <f>VLOOKUP(A82,[1]Sheet!$A:$H,8,0)</f>
        <v>45</v>
      </c>
      <c r="I82" s="1" t="str">
        <f>VLOOKUP(A82,[2]Sheet!$A:$I,9,0)</f>
        <v>в матрице</v>
      </c>
      <c r="J82" s="1">
        <v>11</v>
      </c>
      <c r="K82" s="1">
        <f t="shared" si="36"/>
        <v>0</v>
      </c>
      <c r="L82" s="1"/>
      <c r="M82" s="1"/>
      <c r="N82" s="1"/>
      <c r="O82" s="1">
        <f t="shared" si="37"/>
        <v>2.2000000000000002</v>
      </c>
      <c r="P82" s="5"/>
      <c r="Q82" s="5">
        <f t="shared" si="34"/>
        <v>0</v>
      </c>
      <c r="R82" s="5"/>
      <c r="S82" s="1"/>
      <c r="T82" s="1">
        <f t="shared" si="32"/>
        <v>186.36363636363635</v>
      </c>
      <c r="U82" s="1">
        <f t="shared" si="38"/>
        <v>186.36363636363635</v>
      </c>
      <c r="V82" s="1">
        <v>7.2</v>
      </c>
      <c r="W82" s="1">
        <v>2</v>
      </c>
      <c r="X82" s="1">
        <v>0</v>
      </c>
      <c r="Y82" s="1">
        <v>0</v>
      </c>
      <c r="Z82" s="1">
        <v>0</v>
      </c>
      <c r="AA82" s="10" t="s">
        <v>112</v>
      </c>
      <c r="AB82" s="1">
        <f t="shared" si="33"/>
        <v>0</v>
      </c>
      <c r="AC82" s="1"/>
      <c r="AD82" s="1"/>
      <c r="AE82" s="1">
        <f t="shared" si="40"/>
        <v>-377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113</v>
      </c>
      <c r="B83" s="1" t="s">
        <v>31</v>
      </c>
      <c r="C83" s="1">
        <v>334</v>
      </c>
      <c r="D83" s="1">
        <v>1</v>
      </c>
      <c r="E83" s="1">
        <v>69</v>
      </c>
      <c r="F83" s="1">
        <v>242</v>
      </c>
      <c r="G83" s="6">
        <v>0.35</v>
      </c>
      <c r="H83" s="1">
        <f>VLOOKUP(A83,[1]Sheet!$A:$H,8,0)</f>
        <v>45</v>
      </c>
      <c r="I83" s="1" t="str">
        <f>VLOOKUP(A83,[2]Sheet!$A:$I,9,0)</f>
        <v>в матрице</v>
      </c>
      <c r="J83" s="1">
        <v>69</v>
      </c>
      <c r="K83" s="1">
        <f t="shared" si="36"/>
        <v>0</v>
      </c>
      <c r="L83" s="1"/>
      <c r="M83" s="1"/>
      <c r="N83" s="1"/>
      <c r="O83" s="1">
        <f t="shared" si="37"/>
        <v>13.8</v>
      </c>
      <c r="P83" s="5"/>
      <c r="Q83" s="5">
        <f t="shared" si="34"/>
        <v>0</v>
      </c>
      <c r="R83" s="5"/>
      <c r="S83" s="1"/>
      <c r="T83" s="1">
        <f t="shared" si="32"/>
        <v>17.536231884057969</v>
      </c>
      <c r="U83" s="1">
        <f t="shared" si="38"/>
        <v>17.536231884057969</v>
      </c>
      <c r="V83" s="1">
        <v>17.2</v>
      </c>
      <c r="W83" s="1">
        <v>10.4</v>
      </c>
      <c r="X83" s="1">
        <v>15.6</v>
      </c>
      <c r="Y83" s="1">
        <v>0.4</v>
      </c>
      <c r="Z83" s="1">
        <v>18.8</v>
      </c>
      <c r="AA83" s="10" t="s">
        <v>57</v>
      </c>
      <c r="AB83" s="1">
        <f t="shared" si="33"/>
        <v>0</v>
      </c>
      <c r="AC83" s="1"/>
      <c r="AD83" s="1"/>
      <c r="AE83" s="1">
        <f t="shared" si="40"/>
        <v>-35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114</v>
      </c>
      <c r="B84" s="1" t="s">
        <v>31</v>
      </c>
      <c r="C84" s="1">
        <v>173</v>
      </c>
      <c r="D84" s="1">
        <v>451</v>
      </c>
      <c r="E84" s="1">
        <v>273</v>
      </c>
      <c r="F84" s="1">
        <v>267</v>
      </c>
      <c r="G84" s="6">
        <v>0.4</v>
      </c>
      <c r="H84" s="1">
        <f>VLOOKUP(A84,[1]Sheet!$A:$H,8,0)</f>
        <v>45</v>
      </c>
      <c r="I84" s="1" t="str">
        <f>VLOOKUP(A84,[2]Sheet!$A:$I,9,0)</f>
        <v>в матрице</v>
      </c>
      <c r="J84" s="1">
        <v>273</v>
      </c>
      <c r="K84" s="1">
        <f t="shared" si="36"/>
        <v>0</v>
      </c>
      <c r="L84" s="1"/>
      <c r="M84" s="1"/>
      <c r="N84" s="1">
        <v>120</v>
      </c>
      <c r="O84" s="1">
        <f t="shared" si="37"/>
        <v>54.6</v>
      </c>
      <c r="P84" s="5">
        <f>ROUND(13*O84-N84-F84,0)</f>
        <v>323</v>
      </c>
      <c r="Q84" s="5">
        <v>400</v>
      </c>
      <c r="R84" s="5">
        <v>400</v>
      </c>
      <c r="S84" s="1"/>
      <c r="T84" s="1">
        <f t="shared" si="32"/>
        <v>14.413919413919414</v>
      </c>
      <c r="U84" s="1">
        <f t="shared" si="38"/>
        <v>7.0879120879120876</v>
      </c>
      <c r="V84" s="1">
        <v>50.8</v>
      </c>
      <c r="W84" s="1">
        <v>34.6</v>
      </c>
      <c r="X84" s="1">
        <v>26</v>
      </c>
      <c r="Y84" s="1">
        <v>0</v>
      </c>
      <c r="Z84" s="1">
        <v>21.2</v>
      </c>
      <c r="AA84" s="1"/>
      <c r="AB84" s="1">
        <f t="shared" si="33"/>
        <v>160</v>
      </c>
      <c r="AC84" s="1"/>
      <c r="AD84" s="1"/>
      <c r="AE84" s="1">
        <f t="shared" si="40"/>
        <v>109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115</v>
      </c>
      <c r="B85" s="1" t="s">
        <v>31</v>
      </c>
      <c r="C85" s="1">
        <v>263</v>
      </c>
      <c r="D85" s="1"/>
      <c r="E85" s="1">
        <v>12</v>
      </c>
      <c r="F85" s="1">
        <v>242</v>
      </c>
      <c r="G85" s="6">
        <v>0.16</v>
      </c>
      <c r="H85" s="1">
        <f>VLOOKUP(A85,[1]Sheet!$A:$H,8,0)</f>
        <v>30</v>
      </c>
      <c r="I85" s="1" t="str">
        <f>VLOOKUP(A85,[2]Sheet!$A:$I,9,0)</f>
        <v>в матрице</v>
      </c>
      <c r="J85" s="1">
        <v>23</v>
      </c>
      <c r="K85" s="1">
        <f t="shared" si="36"/>
        <v>-11</v>
      </c>
      <c r="L85" s="1"/>
      <c r="M85" s="1"/>
      <c r="N85" s="1"/>
      <c r="O85" s="1">
        <f t="shared" si="37"/>
        <v>2.4</v>
      </c>
      <c r="P85" s="5"/>
      <c r="Q85" s="5">
        <f t="shared" si="34"/>
        <v>0</v>
      </c>
      <c r="R85" s="5"/>
      <c r="S85" s="1"/>
      <c r="T85" s="1">
        <f t="shared" si="32"/>
        <v>100.83333333333334</v>
      </c>
      <c r="U85" s="1">
        <f t="shared" si="38"/>
        <v>100.83333333333334</v>
      </c>
      <c r="V85" s="1">
        <v>1</v>
      </c>
      <c r="W85" s="1">
        <v>5.2</v>
      </c>
      <c r="X85" s="1">
        <v>2.8</v>
      </c>
      <c r="Y85" s="1">
        <v>0</v>
      </c>
      <c r="Z85" s="1">
        <v>18.8</v>
      </c>
      <c r="AA85" s="10" t="s">
        <v>116</v>
      </c>
      <c r="AB85" s="1">
        <f t="shared" si="33"/>
        <v>0</v>
      </c>
      <c r="AC85" s="1"/>
      <c r="AD85" s="1"/>
      <c r="AE85" s="1">
        <f t="shared" si="40"/>
        <v>-206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117</v>
      </c>
      <c r="B86" s="1" t="s">
        <v>33</v>
      </c>
      <c r="C86" s="1"/>
      <c r="D86" s="1">
        <v>36.436999999999998</v>
      </c>
      <c r="E86" s="1">
        <v>21.507999999999999</v>
      </c>
      <c r="F86" s="1">
        <v>11.725</v>
      </c>
      <c r="G86" s="6">
        <v>1</v>
      </c>
      <c r="H86" s="1">
        <f>VLOOKUP(A86,[1]Sheet!$A:$H,8,0)</f>
        <v>45</v>
      </c>
      <c r="I86" s="1" t="str">
        <f>VLOOKUP(A86,[2]Sheet!$A:$I,9,0)</f>
        <v>в матрице</v>
      </c>
      <c r="J86" s="1">
        <v>28.245000000000001</v>
      </c>
      <c r="K86" s="1">
        <f t="shared" si="36"/>
        <v>-6.7370000000000019</v>
      </c>
      <c r="L86" s="1"/>
      <c r="M86" s="1"/>
      <c r="N86" s="1"/>
      <c r="O86" s="1">
        <f t="shared" si="37"/>
        <v>4.3015999999999996</v>
      </c>
      <c r="P86" s="5">
        <f>ROUND(12*O86-N86-F86,0)</f>
        <v>40</v>
      </c>
      <c r="Q86" s="5">
        <v>60</v>
      </c>
      <c r="R86" s="5">
        <v>70</v>
      </c>
      <c r="S86" s="1"/>
      <c r="T86" s="1">
        <f t="shared" si="32"/>
        <v>16.674028268551236</v>
      </c>
      <c r="U86" s="1">
        <f t="shared" si="38"/>
        <v>2.7257299609447649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 t="s">
        <v>41</v>
      </c>
      <c r="AB86" s="1">
        <f t="shared" si="33"/>
        <v>60</v>
      </c>
      <c r="AC86" s="1"/>
      <c r="AD86" s="1"/>
      <c r="AE86" s="1">
        <f t="shared" si="40"/>
        <v>12.798999999999999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118</v>
      </c>
      <c r="B87" s="1" t="s">
        <v>31</v>
      </c>
      <c r="C87" s="1"/>
      <c r="D87" s="1">
        <v>80</v>
      </c>
      <c r="E87" s="1">
        <v>48</v>
      </c>
      <c r="F87" s="1">
        <v>23</v>
      </c>
      <c r="G87" s="6">
        <v>0.33</v>
      </c>
      <c r="H87" s="1">
        <f>VLOOKUP(A87,[1]Sheet!$A:$H,8,0)</f>
        <v>45</v>
      </c>
      <c r="I87" s="1" t="str">
        <f>VLOOKUP(A87,[2]Sheet!$A:$I,9,0)</f>
        <v>в матрице</v>
      </c>
      <c r="J87" s="1">
        <v>49</v>
      </c>
      <c r="K87" s="1">
        <f t="shared" si="36"/>
        <v>-1</v>
      </c>
      <c r="L87" s="1"/>
      <c r="M87" s="1"/>
      <c r="N87" s="1"/>
      <c r="O87" s="1">
        <f t="shared" si="37"/>
        <v>9.6</v>
      </c>
      <c r="P87" s="5">
        <f>ROUND(11*O87-N87-F87,0)</f>
        <v>83</v>
      </c>
      <c r="Q87" s="5">
        <f t="shared" si="34"/>
        <v>83</v>
      </c>
      <c r="R87" s="5"/>
      <c r="S87" s="1"/>
      <c r="T87" s="1">
        <f t="shared" si="32"/>
        <v>11.041666666666668</v>
      </c>
      <c r="U87" s="1">
        <f t="shared" si="38"/>
        <v>2.3958333333333335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 t="s">
        <v>41</v>
      </c>
      <c r="AB87" s="1">
        <f t="shared" si="33"/>
        <v>27.39</v>
      </c>
      <c r="AC87" s="1"/>
      <c r="AD87" s="1"/>
      <c r="AE87" s="1">
        <f t="shared" si="40"/>
        <v>38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119</v>
      </c>
      <c r="B88" s="1" t="s">
        <v>33</v>
      </c>
      <c r="C88" s="1"/>
      <c r="D88" s="1"/>
      <c r="E88" s="1"/>
      <c r="F88" s="1"/>
      <c r="G88" s="6">
        <v>1</v>
      </c>
      <c r="H88" s="1">
        <f>VLOOKUP(A88,[1]Sheet!$A:$H,8,0)</f>
        <v>45</v>
      </c>
      <c r="I88" s="1" t="str">
        <f>VLOOKUP(A88,[2]Sheet!$A:$I,9,0)</f>
        <v>в матрице</v>
      </c>
      <c r="J88" s="1"/>
      <c r="K88" s="1">
        <f t="shared" si="36"/>
        <v>0</v>
      </c>
      <c r="L88" s="1"/>
      <c r="M88" s="1"/>
      <c r="N88" s="1"/>
      <c r="O88" s="1">
        <f t="shared" si="37"/>
        <v>0</v>
      </c>
      <c r="P88" s="5">
        <v>20</v>
      </c>
      <c r="Q88" s="5">
        <v>40</v>
      </c>
      <c r="R88" s="5">
        <v>50</v>
      </c>
      <c r="S88" s="1"/>
      <c r="T88" s="1" t="e">
        <f t="shared" si="32"/>
        <v>#DIV/0!</v>
      </c>
      <c r="U88" s="1" t="e">
        <f t="shared" si="38"/>
        <v>#DIV/0!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 t="s">
        <v>120</v>
      </c>
      <c r="AB88" s="1">
        <f t="shared" si="33"/>
        <v>40</v>
      </c>
      <c r="AC88" s="1"/>
      <c r="AD88" s="1"/>
      <c r="AE88" s="1">
        <f t="shared" si="40"/>
        <v>-20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121</v>
      </c>
      <c r="B89" s="1" t="s">
        <v>31</v>
      </c>
      <c r="C89" s="1"/>
      <c r="D89" s="1">
        <v>80</v>
      </c>
      <c r="E89" s="1">
        <v>53</v>
      </c>
      <c r="F89" s="1">
        <v>25</v>
      </c>
      <c r="G89" s="6">
        <v>0.33</v>
      </c>
      <c r="H89" s="1">
        <f>VLOOKUP(A89,[1]Sheet!$A:$H,8,0)</f>
        <v>45</v>
      </c>
      <c r="I89" s="1" t="str">
        <f>VLOOKUP(A89,[2]Sheet!$A:$I,9,0)</f>
        <v>в матрице</v>
      </c>
      <c r="J89" s="1">
        <v>55</v>
      </c>
      <c r="K89" s="1">
        <f t="shared" si="36"/>
        <v>-2</v>
      </c>
      <c r="L89" s="1"/>
      <c r="M89" s="1"/>
      <c r="N89" s="1"/>
      <c r="O89" s="1">
        <f t="shared" si="37"/>
        <v>10.6</v>
      </c>
      <c r="P89" s="5">
        <f>ROUND(11*O89-N89-F89,0)</f>
        <v>92</v>
      </c>
      <c r="Q89" s="5">
        <f t="shared" si="34"/>
        <v>92</v>
      </c>
      <c r="R89" s="5"/>
      <c r="S89" s="1"/>
      <c r="T89" s="1">
        <f t="shared" si="32"/>
        <v>11.037735849056604</v>
      </c>
      <c r="U89" s="1">
        <f t="shared" si="38"/>
        <v>2.358490566037736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 t="s">
        <v>41</v>
      </c>
      <c r="AB89" s="1">
        <f t="shared" si="33"/>
        <v>30.360000000000003</v>
      </c>
      <c r="AC89" s="1"/>
      <c r="AD89" s="1"/>
      <c r="AE89" s="1">
        <f t="shared" si="40"/>
        <v>42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122</v>
      </c>
      <c r="B90" s="1" t="s">
        <v>33</v>
      </c>
      <c r="C90" s="1"/>
      <c r="D90" s="1">
        <v>84.453999999999994</v>
      </c>
      <c r="E90" s="1">
        <v>39.631</v>
      </c>
      <c r="F90" s="1">
        <v>43.523000000000003</v>
      </c>
      <c r="G90" s="6">
        <v>1</v>
      </c>
      <c r="H90" s="1">
        <f>VLOOKUP(A90,[1]Sheet!$A:$H,8,0)</f>
        <v>45</v>
      </c>
      <c r="I90" s="1" t="str">
        <f>VLOOKUP(A90,[2]Sheet!$A:$I,9,0)</f>
        <v>в матрице</v>
      </c>
      <c r="J90" s="1">
        <v>42.984999999999999</v>
      </c>
      <c r="K90" s="1">
        <f t="shared" si="36"/>
        <v>-3.3539999999999992</v>
      </c>
      <c r="L90" s="1"/>
      <c r="M90" s="1"/>
      <c r="N90" s="1"/>
      <c r="O90" s="1">
        <f t="shared" si="37"/>
        <v>7.9261999999999997</v>
      </c>
      <c r="P90" s="5">
        <f>ROUND(13*O90-N90-F90,0)</f>
        <v>60</v>
      </c>
      <c r="Q90" s="5">
        <f t="shared" si="34"/>
        <v>60</v>
      </c>
      <c r="R90" s="5"/>
      <c r="S90" s="1"/>
      <c r="T90" s="1">
        <f t="shared" si="32"/>
        <v>13.060861446847165</v>
      </c>
      <c r="U90" s="1">
        <f t="shared" si="38"/>
        <v>5.4910297494385718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 t="s">
        <v>41</v>
      </c>
      <c r="AB90" s="1">
        <f t="shared" si="33"/>
        <v>60</v>
      </c>
      <c r="AC90" s="1"/>
      <c r="AD90" s="1"/>
      <c r="AE90" s="1">
        <f t="shared" si="40"/>
        <v>15.370000000000005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123</v>
      </c>
      <c r="B91" s="1" t="s">
        <v>31</v>
      </c>
      <c r="C91" s="1"/>
      <c r="D91" s="1">
        <v>80</v>
      </c>
      <c r="E91" s="1">
        <v>32</v>
      </c>
      <c r="F91" s="1">
        <v>45</v>
      </c>
      <c r="G91" s="6">
        <v>0.33</v>
      </c>
      <c r="H91" s="1">
        <f>VLOOKUP(A91,[1]Sheet!$A:$H,8,0)</f>
        <v>45</v>
      </c>
      <c r="I91" s="1" t="str">
        <f>VLOOKUP(A91,[2]Sheet!$A:$I,9,0)</f>
        <v>в матрице</v>
      </c>
      <c r="J91" s="1">
        <v>35</v>
      </c>
      <c r="K91" s="1">
        <f t="shared" si="36"/>
        <v>-3</v>
      </c>
      <c r="L91" s="1"/>
      <c r="M91" s="1"/>
      <c r="N91" s="1"/>
      <c r="O91" s="1">
        <f t="shared" si="37"/>
        <v>6.4</v>
      </c>
      <c r="P91" s="5">
        <f>ROUND(13*O91-N91-F91,0)</f>
        <v>38</v>
      </c>
      <c r="Q91" s="5">
        <f t="shared" si="34"/>
        <v>38</v>
      </c>
      <c r="R91" s="5"/>
      <c r="S91" s="1"/>
      <c r="T91" s="1">
        <f t="shared" si="32"/>
        <v>12.96875</v>
      </c>
      <c r="U91" s="1">
        <f t="shared" si="38"/>
        <v>7.03125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 t="s">
        <v>41</v>
      </c>
      <c r="AB91" s="1">
        <f t="shared" si="33"/>
        <v>12.540000000000001</v>
      </c>
      <c r="AC91" s="1"/>
      <c r="AD91" s="1"/>
      <c r="AE91" s="1">
        <f t="shared" si="40"/>
        <v>13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124</v>
      </c>
      <c r="B92" s="1" t="s">
        <v>33</v>
      </c>
      <c r="C92" s="1"/>
      <c r="D92" s="1">
        <v>84.468999999999994</v>
      </c>
      <c r="E92" s="1">
        <v>17.588000000000001</v>
      </c>
      <c r="F92" s="1">
        <v>65.576999999999998</v>
      </c>
      <c r="G92" s="6">
        <v>1</v>
      </c>
      <c r="H92" s="1">
        <f>VLOOKUP(A92,[1]Sheet!$A:$H,8,0)</f>
        <v>45</v>
      </c>
      <c r="I92" s="1" t="str">
        <f>VLOOKUP(A92,[2]Sheet!$A:$I,9,0)</f>
        <v>в матрице</v>
      </c>
      <c r="J92" s="1">
        <v>21.048999999999999</v>
      </c>
      <c r="K92" s="1">
        <f t="shared" si="36"/>
        <v>-3.4609999999999985</v>
      </c>
      <c r="L92" s="1"/>
      <c r="M92" s="1"/>
      <c r="N92" s="1"/>
      <c r="O92" s="1">
        <f t="shared" si="37"/>
        <v>3.5176000000000003</v>
      </c>
      <c r="P92" s="5"/>
      <c r="Q92" s="5">
        <f t="shared" si="34"/>
        <v>0</v>
      </c>
      <c r="R92" s="5"/>
      <c r="S92" s="1"/>
      <c r="T92" s="1">
        <f t="shared" si="32"/>
        <v>18.642540368433021</v>
      </c>
      <c r="U92" s="1">
        <f t="shared" si="38"/>
        <v>18.642540368433021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 t="s">
        <v>41</v>
      </c>
      <c r="AB92" s="1">
        <f t="shared" si="33"/>
        <v>0</v>
      </c>
      <c r="AC92" s="1"/>
      <c r="AD92" s="1"/>
      <c r="AE92" s="1">
        <f t="shared" si="40"/>
        <v>-12.812999999999995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1" t="s">
        <v>125</v>
      </c>
      <c r="B93" s="11" t="s">
        <v>31</v>
      </c>
      <c r="C93" s="11">
        <v>202</v>
      </c>
      <c r="D93" s="11"/>
      <c r="E93" s="11">
        <v>5</v>
      </c>
      <c r="F93" s="11">
        <v>193</v>
      </c>
      <c r="G93" s="12">
        <v>0</v>
      </c>
      <c r="H93" s="11">
        <v>60</v>
      </c>
      <c r="I93" s="11" t="str">
        <f>VLOOKUP(A93,[2]Sheet!$A:$I,9,0)</f>
        <v>не в матрице</v>
      </c>
      <c r="J93" s="11">
        <v>5</v>
      </c>
      <c r="K93" s="11">
        <f t="shared" si="36"/>
        <v>0</v>
      </c>
      <c r="L93" s="11"/>
      <c r="M93" s="11"/>
      <c r="N93" s="11"/>
      <c r="O93" s="11">
        <f t="shared" si="37"/>
        <v>1</v>
      </c>
      <c r="P93" s="13"/>
      <c r="Q93" s="13"/>
      <c r="R93" s="13"/>
      <c r="S93" s="11"/>
      <c r="T93" s="11">
        <f t="shared" ref="T93:T106" si="41">(F93+N93+P93)/O93</f>
        <v>193</v>
      </c>
      <c r="U93" s="11">
        <f t="shared" si="38"/>
        <v>193</v>
      </c>
      <c r="V93" s="11">
        <v>0.4</v>
      </c>
      <c r="W93" s="11">
        <v>0.27179999999999999</v>
      </c>
      <c r="X93" s="11">
        <v>0.2</v>
      </c>
      <c r="Y93" s="11">
        <v>1</v>
      </c>
      <c r="Z93" s="11">
        <v>8.8000000000000007</v>
      </c>
      <c r="AA93" s="10" t="s">
        <v>116</v>
      </c>
      <c r="AB93" s="11">
        <f t="shared" ref="AB93:AB106" si="42">P93*G93</f>
        <v>0</v>
      </c>
      <c r="AC93" s="1"/>
      <c r="AD93" s="1"/>
      <c r="AE93" s="1">
        <f t="shared" si="40"/>
        <v>-178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126</v>
      </c>
      <c r="B94" s="1" t="s">
        <v>31</v>
      </c>
      <c r="C94" s="1"/>
      <c r="D94" s="1">
        <v>80</v>
      </c>
      <c r="E94" s="1">
        <v>5</v>
      </c>
      <c r="F94" s="1">
        <v>73</v>
      </c>
      <c r="G94" s="6">
        <v>0.66</v>
      </c>
      <c r="H94" s="1">
        <f>VLOOKUP(A94,[1]Sheet!$A:$H,8,0)</f>
        <v>45</v>
      </c>
      <c r="I94" s="1" t="str">
        <f>VLOOKUP(A94,[2]Sheet!$A:$I,9,0)</f>
        <v>в матрице</v>
      </c>
      <c r="J94" s="1">
        <v>11</v>
      </c>
      <c r="K94" s="1">
        <f t="shared" si="36"/>
        <v>-6</v>
      </c>
      <c r="L94" s="1"/>
      <c r="M94" s="1"/>
      <c r="N94" s="1"/>
      <c r="O94" s="1">
        <f t="shared" si="37"/>
        <v>1</v>
      </c>
      <c r="P94" s="5"/>
      <c r="Q94" s="5">
        <f t="shared" ref="Q94:Q101" si="43">P94</f>
        <v>0</v>
      </c>
      <c r="R94" s="5"/>
      <c r="S94" s="1"/>
      <c r="T94" s="1">
        <f t="shared" ref="T94:T101" si="44">(F94+N94+Q94)/O94</f>
        <v>73</v>
      </c>
      <c r="U94" s="1">
        <f t="shared" si="38"/>
        <v>73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 t="s">
        <v>41</v>
      </c>
      <c r="AB94" s="1">
        <f t="shared" ref="AB94:AB101" si="45">Q94*G94</f>
        <v>0</v>
      </c>
      <c r="AC94" s="1"/>
      <c r="AD94" s="1"/>
      <c r="AE94" s="1">
        <f t="shared" si="40"/>
        <v>-58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127</v>
      </c>
      <c r="B95" s="1" t="s">
        <v>31</v>
      </c>
      <c r="C95" s="1"/>
      <c r="D95" s="1">
        <v>80</v>
      </c>
      <c r="E95" s="1">
        <v>5</v>
      </c>
      <c r="F95" s="1">
        <v>70</v>
      </c>
      <c r="G95" s="6">
        <v>0.66</v>
      </c>
      <c r="H95" s="1">
        <f>VLOOKUP(A95,[1]Sheet!$A:$H,8,0)</f>
        <v>45</v>
      </c>
      <c r="I95" s="1" t="str">
        <f>VLOOKUP(A95,[2]Sheet!$A:$I,9,0)</f>
        <v>в матрице</v>
      </c>
      <c r="J95" s="1">
        <v>8.6</v>
      </c>
      <c r="K95" s="1">
        <f t="shared" si="36"/>
        <v>-3.5999999999999996</v>
      </c>
      <c r="L95" s="1"/>
      <c r="M95" s="1"/>
      <c r="N95" s="1"/>
      <c r="O95" s="1">
        <f t="shared" si="37"/>
        <v>1</v>
      </c>
      <c r="P95" s="5"/>
      <c r="Q95" s="5">
        <f t="shared" si="43"/>
        <v>0</v>
      </c>
      <c r="R95" s="5"/>
      <c r="S95" s="1"/>
      <c r="T95" s="1">
        <f t="shared" si="44"/>
        <v>70</v>
      </c>
      <c r="U95" s="1">
        <f t="shared" si="38"/>
        <v>70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 t="s">
        <v>41</v>
      </c>
      <c r="AB95" s="1">
        <f t="shared" si="45"/>
        <v>0</v>
      </c>
      <c r="AC95" s="1"/>
      <c r="AD95" s="1"/>
      <c r="AE95" s="1">
        <f t="shared" si="40"/>
        <v>-55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128</v>
      </c>
      <c r="B96" s="1" t="s">
        <v>31</v>
      </c>
      <c r="C96" s="1"/>
      <c r="D96" s="1"/>
      <c r="E96" s="1"/>
      <c r="F96" s="1"/>
      <c r="G96" s="6">
        <v>0.66</v>
      </c>
      <c r="H96" s="1">
        <f>VLOOKUP(A96,[1]Sheet!$A:$H,8,0)</f>
        <v>45</v>
      </c>
      <c r="I96" s="1" t="str">
        <f>VLOOKUP(A96,[2]Sheet!$A:$I,9,0)</f>
        <v>в матрице</v>
      </c>
      <c r="J96" s="1"/>
      <c r="K96" s="1">
        <f t="shared" si="36"/>
        <v>0</v>
      </c>
      <c r="L96" s="1"/>
      <c r="M96" s="1"/>
      <c r="N96" s="1"/>
      <c r="O96" s="1">
        <f t="shared" si="37"/>
        <v>0</v>
      </c>
      <c r="P96" s="5">
        <v>40</v>
      </c>
      <c r="Q96" s="5">
        <f t="shared" si="43"/>
        <v>40</v>
      </c>
      <c r="R96" s="5"/>
      <c r="S96" s="1"/>
      <c r="T96" s="1" t="e">
        <f t="shared" si="44"/>
        <v>#DIV/0!</v>
      </c>
      <c r="U96" s="1" t="e">
        <f t="shared" si="38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 t="s">
        <v>120</v>
      </c>
      <c r="AB96" s="1">
        <f t="shared" si="45"/>
        <v>26.400000000000002</v>
      </c>
      <c r="AC96" s="1"/>
      <c r="AD96" s="1"/>
      <c r="AE96" s="1">
        <f t="shared" si="40"/>
        <v>-40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129</v>
      </c>
      <c r="B97" s="1" t="s">
        <v>31</v>
      </c>
      <c r="C97" s="1"/>
      <c r="D97" s="1">
        <v>88</v>
      </c>
      <c r="E97" s="1">
        <v>73</v>
      </c>
      <c r="F97" s="1">
        <v>13</v>
      </c>
      <c r="G97" s="6">
        <v>0.33</v>
      </c>
      <c r="H97" s="1">
        <f>VLOOKUP(A97,[1]Sheet!$A:$H,8,0)</f>
        <v>45</v>
      </c>
      <c r="I97" s="1" t="str">
        <f>VLOOKUP(A97,[2]Sheet!$A:$I,9,0)</f>
        <v>в матрице</v>
      </c>
      <c r="J97" s="1">
        <v>80</v>
      </c>
      <c r="K97" s="1">
        <f t="shared" si="36"/>
        <v>-7</v>
      </c>
      <c r="L97" s="1"/>
      <c r="M97" s="1"/>
      <c r="N97" s="1"/>
      <c r="O97" s="1">
        <f t="shared" si="37"/>
        <v>14.6</v>
      </c>
      <c r="P97" s="5">
        <f>ROUND(10*O97-N97-F97,0)</f>
        <v>133</v>
      </c>
      <c r="Q97" s="5">
        <f t="shared" si="43"/>
        <v>133</v>
      </c>
      <c r="R97" s="5"/>
      <c r="S97" s="1"/>
      <c r="T97" s="1">
        <f t="shared" si="44"/>
        <v>10</v>
      </c>
      <c r="U97" s="1">
        <f t="shared" si="38"/>
        <v>0.8904109589041096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 t="s">
        <v>41</v>
      </c>
      <c r="AB97" s="1">
        <f t="shared" si="45"/>
        <v>43.89</v>
      </c>
      <c r="AC97" s="1"/>
      <c r="AD97" s="1"/>
      <c r="AE97" s="1">
        <f t="shared" si="40"/>
        <v>73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130</v>
      </c>
      <c r="B98" s="1" t="s">
        <v>31</v>
      </c>
      <c r="C98" s="1">
        <v>104</v>
      </c>
      <c r="D98" s="1">
        <v>128</v>
      </c>
      <c r="E98" s="1">
        <v>40</v>
      </c>
      <c r="F98" s="1">
        <v>149</v>
      </c>
      <c r="G98" s="6">
        <v>0.36</v>
      </c>
      <c r="H98" s="1">
        <f>VLOOKUP(A98,[1]Sheet!$A:$H,8,0)</f>
        <v>45</v>
      </c>
      <c r="I98" s="1" t="str">
        <f>VLOOKUP(A98,[2]Sheet!$A:$I,9,0)</f>
        <v>в матрице</v>
      </c>
      <c r="J98" s="1">
        <v>40</v>
      </c>
      <c r="K98" s="1">
        <f t="shared" si="36"/>
        <v>0</v>
      </c>
      <c r="L98" s="1"/>
      <c r="M98" s="1"/>
      <c r="N98" s="1"/>
      <c r="O98" s="1">
        <f t="shared" si="37"/>
        <v>8</v>
      </c>
      <c r="P98" s="5"/>
      <c r="Q98" s="5">
        <f t="shared" si="43"/>
        <v>0</v>
      </c>
      <c r="R98" s="5"/>
      <c r="S98" s="1"/>
      <c r="T98" s="1">
        <f t="shared" si="44"/>
        <v>18.625</v>
      </c>
      <c r="U98" s="1">
        <f t="shared" si="38"/>
        <v>18.625</v>
      </c>
      <c r="V98" s="1">
        <v>15.6</v>
      </c>
      <c r="W98" s="1">
        <v>12.6</v>
      </c>
      <c r="X98" s="1">
        <v>0.2</v>
      </c>
      <c r="Y98" s="1">
        <v>18.8</v>
      </c>
      <c r="Z98" s="1">
        <v>0</v>
      </c>
      <c r="AA98" s="1" t="s">
        <v>41</v>
      </c>
      <c r="AB98" s="1">
        <f t="shared" si="45"/>
        <v>0</v>
      </c>
      <c r="AC98" s="1"/>
      <c r="AD98" s="1"/>
      <c r="AE98" s="1">
        <f t="shared" si="40"/>
        <v>-29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131</v>
      </c>
      <c r="B99" s="1" t="s">
        <v>31</v>
      </c>
      <c r="C99" s="1">
        <v>32</v>
      </c>
      <c r="D99" s="1"/>
      <c r="E99" s="1">
        <v>1</v>
      </c>
      <c r="F99" s="1">
        <v>27</v>
      </c>
      <c r="G99" s="6">
        <v>0.15</v>
      </c>
      <c r="H99" s="1">
        <f>VLOOKUP(A99,[1]Sheet!$A:$H,8,0)</f>
        <v>60</v>
      </c>
      <c r="I99" s="1" t="str">
        <f>VLOOKUP(A99,[2]Sheet!$A:$I,9,0)</f>
        <v>в матрице</v>
      </c>
      <c r="J99" s="1">
        <v>1</v>
      </c>
      <c r="K99" s="1">
        <f t="shared" ref="K99:K106" si="46">E99-J99</f>
        <v>0</v>
      </c>
      <c r="L99" s="1"/>
      <c r="M99" s="1"/>
      <c r="N99" s="1"/>
      <c r="O99" s="1">
        <f t="shared" si="37"/>
        <v>0.2</v>
      </c>
      <c r="P99" s="5"/>
      <c r="Q99" s="5">
        <f t="shared" si="43"/>
        <v>0</v>
      </c>
      <c r="R99" s="5"/>
      <c r="S99" s="1"/>
      <c r="T99" s="1">
        <f t="shared" si="44"/>
        <v>135</v>
      </c>
      <c r="U99" s="1">
        <f t="shared" si="38"/>
        <v>135</v>
      </c>
      <c r="V99" s="1">
        <v>4.8</v>
      </c>
      <c r="W99" s="1">
        <v>0</v>
      </c>
      <c r="X99" s="1">
        <v>0</v>
      </c>
      <c r="Y99" s="1">
        <v>0</v>
      </c>
      <c r="Z99" s="1">
        <v>0</v>
      </c>
      <c r="AA99" s="10" t="s">
        <v>116</v>
      </c>
      <c r="AB99" s="1">
        <f t="shared" si="45"/>
        <v>0</v>
      </c>
      <c r="AC99" s="1"/>
      <c r="AD99" s="1"/>
      <c r="AE99" s="1">
        <f t="shared" si="40"/>
        <v>-24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132</v>
      </c>
      <c r="B100" s="1" t="s">
        <v>31</v>
      </c>
      <c r="C100" s="1">
        <v>55</v>
      </c>
      <c r="D100" s="1"/>
      <c r="E100" s="1">
        <v>13</v>
      </c>
      <c r="F100" s="1">
        <v>28</v>
      </c>
      <c r="G100" s="6">
        <v>0.15</v>
      </c>
      <c r="H100" s="1">
        <f>VLOOKUP(A100,[1]Sheet!$A:$H,8,0)</f>
        <v>60</v>
      </c>
      <c r="I100" s="1" t="str">
        <f>VLOOKUP(A100,[2]Sheet!$A:$I,9,0)</f>
        <v>в матрице</v>
      </c>
      <c r="J100" s="1">
        <v>13</v>
      </c>
      <c r="K100" s="1">
        <f t="shared" si="46"/>
        <v>0</v>
      </c>
      <c r="L100" s="1"/>
      <c r="M100" s="1"/>
      <c r="N100" s="1"/>
      <c r="O100" s="1">
        <f t="shared" si="37"/>
        <v>2.6</v>
      </c>
      <c r="P100" s="5">
        <v>10</v>
      </c>
      <c r="Q100" s="5">
        <f t="shared" si="43"/>
        <v>10</v>
      </c>
      <c r="R100" s="5"/>
      <c r="S100" s="1"/>
      <c r="T100" s="1">
        <f t="shared" si="44"/>
        <v>14.615384615384615</v>
      </c>
      <c r="U100" s="1">
        <f t="shared" si="38"/>
        <v>10.769230769230768</v>
      </c>
      <c r="V100" s="1">
        <v>1.4</v>
      </c>
      <c r="W100" s="1">
        <v>0</v>
      </c>
      <c r="X100" s="1">
        <v>0</v>
      </c>
      <c r="Y100" s="1">
        <v>0</v>
      </c>
      <c r="Z100" s="1">
        <v>0</v>
      </c>
      <c r="AA100" s="1"/>
      <c r="AB100" s="1">
        <f t="shared" si="45"/>
        <v>1.5</v>
      </c>
      <c r="AC100" s="1"/>
      <c r="AD100" s="1"/>
      <c r="AE100" s="1">
        <f t="shared" si="40"/>
        <v>1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133</v>
      </c>
      <c r="B101" s="1" t="s">
        <v>31</v>
      </c>
      <c r="C101" s="1">
        <v>28</v>
      </c>
      <c r="D101" s="1">
        <v>12</v>
      </c>
      <c r="E101" s="1">
        <v>1</v>
      </c>
      <c r="F101" s="1">
        <v>39</v>
      </c>
      <c r="G101" s="6">
        <v>0.15</v>
      </c>
      <c r="H101" s="1">
        <f>VLOOKUP(A101,[1]Sheet!$A:$H,8,0)</f>
        <v>60</v>
      </c>
      <c r="I101" s="1" t="str">
        <f>VLOOKUP(A101,[2]Sheet!$A:$I,9,0)</f>
        <v>в матрице</v>
      </c>
      <c r="J101" s="1">
        <v>1</v>
      </c>
      <c r="K101" s="1">
        <f t="shared" si="46"/>
        <v>0</v>
      </c>
      <c r="L101" s="1"/>
      <c r="M101" s="1"/>
      <c r="N101" s="1"/>
      <c r="O101" s="1">
        <f t="shared" si="37"/>
        <v>0.2</v>
      </c>
      <c r="P101" s="5"/>
      <c r="Q101" s="5">
        <f t="shared" si="43"/>
        <v>0</v>
      </c>
      <c r="R101" s="5"/>
      <c r="S101" s="1"/>
      <c r="T101" s="1">
        <f t="shared" si="44"/>
        <v>195</v>
      </c>
      <c r="U101" s="1">
        <f t="shared" si="38"/>
        <v>195</v>
      </c>
      <c r="V101" s="1">
        <v>1.6</v>
      </c>
      <c r="W101" s="1">
        <v>0</v>
      </c>
      <c r="X101" s="1">
        <v>0</v>
      </c>
      <c r="Y101" s="1">
        <v>0</v>
      </c>
      <c r="Z101" s="1">
        <v>0</v>
      </c>
      <c r="AA101" s="10" t="s">
        <v>116</v>
      </c>
      <c r="AB101" s="1">
        <f t="shared" si="45"/>
        <v>0</v>
      </c>
      <c r="AC101" s="1"/>
      <c r="AD101" s="1"/>
      <c r="AE101" s="1">
        <f t="shared" si="40"/>
        <v>-36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1" t="s">
        <v>134</v>
      </c>
      <c r="B102" s="11" t="s">
        <v>33</v>
      </c>
      <c r="C102" s="11"/>
      <c r="D102" s="11">
        <v>334.96100000000001</v>
      </c>
      <c r="E102" s="11"/>
      <c r="F102" s="11">
        <v>334.96100000000001</v>
      </c>
      <c r="G102" s="12">
        <v>0</v>
      </c>
      <c r="H102" s="11" t="e">
        <v>#N/A</v>
      </c>
      <c r="I102" s="11" t="s">
        <v>75</v>
      </c>
      <c r="J102" s="11"/>
      <c r="K102" s="11">
        <f t="shared" si="46"/>
        <v>0</v>
      </c>
      <c r="L102" s="11"/>
      <c r="M102" s="11"/>
      <c r="N102" s="11"/>
      <c r="O102" s="11">
        <f t="shared" si="37"/>
        <v>0</v>
      </c>
      <c r="P102" s="13"/>
      <c r="Q102" s="13"/>
      <c r="R102" s="13"/>
      <c r="S102" s="11"/>
      <c r="T102" s="11" t="e">
        <f t="shared" si="41"/>
        <v>#DIV/0!</v>
      </c>
      <c r="U102" s="11" t="e">
        <f t="shared" si="38"/>
        <v>#DIV/0!</v>
      </c>
      <c r="V102" s="11">
        <v>0.4</v>
      </c>
      <c r="W102" s="11">
        <v>0.4</v>
      </c>
      <c r="X102" s="11">
        <v>0.4</v>
      </c>
      <c r="Y102" s="11">
        <v>0.4</v>
      </c>
      <c r="Z102" s="11">
        <v>0.4</v>
      </c>
      <c r="AA102" s="11"/>
      <c r="AB102" s="11">
        <f t="shared" si="42"/>
        <v>0</v>
      </c>
      <c r="AC102" s="1"/>
      <c r="AD102" s="1"/>
      <c r="AE102" s="1">
        <f t="shared" si="40"/>
        <v>-334.96100000000001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1" t="s">
        <v>135</v>
      </c>
      <c r="B103" s="11" t="s">
        <v>33</v>
      </c>
      <c r="C103" s="11">
        <v>16.510999999999999</v>
      </c>
      <c r="D103" s="11"/>
      <c r="E103" s="11">
        <v>5.9930000000000003</v>
      </c>
      <c r="F103" s="11">
        <v>7.4459999999999997</v>
      </c>
      <c r="G103" s="12">
        <v>0</v>
      </c>
      <c r="H103" s="11" t="e">
        <v>#N/A</v>
      </c>
      <c r="I103" s="11" t="s">
        <v>145</v>
      </c>
      <c r="J103" s="11">
        <v>4.5999999999999996</v>
      </c>
      <c r="K103" s="11">
        <f t="shared" si="46"/>
        <v>1.3930000000000007</v>
      </c>
      <c r="L103" s="11"/>
      <c r="M103" s="11"/>
      <c r="N103" s="11"/>
      <c r="O103" s="11">
        <f t="shared" si="37"/>
        <v>1.1986000000000001</v>
      </c>
      <c r="P103" s="13"/>
      <c r="Q103" s="13"/>
      <c r="R103" s="13"/>
      <c r="S103" s="11"/>
      <c r="T103" s="11">
        <f t="shared" si="41"/>
        <v>6.2122476222259291</v>
      </c>
      <c r="U103" s="11">
        <f t="shared" si="38"/>
        <v>6.2122476222259291</v>
      </c>
      <c r="V103" s="11">
        <v>1.0688</v>
      </c>
      <c r="W103" s="11">
        <v>0.53600000000000003</v>
      </c>
      <c r="X103" s="11">
        <v>1.3438000000000001</v>
      </c>
      <c r="Y103" s="11">
        <v>1.0848</v>
      </c>
      <c r="Z103" s="11">
        <v>0.81699999999999995</v>
      </c>
      <c r="AA103" s="11"/>
      <c r="AB103" s="11">
        <f t="shared" si="42"/>
        <v>0</v>
      </c>
      <c r="AC103" s="1"/>
      <c r="AD103" s="1"/>
      <c r="AE103" s="1">
        <f t="shared" si="40"/>
        <v>10.532999999999999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1" t="s">
        <v>136</v>
      </c>
      <c r="B104" s="11" t="s">
        <v>31</v>
      </c>
      <c r="C104" s="11">
        <v>24</v>
      </c>
      <c r="D104" s="11">
        <v>51</v>
      </c>
      <c r="E104" s="15">
        <v>7</v>
      </c>
      <c r="F104" s="15">
        <v>62</v>
      </c>
      <c r="G104" s="12">
        <v>0</v>
      </c>
      <c r="H104" s="11" t="e">
        <v>#N/A</v>
      </c>
      <c r="I104" s="11" t="s">
        <v>145</v>
      </c>
      <c r="J104" s="11">
        <v>7</v>
      </c>
      <c r="K104" s="11">
        <f t="shared" si="46"/>
        <v>0</v>
      </c>
      <c r="L104" s="11"/>
      <c r="M104" s="11"/>
      <c r="N104" s="11"/>
      <c r="O104" s="11">
        <f t="shared" si="37"/>
        <v>1.4</v>
      </c>
      <c r="P104" s="13"/>
      <c r="Q104" s="13"/>
      <c r="R104" s="13"/>
      <c r="S104" s="11"/>
      <c r="T104" s="11">
        <f t="shared" si="41"/>
        <v>44.285714285714292</v>
      </c>
      <c r="U104" s="11">
        <f t="shared" si="38"/>
        <v>44.285714285714292</v>
      </c>
      <c r="V104" s="11">
        <v>2.6</v>
      </c>
      <c r="W104" s="11">
        <v>3.2</v>
      </c>
      <c r="X104" s="11">
        <v>0.4</v>
      </c>
      <c r="Y104" s="11">
        <v>2.6</v>
      </c>
      <c r="Z104" s="11">
        <v>5</v>
      </c>
      <c r="AA104" s="11"/>
      <c r="AB104" s="11">
        <f t="shared" si="42"/>
        <v>0</v>
      </c>
      <c r="AC104" s="1"/>
      <c r="AD104" s="1"/>
      <c r="AE104" s="1">
        <f t="shared" si="40"/>
        <v>-41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4" t="s">
        <v>137</v>
      </c>
      <c r="B105" s="11" t="s">
        <v>31</v>
      </c>
      <c r="C105" s="11">
        <v>14</v>
      </c>
      <c r="D105" s="11">
        <v>242</v>
      </c>
      <c r="E105" s="15">
        <v>144</v>
      </c>
      <c r="F105" s="15">
        <v>95</v>
      </c>
      <c r="G105" s="12">
        <v>0</v>
      </c>
      <c r="H105" s="11">
        <v>45</v>
      </c>
      <c r="I105" s="11" t="s">
        <v>145</v>
      </c>
      <c r="J105" s="11">
        <v>166</v>
      </c>
      <c r="K105" s="11">
        <f t="shared" si="46"/>
        <v>-22</v>
      </c>
      <c r="L105" s="11"/>
      <c r="M105" s="11"/>
      <c r="N105" s="11"/>
      <c r="O105" s="11">
        <f t="shared" si="37"/>
        <v>28.8</v>
      </c>
      <c r="P105" s="13"/>
      <c r="Q105" s="13"/>
      <c r="R105" s="13"/>
      <c r="S105" s="11"/>
      <c r="T105" s="11">
        <f t="shared" si="41"/>
        <v>3.2986111111111112</v>
      </c>
      <c r="U105" s="11">
        <f t="shared" si="38"/>
        <v>3.2986111111111112</v>
      </c>
      <c r="V105" s="11">
        <v>32.799999999999997</v>
      </c>
      <c r="W105" s="11">
        <v>21.4</v>
      </c>
      <c r="X105" s="11">
        <v>67.423399999999987</v>
      </c>
      <c r="Y105" s="11">
        <v>24</v>
      </c>
      <c r="Z105" s="11">
        <v>36.799999999999997</v>
      </c>
      <c r="AA105" s="11"/>
      <c r="AB105" s="11">
        <f t="shared" si="42"/>
        <v>0</v>
      </c>
      <c r="AC105" s="1"/>
      <c r="AD105" s="1"/>
      <c r="AE105" s="1">
        <f t="shared" si="40"/>
        <v>337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4" t="s">
        <v>138</v>
      </c>
      <c r="B106" s="11" t="s">
        <v>33</v>
      </c>
      <c r="C106" s="11">
        <v>225.453</v>
      </c>
      <c r="D106" s="11">
        <v>457.28300000000002</v>
      </c>
      <c r="E106" s="15">
        <v>404.20299999999997</v>
      </c>
      <c r="F106" s="15">
        <v>197.59899999999999</v>
      </c>
      <c r="G106" s="12">
        <v>0</v>
      </c>
      <c r="H106" s="11">
        <v>45</v>
      </c>
      <c r="I106" s="11" t="s">
        <v>145</v>
      </c>
      <c r="J106" s="11">
        <v>395</v>
      </c>
      <c r="K106" s="11">
        <f t="shared" si="46"/>
        <v>9.2029999999999745</v>
      </c>
      <c r="L106" s="11"/>
      <c r="M106" s="11"/>
      <c r="N106" s="11"/>
      <c r="O106" s="11">
        <f t="shared" si="37"/>
        <v>80.840599999999995</v>
      </c>
      <c r="P106" s="13"/>
      <c r="Q106" s="13"/>
      <c r="R106" s="13"/>
      <c r="S106" s="11"/>
      <c r="T106" s="11">
        <f t="shared" si="41"/>
        <v>2.4443039759724692</v>
      </c>
      <c r="U106" s="11">
        <f t="shared" si="38"/>
        <v>2.4443039759724692</v>
      </c>
      <c r="V106" s="11">
        <v>57.991399999999999</v>
      </c>
      <c r="W106" s="11">
        <v>65.310599999999994</v>
      </c>
      <c r="X106" s="11">
        <v>89.034999999999997</v>
      </c>
      <c r="Y106" s="11">
        <v>88.588200000000001</v>
      </c>
      <c r="Z106" s="11">
        <v>91.406599999999997</v>
      </c>
      <c r="AA106" s="11"/>
      <c r="AB106" s="11">
        <f t="shared" si="42"/>
        <v>0</v>
      </c>
      <c r="AC106" s="1"/>
      <c r="AD106" s="1"/>
      <c r="AE106" s="1">
        <f t="shared" si="40"/>
        <v>1015.01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139</v>
      </c>
      <c r="B107" s="1" t="s">
        <v>33</v>
      </c>
      <c r="C107" s="1"/>
      <c r="D107" s="1"/>
      <c r="E107" s="1"/>
      <c r="F107" s="1"/>
      <c r="G107" s="6">
        <v>1</v>
      </c>
      <c r="H107" s="1">
        <f>VLOOKUP(A107,[1]Sheet!$A:$H,8,0)</f>
        <v>120</v>
      </c>
      <c r="I107" s="1" t="s">
        <v>140</v>
      </c>
      <c r="J107" s="1"/>
      <c r="K107" s="1"/>
      <c r="L107" s="1"/>
      <c r="M107" s="1"/>
      <c r="N107" s="1"/>
      <c r="O107" s="1">
        <f t="shared" si="37"/>
        <v>0</v>
      </c>
      <c r="P107" s="5">
        <v>20</v>
      </c>
      <c r="Q107" s="5">
        <f t="shared" ref="Q107:Q109" si="47">P107</f>
        <v>20</v>
      </c>
      <c r="R107" s="5"/>
      <c r="S107" s="1"/>
      <c r="T107" s="1" t="e">
        <f t="shared" ref="T107:T110" si="48">(F107+N107+Q107)/O107</f>
        <v>#DIV/0!</v>
      </c>
      <c r="U107" s="1" t="e">
        <f t="shared" ref="U107:U110" si="49">(F107+N107)/O107</f>
        <v>#DIV/0!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/>
      <c r="AB107" s="1">
        <f t="shared" ref="AB107:AB110" si="50">Q107*G107</f>
        <v>20</v>
      </c>
      <c r="AC107" s="1"/>
      <c r="AD107" s="1"/>
      <c r="AE107" s="1">
        <f t="shared" si="40"/>
        <v>-20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141</v>
      </c>
      <c r="B108" s="1" t="s">
        <v>33</v>
      </c>
      <c r="C108" s="1"/>
      <c r="D108" s="1"/>
      <c r="E108" s="1"/>
      <c r="F108" s="1"/>
      <c r="G108" s="6">
        <v>1</v>
      </c>
      <c r="H108" s="1">
        <f>VLOOKUP(A108,[1]Sheet!$A:$H,8,0)</f>
        <v>60</v>
      </c>
      <c r="I108" s="1" t="s">
        <v>140</v>
      </c>
      <c r="J108" s="1"/>
      <c r="K108" s="1"/>
      <c r="L108" s="1"/>
      <c r="M108" s="1"/>
      <c r="N108" s="1"/>
      <c r="O108" s="1">
        <f t="shared" si="37"/>
        <v>0</v>
      </c>
      <c r="P108" s="5">
        <v>20</v>
      </c>
      <c r="Q108" s="5">
        <f t="shared" si="47"/>
        <v>20</v>
      </c>
      <c r="R108" s="5"/>
      <c r="S108" s="1"/>
      <c r="T108" s="1" t="e">
        <f t="shared" si="48"/>
        <v>#DIV/0!</v>
      </c>
      <c r="U108" s="1" t="e">
        <f t="shared" si="49"/>
        <v>#DIV/0!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/>
      <c r="AB108" s="1">
        <f t="shared" si="50"/>
        <v>20</v>
      </c>
      <c r="AC108" s="1"/>
      <c r="AD108" s="1"/>
      <c r="AE108" s="1">
        <f t="shared" si="40"/>
        <v>-20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142</v>
      </c>
      <c r="B109" s="1" t="s">
        <v>33</v>
      </c>
      <c r="C109" s="1"/>
      <c r="D109" s="1"/>
      <c r="E109" s="1"/>
      <c r="F109" s="1"/>
      <c r="G109" s="6">
        <v>1</v>
      </c>
      <c r="H109" s="1">
        <f>VLOOKUP(A109,[1]Sheet!$A:$H,8,0)</f>
        <v>120</v>
      </c>
      <c r="I109" s="1" t="s">
        <v>140</v>
      </c>
      <c r="J109" s="1"/>
      <c r="K109" s="1"/>
      <c r="L109" s="1"/>
      <c r="M109" s="1"/>
      <c r="N109" s="1"/>
      <c r="O109" s="1">
        <f t="shared" si="37"/>
        <v>0</v>
      </c>
      <c r="P109" s="5">
        <v>20</v>
      </c>
      <c r="Q109" s="5">
        <f t="shared" si="47"/>
        <v>20</v>
      </c>
      <c r="R109" s="5"/>
      <c r="S109" s="1"/>
      <c r="T109" s="1" t="e">
        <f t="shared" si="48"/>
        <v>#DIV/0!</v>
      </c>
      <c r="U109" s="1" t="e">
        <f t="shared" si="49"/>
        <v>#DIV/0!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/>
      <c r="AB109" s="1">
        <f t="shared" si="50"/>
        <v>20</v>
      </c>
      <c r="AC109" s="1"/>
      <c r="AD109" s="1"/>
      <c r="AE109" s="1">
        <f t="shared" si="40"/>
        <v>-20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143</v>
      </c>
      <c r="B110" s="1" t="s">
        <v>31</v>
      </c>
      <c r="C110" s="1"/>
      <c r="D110" s="1"/>
      <c r="E110" s="1"/>
      <c r="F110" s="1"/>
      <c r="G110" s="6">
        <v>0.18</v>
      </c>
      <c r="H110" s="1">
        <f>VLOOKUP(A110,[1]Sheet!$A:$H,8,0)</f>
        <v>45</v>
      </c>
      <c r="I110" s="1" t="s">
        <v>140</v>
      </c>
      <c r="J110" s="1"/>
      <c r="K110" s="1"/>
      <c r="L110" s="1"/>
      <c r="M110" s="1"/>
      <c r="N110" s="1"/>
      <c r="O110" s="1">
        <f t="shared" si="37"/>
        <v>0</v>
      </c>
      <c r="P110" s="5">
        <v>50</v>
      </c>
      <c r="Q110" s="5">
        <v>80</v>
      </c>
      <c r="R110" s="5">
        <v>100</v>
      </c>
      <c r="S110" s="1"/>
      <c r="T110" s="1" t="e">
        <f t="shared" si="48"/>
        <v>#DIV/0!</v>
      </c>
      <c r="U110" s="1" t="e">
        <f t="shared" si="49"/>
        <v>#DIV/0!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/>
      <c r="AB110" s="1">
        <f t="shared" si="50"/>
        <v>14.399999999999999</v>
      </c>
      <c r="AC110" s="1"/>
      <c r="AD110" s="1"/>
      <c r="AE110" s="1">
        <f t="shared" si="40"/>
        <v>-50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110" xr:uid="{9E1039A9-865B-40AD-8BCF-D56D4923E9C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2024-05-28T11:05:26Z</dcterms:created>
  <dcterms:modified xsi:type="dcterms:W3CDTF">2024-05-29T11:19:31Z</dcterms:modified>
</cp:coreProperties>
</file>