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ADCF82E6-26FF-4522-8DD9-C29A6AD0565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" l="1"/>
  <c r="AC37" i="1" l="1"/>
  <c r="P37" i="1"/>
  <c r="T37" i="1" s="1"/>
  <c r="K37" i="1"/>
  <c r="AC25" i="1"/>
  <c r="P25" i="1"/>
  <c r="T25" i="1" s="1"/>
  <c r="K25" i="1"/>
  <c r="AC17" i="1"/>
  <c r="P17" i="1"/>
  <c r="T17" i="1" s="1"/>
  <c r="K17" i="1"/>
  <c r="U37" i="1" l="1"/>
  <c r="U25" i="1"/>
  <c r="U17" i="1"/>
  <c r="P49" i="1" l="1"/>
  <c r="U49" i="1" s="1"/>
  <c r="P48" i="1"/>
  <c r="T48" i="1" s="1"/>
  <c r="P47" i="1"/>
  <c r="U47" i="1" s="1"/>
  <c r="P46" i="1"/>
  <c r="T46" i="1" s="1"/>
  <c r="P45" i="1"/>
  <c r="U45" i="1" s="1"/>
  <c r="P44" i="1"/>
  <c r="T44" i="1" s="1"/>
  <c r="AC7" i="1"/>
  <c r="AC8" i="1"/>
  <c r="AC35" i="1"/>
  <c r="AC39" i="1"/>
  <c r="AC42" i="1"/>
  <c r="AC6" i="1"/>
  <c r="P7" i="1"/>
  <c r="T7" i="1" s="1"/>
  <c r="P8" i="1"/>
  <c r="T8" i="1" s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T35" i="1" s="1"/>
  <c r="P36" i="1"/>
  <c r="P38" i="1"/>
  <c r="P39" i="1"/>
  <c r="T39" i="1" s="1"/>
  <c r="P40" i="1"/>
  <c r="P41" i="1"/>
  <c r="P42" i="1"/>
  <c r="T42" i="1" s="1"/>
  <c r="P6" i="1"/>
  <c r="T6" i="1" s="1"/>
  <c r="K47" i="1"/>
  <c r="K45" i="1"/>
  <c r="K49" i="1"/>
  <c r="K48" i="1"/>
  <c r="K46" i="1"/>
  <c r="K44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9" i="1" l="1"/>
  <c r="AC40" i="1"/>
  <c r="AC38" i="1"/>
  <c r="AC33" i="1"/>
  <c r="AC31" i="1"/>
  <c r="AC29" i="1"/>
  <c r="AC27" i="1"/>
  <c r="AC24" i="1"/>
  <c r="AC22" i="1"/>
  <c r="AC20" i="1"/>
  <c r="AC18" i="1"/>
  <c r="AC15" i="1"/>
  <c r="Q13" i="1"/>
  <c r="AC13" i="1" s="1"/>
  <c r="AC11" i="1"/>
  <c r="AC41" i="1"/>
  <c r="AC36" i="1"/>
  <c r="AC34" i="1"/>
  <c r="AC32" i="1"/>
  <c r="Q30" i="1"/>
  <c r="AC30" i="1" s="1"/>
  <c r="Q28" i="1"/>
  <c r="AC28" i="1" s="1"/>
  <c r="AC26" i="1"/>
  <c r="AC23" i="1"/>
  <c r="AC21" i="1"/>
  <c r="AC19" i="1"/>
  <c r="AC16" i="1"/>
  <c r="Q14" i="1"/>
  <c r="AC14" i="1" s="1"/>
  <c r="AC12" i="1"/>
  <c r="Q10" i="1"/>
  <c r="AC10" i="1" s="1"/>
  <c r="U6" i="1"/>
  <c r="T45" i="1"/>
  <c r="U19" i="1"/>
  <c r="U10" i="1"/>
  <c r="U23" i="1"/>
  <c r="U14" i="1"/>
  <c r="U40" i="1"/>
  <c r="U29" i="1"/>
  <c r="U42" i="1"/>
  <c r="U38" i="1"/>
  <c r="U34" i="1"/>
  <c r="U31" i="1"/>
  <c r="U27" i="1"/>
  <c r="U21" i="1"/>
  <c r="U16" i="1"/>
  <c r="U12" i="1"/>
  <c r="U8" i="1"/>
  <c r="T47" i="1"/>
  <c r="U41" i="1"/>
  <c r="U39" i="1"/>
  <c r="U36" i="1"/>
  <c r="U35" i="1"/>
  <c r="U33" i="1"/>
  <c r="U32" i="1"/>
  <c r="U30" i="1"/>
  <c r="U28" i="1"/>
  <c r="U26" i="1"/>
  <c r="U24" i="1"/>
  <c r="U22" i="1"/>
  <c r="U20" i="1"/>
  <c r="U18" i="1"/>
  <c r="U15" i="1"/>
  <c r="U13" i="1"/>
  <c r="U11" i="1"/>
  <c r="U9" i="1"/>
  <c r="U7" i="1"/>
  <c r="U44" i="1"/>
  <c r="U46" i="1"/>
  <c r="U48" i="1"/>
  <c r="P5" i="1"/>
  <c r="K5" i="1"/>
  <c r="Q5" i="1" l="1"/>
  <c r="AC9" i="1"/>
  <c r="AC5" i="1" s="1"/>
  <c r="T10" i="1"/>
  <c r="T12" i="1"/>
  <c r="T14" i="1"/>
  <c r="T16" i="1"/>
  <c r="T19" i="1"/>
  <c r="T21" i="1"/>
  <c r="T23" i="1"/>
  <c r="T26" i="1"/>
  <c r="T28" i="1"/>
  <c r="T30" i="1"/>
  <c r="T32" i="1"/>
  <c r="T34" i="1"/>
  <c r="T36" i="1"/>
  <c r="T41" i="1"/>
  <c r="T9" i="1"/>
  <c r="T11" i="1"/>
  <c r="T13" i="1"/>
  <c r="T15" i="1"/>
  <c r="T18" i="1"/>
  <c r="T20" i="1"/>
  <c r="T22" i="1"/>
  <c r="T24" i="1"/>
  <c r="T27" i="1"/>
  <c r="T29" i="1"/>
  <c r="T31" i="1"/>
  <c r="T33" i="1"/>
  <c r="T38" i="1"/>
  <c r="T40" i="1"/>
</calcChain>
</file>

<file path=xl/sharedStrings.xml><?xml version="1.0" encoding="utf-8"?>
<sst xmlns="http://schemas.openxmlformats.org/spreadsheetml/2006/main" count="148" uniqueCount="89">
  <si>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</si>
  <si>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</si>
  <si>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</si>
  <si>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</si>
  <si>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</si>
  <si>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</si>
  <si>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</si>
  <si>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</si>
  <si>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</si>
  <si>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</si>
  <si>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</si>
  <si>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</si>
  <si>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</si>
  <si>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</si>
  <si>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</si>
  <si>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</si>
  <si>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</si>
  <si>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</si>
  <si>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</si>
  <si>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</si>
  <si>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</si>
  <si>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</si>
  <si>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</si>
  <si>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22,07,</t>
  </si>
  <si>
    <t>15,07,</t>
  </si>
  <si>
    <t>08,07,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</si>
  <si>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</si>
  <si>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</si>
  <si>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</si>
  <si>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</si>
  <si>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</si>
  <si>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</si>
  <si>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</si>
  <si>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</si>
  <si>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</si>
  <si>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</si>
  <si>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</si>
  <si>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</si>
  <si>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</si>
  <si>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</si>
  <si>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</si>
  <si>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</si>
  <si>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</si>
  <si>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</si>
  <si>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</si>
  <si>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</si>
  <si>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необходимо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</si>
  <si>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</si>
  <si>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</si>
  <si>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</si>
  <si>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30,06 завод не отгрузил 340шт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</si>
  <si>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</si>
  <si>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</si>
  <si>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</si>
  <si>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</si>
  <si>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</si>
  <si>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</si>
  <si>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</si>
  <si>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</si>
  <si>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</si>
  <si>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</si>
  <si>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</si>
  <si>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</si>
  <si>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</si>
  <si>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</si>
  <si>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</si>
  <si>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</si>
  <si>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</si>
  <si>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</si>
  <si>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</si>
  <si>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</si>
  <si>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</si>
  <si>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</si>
  <si>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</si>
  <si>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</si>
  <si>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</si>
  <si>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</si>
  <si>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дубль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</si>
  <si>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</si>
  <si>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</si>
  <si>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</si>
  <si>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</si>
  <si>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</si>
  <si>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</si>
  <si>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Сыч/Прод Коровино Тильзитер Оригин 50% ВЕС (5 кг брус) СЗМЖ  ОСТАНКИНО</t>
  </si>
  <si>
    <t>необходимо увеличить продажи / завод вывел из производства 25,07,24</t>
  </si>
  <si>
    <t>вывод</t>
  </si>
  <si>
    <t>заказ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</si>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</sst>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6" sqref="Q6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28515625" style="8" customWidth="1"/>
    <col min="8" max="8" width="5.28515625" customWidth="1"/>
    <col min="9" max="9" width="9.85546875" customWidth="1"/>
    <col min="10" max="11" width="6.7109375" customWidth="1"/>
    <col min="12" max="13" width="1.140625" customWidth="1"/>
    <col min="14" max="18" width="6.7109375" customWidth="1"/>
    <col min="19" max="19" width="21.5703125" customWidth="1"/>
    <col min="20" max="21" width="5.28515625" customWidth="1"/>
    <col min="22" max="27" width="6.42578125" customWidth="1"/>
    <col min="28" max="28" width="31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87</v>
      </c>
      <c r="R3" s="15" t="s">
        <v>15</v>
      </c>
      <c r="S3" s="15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23</v>
      </c>
      <c r="Q4" s="1" t="s">
        <v>88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9736.4940000000024</v>
      </c>
      <c r="F5" s="4">
        <f>SUM(F6:F491)</f>
        <v>17892.659</v>
      </c>
      <c r="G5" s="6"/>
      <c r="H5" s="1"/>
      <c r="I5" s="1"/>
      <c r="J5" s="4">
        <f t="shared" ref="J5:R5" si="0">SUM(J6:J491)</f>
        <v>9623.6</v>
      </c>
      <c r="K5" s="4">
        <f t="shared" si="0"/>
        <v>112.89400000000001</v>
      </c>
      <c r="L5" s="4">
        <f t="shared" si="0"/>
        <v>0</v>
      </c>
      <c r="M5" s="4">
        <f t="shared" si="0"/>
        <v>0</v>
      </c>
      <c r="N5" s="4">
        <f t="shared" si="0"/>
        <v>3095.2937999999999</v>
      </c>
      <c r="O5" s="4">
        <f t="shared" si="0"/>
        <v>26836.576999999997</v>
      </c>
      <c r="P5" s="4">
        <f t="shared" si="0"/>
        <v>1947.2988000000003</v>
      </c>
      <c r="Q5" s="4">
        <f t="shared" si="0"/>
        <v>4352.2</v>
      </c>
      <c r="R5" s="4">
        <f t="shared" si="0"/>
        <v>0</v>
      </c>
      <c r="S5" s="1"/>
      <c r="T5" s="1"/>
      <c r="U5" s="1"/>
      <c r="V5" s="4">
        <f t="shared" ref="V5:AA5" si="1">SUM(V6:V491)</f>
        <v>2080.7644</v>
      </c>
      <c r="W5" s="4">
        <f t="shared" si="1"/>
        <v>1964.6559999999997</v>
      </c>
      <c r="X5" s="4">
        <f t="shared" si="1"/>
        <v>2147.6235999999999</v>
      </c>
      <c r="Y5" s="4">
        <f t="shared" si="1"/>
        <v>1265.3866000000003</v>
      </c>
      <c r="Z5" s="4">
        <f t="shared" si="1"/>
        <v>1721.3481999999999</v>
      </c>
      <c r="AA5" s="4">
        <f t="shared" si="1"/>
        <v>1523.6021999999998</v>
      </c>
      <c r="AB5" s="1"/>
      <c r="AC5" s="4">
        <f>SUM(AC6:AC491)</f>
        <v>2015.944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311</v>
      </c>
      <c r="D6" s="1">
        <v>1</v>
      </c>
      <c r="E6" s="1">
        <v>91</v>
      </c>
      <c r="F6" s="1">
        <v>221</v>
      </c>
      <c r="G6" s="6">
        <v>0.14000000000000001</v>
      </c>
      <c r="H6" s="1">
        <v>180</v>
      </c>
      <c r="I6" s="1">
        <v>9988421</v>
      </c>
      <c r="J6" s="1">
        <v>86</v>
      </c>
      <c r="K6" s="1">
        <f t="shared" ref="K6:K42" si="2">E6-J6</f>
        <v>5</v>
      </c>
      <c r="L6" s="1"/>
      <c r="M6" s="1"/>
      <c r="N6" s="1">
        <v>70.600000000000023</v>
      </c>
      <c r="O6" s="1">
        <v>383.99999999999989</v>
      </c>
      <c r="P6" s="1">
        <f>E6/5</f>
        <v>18.2</v>
      </c>
      <c r="Q6" s="5"/>
      <c r="R6" s="5"/>
      <c r="S6" s="1"/>
      <c r="T6" s="1">
        <f>(F6+N6+O6+Q6)/P6</f>
        <v>37.120879120879117</v>
      </c>
      <c r="U6" s="1">
        <f>(F6+N6+O6)/P6</f>
        <v>37.120879120879117</v>
      </c>
      <c r="V6" s="1">
        <v>34.799999999999997</v>
      </c>
      <c r="W6" s="1">
        <v>34.6</v>
      </c>
      <c r="X6" s="1">
        <v>32.799999999999997</v>
      </c>
      <c r="Y6" s="1">
        <v>20.8</v>
      </c>
      <c r="Z6" s="1">
        <v>42</v>
      </c>
      <c r="AA6" s="1">
        <v>18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421</v>
      </c>
      <c r="D7" s="1"/>
      <c r="E7" s="1">
        <v>129</v>
      </c>
      <c r="F7" s="1">
        <v>292</v>
      </c>
      <c r="G7" s="6">
        <v>0.18</v>
      </c>
      <c r="H7" s="1">
        <v>270</v>
      </c>
      <c r="I7" s="1">
        <v>9988438</v>
      </c>
      <c r="J7" s="1">
        <v>121</v>
      </c>
      <c r="K7" s="1">
        <f t="shared" si="2"/>
        <v>8</v>
      </c>
      <c r="L7" s="1"/>
      <c r="M7" s="1"/>
      <c r="N7" s="1">
        <v>50</v>
      </c>
      <c r="O7" s="1">
        <v>150</v>
      </c>
      <c r="P7" s="1">
        <f t="shared" ref="P7:P42" si="3">E7/5</f>
        <v>25.8</v>
      </c>
      <c r="Q7" s="5"/>
      <c r="R7" s="5"/>
      <c r="S7" s="1"/>
      <c r="T7" s="1">
        <f t="shared" ref="T7:T42" si="4">(F7+N7+O7+Q7)/P7</f>
        <v>19.069767441860463</v>
      </c>
      <c r="U7" s="1">
        <f t="shared" ref="U7:U42" si="5">(F7+N7+O7)/P7</f>
        <v>19.069767441860463</v>
      </c>
      <c r="V7" s="1">
        <v>23.6</v>
      </c>
      <c r="W7" s="1">
        <v>33</v>
      </c>
      <c r="X7" s="1">
        <v>26.2</v>
      </c>
      <c r="Y7" s="1">
        <v>28.2</v>
      </c>
      <c r="Z7" s="1">
        <v>24.4</v>
      </c>
      <c r="AA7" s="1">
        <v>24.2</v>
      </c>
      <c r="AB7" s="1"/>
      <c r="AC7" s="1">
        <f t="shared" ref="AC7:AC42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238</v>
      </c>
      <c r="D8" s="1"/>
      <c r="E8" s="1">
        <v>163</v>
      </c>
      <c r="F8" s="1">
        <v>75</v>
      </c>
      <c r="G8" s="6">
        <v>0.18</v>
      </c>
      <c r="H8" s="1">
        <v>270</v>
      </c>
      <c r="I8" s="1">
        <v>9988445</v>
      </c>
      <c r="J8" s="1">
        <v>150</v>
      </c>
      <c r="K8" s="1">
        <f t="shared" si="2"/>
        <v>13</v>
      </c>
      <c r="L8" s="1"/>
      <c r="M8" s="1"/>
      <c r="N8" s="1">
        <v>226.4</v>
      </c>
      <c r="O8" s="1">
        <v>367.19999999999987</v>
      </c>
      <c r="P8" s="1">
        <f t="shared" si="3"/>
        <v>32.6</v>
      </c>
      <c r="Q8" s="5"/>
      <c r="R8" s="5"/>
      <c r="S8" s="1"/>
      <c r="T8" s="1">
        <f t="shared" si="4"/>
        <v>20.509202453987726</v>
      </c>
      <c r="U8" s="1">
        <f t="shared" si="5"/>
        <v>20.509202453987726</v>
      </c>
      <c r="V8" s="1">
        <v>37.799999999999997</v>
      </c>
      <c r="W8" s="1">
        <v>40.4</v>
      </c>
      <c r="X8" s="1">
        <v>31.4</v>
      </c>
      <c r="Y8" s="1">
        <v>28.8</v>
      </c>
      <c r="Z8" s="1">
        <v>31</v>
      </c>
      <c r="AA8" s="1">
        <v>28.2</v>
      </c>
      <c r="AB8" s="1"/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31</v>
      </c>
      <c r="C9" s="1">
        <v>139</v>
      </c>
      <c r="D9" s="1"/>
      <c r="E9" s="1">
        <v>96</v>
      </c>
      <c r="F9" s="1">
        <v>42</v>
      </c>
      <c r="G9" s="6">
        <v>0.4</v>
      </c>
      <c r="H9" s="1">
        <v>270</v>
      </c>
      <c r="I9" s="1">
        <v>9988452</v>
      </c>
      <c r="J9" s="1">
        <v>100</v>
      </c>
      <c r="K9" s="1">
        <f t="shared" si="2"/>
        <v>-4</v>
      </c>
      <c r="L9" s="1"/>
      <c r="M9" s="1"/>
      <c r="N9" s="1">
        <v>0</v>
      </c>
      <c r="O9" s="1">
        <v>85.399999999999977</v>
      </c>
      <c r="P9" s="1">
        <f t="shared" si="3"/>
        <v>19.2</v>
      </c>
      <c r="Q9" s="5">
        <v>240</v>
      </c>
      <c r="R9" s="5"/>
      <c r="S9" s="1"/>
      <c r="T9" s="1">
        <f t="shared" si="4"/>
        <v>19.135416666666668</v>
      </c>
      <c r="U9" s="1">
        <f t="shared" si="5"/>
        <v>6.6354166666666661</v>
      </c>
      <c r="V9" s="1">
        <v>10.199999999999999</v>
      </c>
      <c r="W9" s="1">
        <v>9.1999999999999993</v>
      </c>
      <c r="X9" s="1">
        <v>8.6</v>
      </c>
      <c r="Y9" s="1">
        <v>22.6</v>
      </c>
      <c r="Z9" s="1">
        <v>13.2</v>
      </c>
      <c r="AA9" s="1">
        <v>12.8</v>
      </c>
      <c r="AB9" s="1"/>
      <c r="AC9" s="1">
        <f t="shared" si="6"/>
        <v>96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31</v>
      </c>
      <c r="C10" s="1">
        <v>141</v>
      </c>
      <c r="D10" s="1">
        <v>1</v>
      </c>
      <c r="E10" s="1">
        <v>41</v>
      </c>
      <c r="F10" s="1">
        <v>101</v>
      </c>
      <c r="G10" s="6">
        <v>0.4</v>
      </c>
      <c r="H10" s="1">
        <v>270</v>
      </c>
      <c r="I10" s="1">
        <v>9988476</v>
      </c>
      <c r="J10" s="1">
        <v>42</v>
      </c>
      <c r="K10" s="1">
        <f t="shared" si="2"/>
        <v>-1</v>
      </c>
      <c r="L10" s="1"/>
      <c r="M10" s="1"/>
      <c r="N10" s="1">
        <v>0</v>
      </c>
      <c r="O10" s="1">
        <v>0</v>
      </c>
      <c r="P10" s="1">
        <f t="shared" si="3"/>
        <v>8.1999999999999993</v>
      </c>
      <c r="Q10" s="5">
        <f t="shared" ref="Q10:Q14" si="7">20*P10-O10-N10-F10</f>
        <v>63</v>
      </c>
      <c r="R10" s="5"/>
      <c r="S10" s="1"/>
      <c r="T10" s="1">
        <f t="shared" si="4"/>
        <v>20</v>
      </c>
      <c r="U10" s="1">
        <f t="shared" si="5"/>
        <v>12.317073170731708</v>
      </c>
      <c r="V10" s="1">
        <v>4.5999999999999996</v>
      </c>
      <c r="W10" s="1">
        <v>6</v>
      </c>
      <c r="X10" s="1">
        <v>6.2</v>
      </c>
      <c r="Y10" s="1">
        <v>7.4</v>
      </c>
      <c r="Z10" s="1">
        <v>2.4</v>
      </c>
      <c r="AA10" s="1">
        <v>6.8</v>
      </c>
      <c r="AB10" s="1"/>
      <c r="AC10" s="1">
        <f t="shared" si="6"/>
        <v>25.200000000000003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31</v>
      </c>
      <c r="C11" s="1">
        <v>247</v>
      </c>
      <c r="D11" s="1"/>
      <c r="E11" s="1">
        <v>209</v>
      </c>
      <c r="F11" s="1">
        <v>36</v>
      </c>
      <c r="G11" s="6">
        <v>0.18</v>
      </c>
      <c r="H11" s="1">
        <v>150</v>
      </c>
      <c r="I11" s="1">
        <v>5034819</v>
      </c>
      <c r="J11" s="1">
        <v>182</v>
      </c>
      <c r="K11" s="1">
        <f t="shared" si="2"/>
        <v>27</v>
      </c>
      <c r="L11" s="1"/>
      <c r="M11" s="1"/>
      <c r="N11" s="1">
        <v>124.6</v>
      </c>
      <c r="O11" s="1">
        <v>450</v>
      </c>
      <c r="P11" s="1">
        <f t="shared" si="3"/>
        <v>41.8</v>
      </c>
      <c r="Q11" s="5">
        <v>180</v>
      </c>
      <c r="R11" s="5"/>
      <c r="S11" s="1"/>
      <c r="T11" s="1">
        <f t="shared" si="4"/>
        <v>18.913875598086126</v>
      </c>
      <c r="U11" s="1">
        <f t="shared" si="5"/>
        <v>14.607655502392346</v>
      </c>
      <c r="V11" s="1">
        <v>55.4</v>
      </c>
      <c r="W11" s="1">
        <v>40.6</v>
      </c>
      <c r="X11" s="1">
        <v>35.200000000000003</v>
      </c>
      <c r="Y11" s="1">
        <v>45.6</v>
      </c>
      <c r="Z11" s="1">
        <v>61.2</v>
      </c>
      <c r="AA11" s="1">
        <v>13.2</v>
      </c>
      <c r="AB11" s="1"/>
      <c r="AC11" s="1">
        <f t="shared" si="6"/>
        <v>32.4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151.63399999999999</v>
      </c>
      <c r="D12" s="1">
        <v>1.764</v>
      </c>
      <c r="E12" s="1">
        <v>9.0980000000000008</v>
      </c>
      <c r="F12" s="1">
        <v>144.30000000000001</v>
      </c>
      <c r="G12" s="6">
        <v>1</v>
      </c>
      <c r="H12" s="1">
        <v>150</v>
      </c>
      <c r="I12" s="1">
        <v>5039845</v>
      </c>
      <c r="J12" s="1">
        <v>10</v>
      </c>
      <c r="K12" s="1">
        <f t="shared" si="2"/>
        <v>-0.90199999999999925</v>
      </c>
      <c r="L12" s="1"/>
      <c r="M12" s="1"/>
      <c r="N12" s="1">
        <v>0</v>
      </c>
      <c r="O12" s="1">
        <v>0</v>
      </c>
      <c r="P12" s="1">
        <f t="shared" si="3"/>
        <v>1.8196000000000001</v>
      </c>
      <c r="Q12" s="5"/>
      <c r="R12" s="5"/>
      <c r="S12" s="1"/>
      <c r="T12" s="1">
        <f t="shared" si="4"/>
        <v>79.303143548032537</v>
      </c>
      <c r="U12" s="1">
        <f t="shared" si="5"/>
        <v>79.303143548032537</v>
      </c>
      <c r="V12" s="1">
        <v>1.9752000000000001</v>
      </c>
      <c r="W12" s="1">
        <v>4.0039999999999996</v>
      </c>
      <c r="X12" s="1">
        <v>3.87</v>
      </c>
      <c r="Y12" s="1">
        <v>0</v>
      </c>
      <c r="Z12" s="1">
        <v>0</v>
      </c>
      <c r="AA12" s="1">
        <v>0</v>
      </c>
      <c r="AB12" s="25" t="s">
        <v>46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31</v>
      </c>
      <c r="C13" s="1">
        <v>314</v>
      </c>
      <c r="D13" s="1"/>
      <c r="E13" s="1">
        <v>179</v>
      </c>
      <c r="F13" s="1">
        <v>116</v>
      </c>
      <c r="G13" s="6">
        <v>0.1</v>
      </c>
      <c r="H13" s="1">
        <v>90</v>
      </c>
      <c r="I13" s="1">
        <v>8444163</v>
      </c>
      <c r="J13" s="1">
        <v>157</v>
      </c>
      <c r="K13" s="1">
        <f t="shared" si="2"/>
        <v>22</v>
      </c>
      <c r="L13" s="1"/>
      <c r="M13" s="1"/>
      <c r="N13" s="1">
        <v>88</v>
      </c>
      <c r="O13" s="1">
        <v>450</v>
      </c>
      <c r="P13" s="1">
        <f t="shared" si="3"/>
        <v>35.799999999999997</v>
      </c>
      <c r="Q13" s="5">
        <f t="shared" si="7"/>
        <v>62</v>
      </c>
      <c r="R13" s="5"/>
      <c r="S13" s="1"/>
      <c r="T13" s="1">
        <f t="shared" si="4"/>
        <v>20</v>
      </c>
      <c r="U13" s="1">
        <f t="shared" si="5"/>
        <v>18.268156424581008</v>
      </c>
      <c r="V13" s="1">
        <v>38</v>
      </c>
      <c r="W13" s="1">
        <v>36</v>
      </c>
      <c r="X13" s="1">
        <v>33.4</v>
      </c>
      <c r="Y13" s="1">
        <v>28.6</v>
      </c>
      <c r="Z13" s="1">
        <v>27.2</v>
      </c>
      <c r="AA13" s="1">
        <v>55.4</v>
      </c>
      <c r="AB13" s="1"/>
      <c r="AC13" s="1">
        <f t="shared" si="6"/>
        <v>6.2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31</v>
      </c>
      <c r="C14" s="1">
        <v>1147</v>
      </c>
      <c r="D14" s="1">
        <v>1</v>
      </c>
      <c r="E14" s="1">
        <v>421</v>
      </c>
      <c r="F14" s="1">
        <v>723</v>
      </c>
      <c r="G14" s="6">
        <v>0.18</v>
      </c>
      <c r="H14" s="1">
        <v>150</v>
      </c>
      <c r="I14" s="1">
        <v>5038411</v>
      </c>
      <c r="J14" s="1">
        <v>414.5</v>
      </c>
      <c r="K14" s="1">
        <f t="shared" si="2"/>
        <v>6.5</v>
      </c>
      <c r="L14" s="1"/>
      <c r="M14" s="1"/>
      <c r="N14" s="1">
        <v>243.2</v>
      </c>
      <c r="O14" s="1">
        <v>682.2</v>
      </c>
      <c r="P14" s="1">
        <f t="shared" si="3"/>
        <v>84.2</v>
      </c>
      <c r="Q14" s="5">
        <f t="shared" si="7"/>
        <v>35.599999999999909</v>
      </c>
      <c r="R14" s="5"/>
      <c r="S14" s="1"/>
      <c r="T14" s="1">
        <f t="shared" si="4"/>
        <v>20</v>
      </c>
      <c r="U14" s="1">
        <f t="shared" si="5"/>
        <v>19.577197149643705</v>
      </c>
      <c r="V14" s="1">
        <v>94.2</v>
      </c>
      <c r="W14" s="1">
        <v>116.2</v>
      </c>
      <c r="X14" s="1">
        <v>110</v>
      </c>
      <c r="Y14" s="1">
        <v>78.599999999999994</v>
      </c>
      <c r="Z14" s="1">
        <v>109.8</v>
      </c>
      <c r="AA14" s="1">
        <v>86.4</v>
      </c>
      <c r="AB14" s="1"/>
      <c r="AC14" s="1">
        <f t="shared" si="6"/>
        <v>6.4079999999999835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49</v>
      </c>
      <c r="B15" s="1" t="s">
        <v>31</v>
      </c>
      <c r="C15" s="1">
        <v>861</v>
      </c>
      <c r="D15" s="1">
        <v>1</v>
      </c>
      <c r="E15" s="1">
        <v>421</v>
      </c>
      <c r="F15" s="1">
        <v>435</v>
      </c>
      <c r="G15" s="6">
        <v>0.18</v>
      </c>
      <c r="H15" s="1">
        <v>150</v>
      </c>
      <c r="I15" s="1">
        <v>5038459</v>
      </c>
      <c r="J15" s="1">
        <v>425</v>
      </c>
      <c r="K15" s="1">
        <f t="shared" si="2"/>
        <v>-4</v>
      </c>
      <c r="L15" s="1"/>
      <c r="M15" s="1"/>
      <c r="N15" s="1">
        <v>0</v>
      </c>
      <c r="O15" s="1">
        <v>1515</v>
      </c>
      <c r="P15" s="1">
        <f t="shared" si="3"/>
        <v>84.2</v>
      </c>
      <c r="Q15" s="5"/>
      <c r="R15" s="5"/>
      <c r="S15" s="1"/>
      <c r="T15" s="1">
        <f t="shared" si="4"/>
        <v>23.159144893111637</v>
      </c>
      <c r="U15" s="1">
        <f t="shared" si="5"/>
        <v>23.159144893111637</v>
      </c>
      <c r="V15" s="1">
        <v>108</v>
      </c>
      <c r="W15" s="1">
        <v>119.6</v>
      </c>
      <c r="X15" s="1">
        <v>131.19999999999999</v>
      </c>
      <c r="Y15" s="1">
        <v>93.2</v>
      </c>
      <c r="Z15" s="1">
        <v>120</v>
      </c>
      <c r="AA15" s="1">
        <v>104.6</v>
      </c>
      <c r="AB15" s="1" t="s">
        <v>50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51</v>
      </c>
      <c r="B16" s="10" t="s">
        <v>31</v>
      </c>
      <c r="C16" s="10">
        <v>670</v>
      </c>
      <c r="D16" s="10">
        <v>1</v>
      </c>
      <c r="E16" s="10">
        <v>173</v>
      </c>
      <c r="F16" s="11">
        <v>483</v>
      </c>
      <c r="G16" s="6">
        <v>0.18</v>
      </c>
      <c r="H16" s="1">
        <v>150</v>
      </c>
      <c r="I16" s="1">
        <v>5038831</v>
      </c>
      <c r="J16" s="1">
        <v>170</v>
      </c>
      <c r="K16" s="1">
        <f t="shared" si="2"/>
        <v>3</v>
      </c>
      <c r="L16" s="1"/>
      <c r="M16" s="1"/>
      <c r="N16" s="1"/>
      <c r="O16" s="1">
        <v>14</v>
      </c>
      <c r="P16" s="1">
        <f t="shared" si="3"/>
        <v>34.6</v>
      </c>
      <c r="Q16" s="5">
        <f>20*(P16+P17)-O16-O17-F16-F17-N16-N17</f>
        <v>92</v>
      </c>
      <c r="R16" s="5"/>
      <c r="S16" s="1"/>
      <c r="T16" s="1">
        <f t="shared" si="4"/>
        <v>17.023121387283236</v>
      </c>
      <c r="U16" s="1">
        <f t="shared" si="5"/>
        <v>14.364161849710982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6"/>
        <v>16.559999999999999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1" t="s">
        <v>60</v>
      </c>
      <c r="B17" s="22" t="s">
        <v>31</v>
      </c>
      <c r="C17" s="22">
        <v>240</v>
      </c>
      <c r="D17" s="22"/>
      <c r="E17" s="22">
        <v>47</v>
      </c>
      <c r="F17" s="23">
        <v>191</v>
      </c>
      <c r="G17" s="19">
        <v>0</v>
      </c>
      <c r="H17" s="18">
        <v>120</v>
      </c>
      <c r="I17" s="18" t="s">
        <v>61</v>
      </c>
      <c r="J17" s="18">
        <v>45</v>
      </c>
      <c r="K17" s="18">
        <f t="shared" ref="K17" si="8">E17-J17</f>
        <v>2</v>
      </c>
      <c r="L17" s="18"/>
      <c r="M17" s="18"/>
      <c r="N17" s="18">
        <v>100</v>
      </c>
      <c r="O17" s="18"/>
      <c r="P17" s="18">
        <f t="shared" ref="P17" si="9">E17/5</f>
        <v>9.4</v>
      </c>
      <c r="Q17" s="20"/>
      <c r="R17" s="20"/>
      <c r="S17" s="18"/>
      <c r="T17" s="18">
        <f t="shared" ref="T17" si="10">(F17+N17+O17+Q17)/P17</f>
        <v>30.957446808510639</v>
      </c>
      <c r="U17" s="18">
        <f t="shared" ref="U17" si="11">(F17+N17+O17)/P17</f>
        <v>30.957446808510639</v>
      </c>
      <c r="V17" s="18">
        <v>51.2</v>
      </c>
      <c r="W17" s="18">
        <v>50.4</v>
      </c>
      <c r="X17" s="18">
        <v>78.8</v>
      </c>
      <c r="Y17" s="18">
        <v>37</v>
      </c>
      <c r="Z17" s="18">
        <v>52</v>
      </c>
      <c r="AA17" s="18">
        <v>52.6</v>
      </c>
      <c r="AB17" s="18" t="s">
        <v>62</v>
      </c>
      <c r="AC17" s="18">
        <f t="shared" ref="AC17" si="12"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31</v>
      </c>
      <c r="C18" s="1">
        <v>166</v>
      </c>
      <c r="D18" s="1"/>
      <c r="E18" s="1">
        <v>156</v>
      </c>
      <c r="F18" s="1">
        <v>10</v>
      </c>
      <c r="G18" s="6">
        <v>0.18</v>
      </c>
      <c r="H18" s="1">
        <v>120</v>
      </c>
      <c r="I18" s="1">
        <v>5038855</v>
      </c>
      <c r="J18" s="1">
        <v>162</v>
      </c>
      <c r="K18" s="1">
        <f t="shared" si="2"/>
        <v>-6</v>
      </c>
      <c r="L18" s="1"/>
      <c r="M18" s="1"/>
      <c r="N18" s="1"/>
      <c r="O18" s="1">
        <v>1083.5999999999999</v>
      </c>
      <c r="P18" s="1">
        <f t="shared" si="3"/>
        <v>31.2</v>
      </c>
      <c r="Q18" s="5"/>
      <c r="R18" s="5"/>
      <c r="S18" s="1"/>
      <c r="T18" s="1">
        <f t="shared" si="4"/>
        <v>35.051282051282051</v>
      </c>
      <c r="U18" s="1">
        <f t="shared" si="5"/>
        <v>35.051282051282051</v>
      </c>
      <c r="V18" s="1">
        <v>56.8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 t="s">
        <v>53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31</v>
      </c>
      <c r="C19" s="1">
        <v>1691</v>
      </c>
      <c r="D19" s="1"/>
      <c r="E19" s="1">
        <v>573</v>
      </c>
      <c r="F19" s="1">
        <v>1098</v>
      </c>
      <c r="G19" s="6">
        <v>0.18</v>
      </c>
      <c r="H19" s="1">
        <v>150</v>
      </c>
      <c r="I19" s="1">
        <v>5038435</v>
      </c>
      <c r="J19" s="1">
        <v>574</v>
      </c>
      <c r="K19" s="1">
        <f t="shared" si="2"/>
        <v>-1</v>
      </c>
      <c r="L19" s="1"/>
      <c r="M19" s="1"/>
      <c r="N19" s="1">
        <v>129.40000000000009</v>
      </c>
      <c r="O19" s="1">
        <v>800</v>
      </c>
      <c r="P19" s="1">
        <f t="shared" si="3"/>
        <v>114.6</v>
      </c>
      <c r="Q19" s="5">
        <v>200</v>
      </c>
      <c r="R19" s="5"/>
      <c r="S19" s="1"/>
      <c r="T19" s="1">
        <f t="shared" si="4"/>
        <v>19.436300174520071</v>
      </c>
      <c r="U19" s="1">
        <f t="shared" si="5"/>
        <v>17.691099476439792</v>
      </c>
      <c r="V19" s="1">
        <v>138</v>
      </c>
      <c r="W19" s="1">
        <v>157.4</v>
      </c>
      <c r="X19" s="1">
        <v>159</v>
      </c>
      <c r="Y19" s="1">
        <v>117.6</v>
      </c>
      <c r="Z19" s="1">
        <v>142.80000000000001</v>
      </c>
      <c r="AA19" s="1">
        <v>128.4</v>
      </c>
      <c r="AB19" s="1"/>
      <c r="AC19" s="1">
        <f t="shared" si="6"/>
        <v>36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31</v>
      </c>
      <c r="C20" s="1">
        <v>1028</v>
      </c>
      <c r="D20" s="1"/>
      <c r="E20" s="1">
        <v>293</v>
      </c>
      <c r="F20" s="1">
        <v>731</v>
      </c>
      <c r="G20" s="6">
        <v>0.18</v>
      </c>
      <c r="H20" s="1">
        <v>120</v>
      </c>
      <c r="I20" s="1">
        <v>5038398</v>
      </c>
      <c r="J20" s="1">
        <v>298</v>
      </c>
      <c r="K20" s="1">
        <f t="shared" si="2"/>
        <v>-5</v>
      </c>
      <c r="L20" s="1"/>
      <c r="M20" s="1"/>
      <c r="N20" s="1">
        <v>0</v>
      </c>
      <c r="O20" s="1">
        <v>292</v>
      </c>
      <c r="P20" s="1">
        <f t="shared" si="3"/>
        <v>58.6</v>
      </c>
      <c r="Q20" s="5">
        <v>100</v>
      </c>
      <c r="R20" s="5"/>
      <c r="S20" s="1"/>
      <c r="T20" s="1">
        <f t="shared" si="4"/>
        <v>19.163822525597269</v>
      </c>
      <c r="U20" s="1">
        <f t="shared" si="5"/>
        <v>17.457337883959045</v>
      </c>
      <c r="V20" s="1">
        <v>60</v>
      </c>
      <c r="W20" s="1">
        <v>73.2</v>
      </c>
      <c r="X20" s="1">
        <v>85</v>
      </c>
      <c r="Y20" s="1">
        <v>56</v>
      </c>
      <c r="Z20" s="1">
        <v>67.2</v>
      </c>
      <c r="AA20" s="1">
        <v>57.2</v>
      </c>
      <c r="AB20" s="1"/>
      <c r="AC20" s="1">
        <f t="shared" si="6"/>
        <v>18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v>351.22899999999998</v>
      </c>
      <c r="D21" s="1">
        <v>0.84199999999999997</v>
      </c>
      <c r="E21" s="1">
        <v>182.88399999999999</v>
      </c>
      <c r="F21" s="1">
        <v>149.786</v>
      </c>
      <c r="G21" s="6">
        <v>1</v>
      </c>
      <c r="H21" s="1">
        <v>150</v>
      </c>
      <c r="I21" s="1">
        <v>5038572</v>
      </c>
      <c r="J21" s="1">
        <v>194</v>
      </c>
      <c r="K21" s="1">
        <f t="shared" si="2"/>
        <v>-11.116000000000014</v>
      </c>
      <c r="L21" s="1"/>
      <c r="M21" s="1"/>
      <c r="N21" s="1">
        <v>237.53559999999999</v>
      </c>
      <c r="O21" s="1">
        <v>658.31620000000021</v>
      </c>
      <c r="P21" s="1">
        <f t="shared" si="3"/>
        <v>36.576799999999999</v>
      </c>
      <c r="Q21" s="5"/>
      <c r="R21" s="5"/>
      <c r="S21" s="1"/>
      <c r="T21" s="1">
        <f t="shared" si="4"/>
        <v>28.587459810590325</v>
      </c>
      <c r="U21" s="1">
        <f t="shared" si="5"/>
        <v>28.587459810590325</v>
      </c>
      <c r="V21" s="1">
        <v>51.545200000000001</v>
      </c>
      <c r="W21" s="1">
        <v>49.361800000000002</v>
      </c>
      <c r="X21" s="1">
        <v>41.841200000000001</v>
      </c>
      <c r="Y21" s="1">
        <v>49.465000000000003</v>
      </c>
      <c r="Z21" s="1">
        <v>50.1616</v>
      </c>
      <c r="AA21" s="1">
        <v>46.107799999999997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212.96700000000001</v>
      </c>
      <c r="D22" s="1">
        <v>0.53900000000000003</v>
      </c>
      <c r="E22" s="1">
        <v>92.676000000000002</v>
      </c>
      <c r="F22" s="1">
        <v>115.47799999999999</v>
      </c>
      <c r="G22" s="6">
        <v>1</v>
      </c>
      <c r="H22" s="1">
        <v>150</v>
      </c>
      <c r="I22" s="1">
        <v>5038596</v>
      </c>
      <c r="J22" s="1">
        <v>99.5</v>
      </c>
      <c r="K22" s="1">
        <f t="shared" si="2"/>
        <v>-6.8239999999999981</v>
      </c>
      <c r="L22" s="1"/>
      <c r="M22" s="1"/>
      <c r="N22" s="1">
        <v>95.902400000000029</v>
      </c>
      <c r="O22" s="1">
        <v>136.87860000000001</v>
      </c>
      <c r="P22" s="1">
        <f t="shared" si="3"/>
        <v>18.5352</v>
      </c>
      <c r="Q22" s="5"/>
      <c r="R22" s="5"/>
      <c r="S22" s="1"/>
      <c r="T22" s="1">
        <f t="shared" si="4"/>
        <v>18.789060814018733</v>
      </c>
      <c r="U22" s="1">
        <f t="shared" si="5"/>
        <v>18.789060814018733</v>
      </c>
      <c r="V22" s="1">
        <v>20.018000000000001</v>
      </c>
      <c r="W22" s="1">
        <v>24.2422</v>
      </c>
      <c r="X22" s="1">
        <v>16.7148</v>
      </c>
      <c r="Y22" s="1">
        <v>17.0732</v>
      </c>
      <c r="Z22" s="1">
        <v>17.3292</v>
      </c>
      <c r="AA22" s="1">
        <v>11.564</v>
      </c>
      <c r="AB22" s="1"/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58</v>
      </c>
      <c r="B23" s="1" t="s">
        <v>37</v>
      </c>
      <c r="C23" s="1">
        <v>667.73</v>
      </c>
      <c r="D23" s="1">
        <v>1.252</v>
      </c>
      <c r="E23" s="1">
        <v>295.21199999999999</v>
      </c>
      <c r="F23" s="1">
        <v>371.19</v>
      </c>
      <c r="G23" s="6">
        <v>1</v>
      </c>
      <c r="H23" s="1">
        <v>120</v>
      </c>
      <c r="I23" s="1">
        <v>5038558</v>
      </c>
      <c r="J23" s="1">
        <v>320.60000000000002</v>
      </c>
      <c r="K23" s="1">
        <f t="shared" si="2"/>
        <v>-25.388000000000034</v>
      </c>
      <c r="L23" s="1"/>
      <c r="M23" s="1"/>
      <c r="N23" s="1">
        <v>281.73759999999999</v>
      </c>
      <c r="O23" s="1">
        <v>519.06340000000012</v>
      </c>
      <c r="P23" s="1">
        <f t="shared" si="3"/>
        <v>59.042400000000001</v>
      </c>
      <c r="Q23" s="5"/>
      <c r="R23" s="5"/>
      <c r="S23" s="1"/>
      <c r="T23" s="1">
        <f t="shared" si="4"/>
        <v>19.849989160332235</v>
      </c>
      <c r="U23" s="1">
        <f t="shared" si="5"/>
        <v>19.849989160332235</v>
      </c>
      <c r="V23" s="1">
        <v>63.737000000000002</v>
      </c>
      <c r="W23" s="1">
        <v>74.759799999999998</v>
      </c>
      <c r="X23" s="1">
        <v>67.964399999999998</v>
      </c>
      <c r="Y23" s="1">
        <v>74.691999999999993</v>
      </c>
      <c r="Z23" s="1">
        <v>61.197799999999987</v>
      </c>
      <c r="AA23" s="1">
        <v>74.599599999999995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59</v>
      </c>
      <c r="B24" s="10" t="s">
        <v>37</v>
      </c>
      <c r="C24" s="10">
        <v>297.54599999999999</v>
      </c>
      <c r="D24" s="10">
        <v>1.1180000000000001</v>
      </c>
      <c r="E24" s="10">
        <v>76.292000000000002</v>
      </c>
      <c r="F24" s="11">
        <v>220.208</v>
      </c>
      <c r="G24" s="6">
        <v>1</v>
      </c>
      <c r="H24" s="1">
        <v>180</v>
      </c>
      <c r="I24" s="1">
        <v>5038619</v>
      </c>
      <c r="J24" s="1">
        <v>84</v>
      </c>
      <c r="K24" s="1">
        <f t="shared" si="2"/>
        <v>-7.7079999999999984</v>
      </c>
      <c r="L24" s="1"/>
      <c r="M24" s="1"/>
      <c r="N24" s="1">
        <v>0</v>
      </c>
      <c r="O24" s="1">
        <v>214.173</v>
      </c>
      <c r="P24" s="1">
        <f t="shared" si="3"/>
        <v>15.2584</v>
      </c>
      <c r="Q24" s="5"/>
      <c r="R24" s="5"/>
      <c r="S24" s="1"/>
      <c r="T24" s="1">
        <f t="shared" si="4"/>
        <v>28.468319089812823</v>
      </c>
      <c r="U24" s="1">
        <f t="shared" si="5"/>
        <v>28.468319089812823</v>
      </c>
      <c r="V24" s="1">
        <v>11.7356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71</v>
      </c>
      <c r="B25" s="22" t="s">
        <v>37</v>
      </c>
      <c r="C25" s="22">
        <v>11.233000000000001</v>
      </c>
      <c r="D25" s="22">
        <v>0.89500000000000002</v>
      </c>
      <c r="E25" s="22">
        <v>12.128</v>
      </c>
      <c r="F25" s="23"/>
      <c r="G25" s="19">
        <v>0</v>
      </c>
      <c r="H25" s="18">
        <v>180</v>
      </c>
      <c r="I25" s="18" t="s">
        <v>61</v>
      </c>
      <c r="J25" s="18">
        <v>11</v>
      </c>
      <c r="K25" s="18">
        <f t="shared" ref="K25" si="13">E25-J25</f>
        <v>1.1280000000000001</v>
      </c>
      <c r="L25" s="18"/>
      <c r="M25" s="18"/>
      <c r="N25" s="18"/>
      <c r="O25" s="18"/>
      <c r="P25" s="18">
        <f t="shared" ref="P25" si="14">E25/5</f>
        <v>2.4256000000000002</v>
      </c>
      <c r="Q25" s="20"/>
      <c r="R25" s="20"/>
      <c r="S25" s="18"/>
      <c r="T25" s="18">
        <f t="shared" ref="T25" si="15">(F25+N25+O25+Q25)/P25</f>
        <v>0</v>
      </c>
      <c r="U25" s="18">
        <f t="shared" ref="U25" si="16">(F25+N25+O25)/P25</f>
        <v>0</v>
      </c>
      <c r="V25" s="18">
        <v>14.303800000000001</v>
      </c>
      <c r="W25" s="18">
        <v>19.516200000000001</v>
      </c>
      <c r="X25" s="18">
        <v>24.968599999999999</v>
      </c>
      <c r="Y25" s="18">
        <v>35.067599999999999</v>
      </c>
      <c r="Z25" s="18">
        <v>20.963000000000001</v>
      </c>
      <c r="AA25" s="18">
        <v>29.0672</v>
      </c>
      <c r="AB25" s="18" t="s">
        <v>72</v>
      </c>
      <c r="AC25" s="18">
        <f t="shared" ref="AC25" si="17"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37</v>
      </c>
      <c r="C26" s="1">
        <v>868.76800000000003</v>
      </c>
      <c r="D26" s="1"/>
      <c r="E26" s="1">
        <v>322.42700000000002</v>
      </c>
      <c r="F26" s="1">
        <v>545.85500000000002</v>
      </c>
      <c r="G26" s="6">
        <v>1</v>
      </c>
      <c r="H26" s="1">
        <v>120</v>
      </c>
      <c r="I26" s="1">
        <v>6159901</v>
      </c>
      <c r="J26" s="1">
        <v>343.5</v>
      </c>
      <c r="K26" s="1">
        <f t="shared" si="2"/>
        <v>-21.072999999999979</v>
      </c>
      <c r="L26" s="1"/>
      <c r="M26" s="1"/>
      <c r="N26" s="1">
        <v>0</v>
      </c>
      <c r="O26" s="1">
        <v>150</v>
      </c>
      <c r="P26" s="1">
        <f t="shared" si="3"/>
        <v>64.485399999999998</v>
      </c>
      <c r="Q26" s="5">
        <v>500</v>
      </c>
      <c r="R26" s="5"/>
      <c r="S26" s="1"/>
      <c r="T26" s="1">
        <f t="shared" si="4"/>
        <v>18.54458528597171</v>
      </c>
      <c r="U26" s="1">
        <f t="shared" si="5"/>
        <v>10.790892201955792</v>
      </c>
      <c r="V26" s="1">
        <v>60.503399999999999</v>
      </c>
      <c r="W26" s="1">
        <v>59.135199999999998</v>
      </c>
      <c r="X26" s="1">
        <v>72.198800000000006</v>
      </c>
      <c r="Y26" s="1">
        <v>59.311800000000012</v>
      </c>
      <c r="Z26" s="1">
        <v>67.353399999999993</v>
      </c>
      <c r="AA26" s="1">
        <v>58.2562</v>
      </c>
      <c r="AB26" s="1"/>
      <c r="AC26" s="1">
        <f t="shared" si="6"/>
        <v>500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37</v>
      </c>
      <c r="C27" s="1">
        <v>249.268</v>
      </c>
      <c r="D27" s="1"/>
      <c r="E27" s="1">
        <v>48.375</v>
      </c>
      <c r="F27" s="1">
        <v>199.56</v>
      </c>
      <c r="G27" s="6">
        <v>0</v>
      </c>
      <c r="H27" s="1">
        <v>120</v>
      </c>
      <c r="I27" s="1" t="s">
        <v>86</v>
      </c>
      <c r="J27" s="1">
        <v>49</v>
      </c>
      <c r="K27" s="1">
        <f t="shared" si="2"/>
        <v>-0.625</v>
      </c>
      <c r="L27" s="1"/>
      <c r="M27" s="1"/>
      <c r="N27" s="1">
        <v>0</v>
      </c>
      <c r="O27" s="1">
        <v>0</v>
      </c>
      <c r="P27" s="1">
        <f t="shared" si="3"/>
        <v>9.6750000000000007</v>
      </c>
      <c r="Q27" s="5"/>
      <c r="R27" s="5"/>
      <c r="S27" s="1"/>
      <c r="T27" s="1">
        <f t="shared" si="4"/>
        <v>20.626356589147285</v>
      </c>
      <c r="U27" s="1">
        <f t="shared" si="5"/>
        <v>20.626356589147285</v>
      </c>
      <c r="V27" s="1">
        <v>8.3795999999999999</v>
      </c>
      <c r="W27" s="1">
        <v>10.485200000000001</v>
      </c>
      <c r="X27" s="1">
        <v>11.522</v>
      </c>
      <c r="Y27" s="1">
        <v>10.0472</v>
      </c>
      <c r="Z27" s="1">
        <v>7.4584000000000001</v>
      </c>
      <c r="AA27" s="1">
        <v>4.7667999999999999</v>
      </c>
      <c r="AB27" s="24" t="s">
        <v>85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31</v>
      </c>
      <c r="C28" s="1">
        <v>416</v>
      </c>
      <c r="D28" s="1"/>
      <c r="E28" s="1">
        <v>179</v>
      </c>
      <c r="F28" s="1">
        <v>214</v>
      </c>
      <c r="G28" s="6">
        <v>0.1</v>
      </c>
      <c r="H28" s="1">
        <v>60</v>
      </c>
      <c r="I28" s="1">
        <v>8444170</v>
      </c>
      <c r="J28" s="1">
        <v>170</v>
      </c>
      <c r="K28" s="1">
        <f t="shared" si="2"/>
        <v>9</v>
      </c>
      <c r="L28" s="1"/>
      <c r="M28" s="1"/>
      <c r="N28" s="1">
        <v>149.80000000000001</v>
      </c>
      <c r="O28" s="1">
        <v>237.8</v>
      </c>
      <c r="P28" s="1">
        <f t="shared" si="3"/>
        <v>35.799999999999997</v>
      </c>
      <c r="Q28" s="5">
        <f t="shared" ref="Q28:Q30" si="18">20*P28-O28-N28-F28</f>
        <v>114.39999999999998</v>
      </c>
      <c r="R28" s="5"/>
      <c r="S28" s="1"/>
      <c r="T28" s="1">
        <f t="shared" si="4"/>
        <v>20</v>
      </c>
      <c r="U28" s="1">
        <f t="shared" si="5"/>
        <v>16.80446927374302</v>
      </c>
      <c r="V28" s="1">
        <v>35.799999999999997</v>
      </c>
      <c r="W28" s="1">
        <v>45.8</v>
      </c>
      <c r="X28" s="1">
        <v>40.799999999999997</v>
      </c>
      <c r="Y28" s="1">
        <v>29.4</v>
      </c>
      <c r="Z28" s="1">
        <v>31.6</v>
      </c>
      <c r="AA28" s="1">
        <v>42.6</v>
      </c>
      <c r="AB28" s="1"/>
      <c r="AC28" s="1">
        <f t="shared" si="6"/>
        <v>11.439999999999998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31</v>
      </c>
      <c r="C29" s="1">
        <v>548</v>
      </c>
      <c r="D29" s="1"/>
      <c r="E29" s="1">
        <v>201</v>
      </c>
      <c r="F29" s="1">
        <v>347</v>
      </c>
      <c r="G29" s="6">
        <v>0.14000000000000001</v>
      </c>
      <c r="H29" s="1">
        <v>180</v>
      </c>
      <c r="I29" s="1">
        <v>9988391</v>
      </c>
      <c r="J29" s="1">
        <v>177</v>
      </c>
      <c r="K29" s="1">
        <f t="shared" si="2"/>
        <v>24</v>
      </c>
      <c r="L29" s="1"/>
      <c r="M29" s="1"/>
      <c r="N29" s="1">
        <v>0</v>
      </c>
      <c r="O29" s="1">
        <v>736.8</v>
      </c>
      <c r="P29" s="1">
        <f t="shared" si="3"/>
        <v>40.200000000000003</v>
      </c>
      <c r="Q29" s="5"/>
      <c r="R29" s="5"/>
      <c r="S29" s="1"/>
      <c r="T29" s="1">
        <f t="shared" si="4"/>
        <v>26.96019900497512</v>
      </c>
      <c r="U29" s="1">
        <f t="shared" si="5"/>
        <v>26.96019900497512</v>
      </c>
      <c r="V29" s="1">
        <v>58.4</v>
      </c>
      <c r="W29" s="1">
        <v>52.4</v>
      </c>
      <c r="X29" s="1">
        <v>54.8</v>
      </c>
      <c r="Y29" s="1">
        <v>0</v>
      </c>
      <c r="Z29" s="1">
        <v>0</v>
      </c>
      <c r="AA29" s="1">
        <v>0</v>
      </c>
      <c r="AB29" s="1"/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31</v>
      </c>
      <c r="C30" s="1">
        <v>695</v>
      </c>
      <c r="D30" s="1">
        <v>1</v>
      </c>
      <c r="E30" s="1">
        <v>335</v>
      </c>
      <c r="F30" s="1">
        <v>361</v>
      </c>
      <c r="G30" s="6">
        <v>0.18</v>
      </c>
      <c r="H30" s="1">
        <v>270</v>
      </c>
      <c r="I30" s="1">
        <v>9988681</v>
      </c>
      <c r="J30" s="1">
        <v>303.5</v>
      </c>
      <c r="K30" s="1">
        <f t="shared" si="2"/>
        <v>31.5</v>
      </c>
      <c r="L30" s="1"/>
      <c r="M30" s="1"/>
      <c r="N30" s="1"/>
      <c r="O30" s="1">
        <v>963.80000000000018</v>
      </c>
      <c r="P30" s="1">
        <f t="shared" si="3"/>
        <v>67</v>
      </c>
      <c r="Q30" s="5">
        <f t="shared" si="18"/>
        <v>15.199999999999818</v>
      </c>
      <c r="R30" s="5"/>
      <c r="S30" s="1"/>
      <c r="T30" s="1">
        <f t="shared" si="4"/>
        <v>20</v>
      </c>
      <c r="U30" s="1">
        <f t="shared" si="5"/>
        <v>19.773134328358211</v>
      </c>
      <c r="V30" s="1">
        <v>75.400000000000006</v>
      </c>
      <c r="W30" s="1">
        <v>4.8</v>
      </c>
      <c r="X30" s="1">
        <v>64.400000000000006</v>
      </c>
      <c r="Y30" s="1">
        <v>57.4</v>
      </c>
      <c r="Z30" s="1">
        <v>58.8</v>
      </c>
      <c r="AA30" s="1">
        <v>4.4000000000000004</v>
      </c>
      <c r="AB30" s="1" t="s">
        <v>68</v>
      </c>
      <c r="AC30" s="1">
        <f t="shared" si="6"/>
        <v>2.7359999999999673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351.37</v>
      </c>
      <c r="D31" s="1">
        <v>2.1190000000000002</v>
      </c>
      <c r="E31" s="1">
        <v>37.689</v>
      </c>
      <c r="F31" s="1">
        <v>315.8</v>
      </c>
      <c r="G31" s="6">
        <v>1</v>
      </c>
      <c r="H31" s="1">
        <v>120</v>
      </c>
      <c r="I31" s="1">
        <v>8785228</v>
      </c>
      <c r="J31" s="1">
        <v>33</v>
      </c>
      <c r="K31" s="1">
        <f t="shared" si="2"/>
        <v>4.6890000000000001</v>
      </c>
      <c r="L31" s="1"/>
      <c r="M31" s="1"/>
      <c r="N31" s="1">
        <v>0</v>
      </c>
      <c r="O31" s="1">
        <v>0</v>
      </c>
      <c r="P31" s="1">
        <f t="shared" si="3"/>
        <v>7.5377999999999998</v>
      </c>
      <c r="Q31" s="5"/>
      <c r="R31" s="5"/>
      <c r="S31" s="1"/>
      <c r="T31" s="1">
        <f t="shared" si="4"/>
        <v>41.895513279736797</v>
      </c>
      <c r="U31" s="1">
        <f t="shared" si="5"/>
        <v>41.895513279736797</v>
      </c>
      <c r="V31" s="1">
        <v>2.6827999999999999</v>
      </c>
      <c r="W31" s="1">
        <v>2.8372000000000002</v>
      </c>
      <c r="X31" s="1">
        <v>1.3315999999999999</v>
      </c>
      <c r="Y31" s="1">
        <v>4.8170000000000002</v>
      </c>
      <c r="Z31" s="1">
        <v>4.1058000000000003</v>
      </c>
      <c r="AA31" s="1">
        <v>10.007999999999999</v>
      </c>
      <c r="AB31" s="25" t="s">
        <v>46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37</v>
      </c>
      <c r="C32" s="1">
        <v>146.167</v>
      </c>
      <c r="D32" s="1"/>
      <c r="E32" s="1">
        <v>37.131</v>
      </c>
      <c r="F32" s="1">
        <v>101.782</v>
      </c>
      <c r="G32" s="6">
        <v>1</v>
      </c>
      <c r="H32" s="1">
        <v>120</v>
      </c>
      <c r="I32" s="1">
        <v>8785198</v>
      </c>
      <c r="J32" s="1">
        <v>36.5</v>
      </c>
      <c r="K32" s="1">
        <f t="shared" si="2"/>
        <v>0.63100000000000023</v>
      </c>
      <c r="L32" s="1"/>
      <c r="M32" s="1"/>
      <c r="N32" s="1">
        <v>0</v>
      </c>
      <c r="O32" s="1">
        <v>179.01300000000009</v>
      </c>
      <c r="P32" s="1">
        <f t="shared" si="3"/>
        <v>7.4261999999999997</v>
      </c>
      <c r="Q32" s="5"/>
      <c r="R32" s="5"/>
      <c r="S32" s="1"/>
      <c r="T32" s="1">
        <f t="shared" si="4"/>
        <v>37.811397484581626</v>
      </c>
      <c r="U32" s="1">
        <f t="shared" si="5"/>
        <v>37.811397484581626</v>
      </c>
      <c r="V32" s="1">
        <v>12.760199999999999</v>
      </c>
      <c r="W32" s="1">
        <v>10.118</v>
      </c>
      <c r="X32" s="1">
        <v>3.1833999999999998</v>
      </c>
      <c r="Y32" s="1">
        <v>8.7840000000000007</v>
      </c>
      <c r="Z32" s="1">
        <v>11.4514</v>
      </c>
      <c r="AA32" s="1">
        <v>5.6631999999999998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31</v>
      </c>
      <c r="C33" s="1">
        <v>1028</v>
      </c>
      <c r="D33" s="1">
        <v>3</v>
      </c>
      <c r="E33" s="1">
        <v>393</v>
      </c>
      <c r="F33" s="1">
        <v>631</v>
      </c>
      <c r="G33" s="6">
        <v>0.1</v>
      </c>
      <c r="H33" s="1">
        <v>60</v>
      </c>
      <c r="I33" s="1">
        <v>8444187</v>
      </c>
      <c r="J33" s="1">
        <v>381</v>
      </c>
      <c r="K33" s="1">
        <f t="shared" si="2"/>
        <v>12</v>
      </c>
      <c r="L33" s="1"/>
      <c r="M33" s="1"/>
      <c r="N33" s="1">
        <v>0</v>
      </c>
      <c r="O33" s="1">
        <v>126.40000000000011</v>
      </c>
      <c r="P33" s="1">
        <f t="shared" si="3"/>
        <v>78.599999999999994</v>
      </c>
      <c r="Q33" s="5">
        <v>750</v>
      </c>
      <c r="R33" s="5"/>
      <c r="S33" s="1"/>
      <c r="T33" s="1">
        <f t="shared" si="4"/>
        <v>19.17811704834606</v>
      </c>
      <c r="U33" s="1">
        <f t="shared" si="5"/>
        <v>9.6361323155216301</v>
      </c>
      <c r="V33" s="1">
        <v>52.2</v>
      </c>
      <c r="W33" s="1">
        <v>54.4</v>
      </c>
      <c r="X33" s="1">
        <v>76</v>
      </c>
      <c r="Y33" s="1">
        <v>58.8</v>
      </c>
      <c r="Z33" s="1">
        <v>57</v>
      </c>
      <c r="AA33" s="1">
        <v>61.4</v>
      </c>
      <c r="AB33" s="1"/>
      <c r="AC33" s="1">
        <f t="shared" si="6"/>
        <v>75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31</v>
      </c>
      <c r="C34" s="1">
        <v>627</v>
      </c>
      <c r="D34" s="1">
        <v>1</v>
      </c>
      <c r="E34" s="1">
        <v>381</v>
      </c>
      <c r="F34" s="1">
        <v>240</v>
      </c>
      <c r="G34" s="6">
        <v>0.1</v>
      </c>
      <c r="H34" s="1">
        <v>90</v>
      </c>
      <c r="I34" s="1">
        <v>8444194</v>
      </c>
      <c r="J34" s="1">
        <v>367</v>
      </c>
      <c r="K34" s="1">
        <f t="shared" si="2"/>
        <v>14</v>
      </c>
      <c r="L34" s="1"/>
      <c r="M34" s="1"/>
      <c r="N34" s="1">
        <v>195.59999999999991</v>
      </c>
      <c r="O34" s="1">
        <v>129.40000000000009</v>
      </c>
      <c r="P34" s="1">
        <f t="shared" si="3"/>
        <v>76.2</v>
      </c>
      <c r="Q34" s="5">
        <v>900</v>
      </c>
      <c r="R34" s="5"/>
      <c r="S34" s="1"/>
      <c r="T34" s="1">
        <f t="shared" si="4"/>
        <v>19.225721784776901</v>
      </c>
      <c r="U34" s="1">
        <f t="shared" si="5"/>
        <v>7.4146981627296586</v>
      </c>
      <c r="V34" s="1">
        <v>43</v>
      </c>
      <c r="W34" s="1">
        <v>64.599999999999994</v>
      </c>
      <c r="X34" s="1">
        <v>58.2</v>
      </c>
      <c r="Y34" s="1">
        <v>41.2</v>
      </c>
      <c r="Z34" s="1">
        <v>56.2</v>
      </c>
      <c r="AA34" s="1">
        <v>57.8</v>
      </c>
      <c r="AB34" s="1"/>
      <c r="AC34" s="1">
        <f t="shared" si="6"/>
        <v>90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8" t="s">
        <v>75</v>
      </c>
      <c r="B35" s="18" t="s">
        <v>31</v>
      </c>
      <c r="C35" s="18">
        <v>576</v>
      </c>
      <c r="D35" s="18">
        <v>1</v>
      </c>
      <c r="E35" s="18">
        <v>157</v>
      </c>
      <c r="F35" s="18">
        <v>420</v>
      </c>
      <c r="G35" s="19">
        <v>0</v>
      </c>
      <c r="H35" s="18" t="e">
        <v>#N/A</v>
      </c>
      <c r="I35" s="18" t="s">
        <v>72</v>
      </c>
      <c r="J35" s="18">
        <v>143</v>
      </c>
      <c r="K35" s="18">
        <f t="shared" si="2"/>
        <v>14</v>
      </c>
      <c r="L35" s="18"/>
      <c r="M35" s="18"/>
      <c r="N35" s="18"/>
      <c r="O35" s="18"/>
      <c r="P35" s="18">
        <f t="shared" si="3"/>
        <v>31.4</v>
      </c>
      <c r="Q35" s="20"/>
      <c r="R35" s="20"/>
      <c r="S35" s="18"/>
      <c r="T35" s="18">
        <f t="shared" si="4"/>
        <v>13.375796178343951</v>
      </c>
      <c r="U35" s="18">
        <f t="shared" si="5"/>
        <v>13.375796178343951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 t="s">
        <v>72</v>
      </c>
      <c r="AC35" s="18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9" t="s">
        <v>78</v>
      </c>
      <c r="B36" s="10" t="s">
        <v>31</v>
      </c>
      <c r="C36" s="10">
        <v>1080</v>
      </c>
      <c r="D36" s="10">
        <v>2</v>
      </c>
      <c r="E36" s="10">
        <v>300</v>
      </c>
      <c r="F36" s="11">
        <v>742</v>
      </c>
      <c r="G36" s="6">
        <v>0.2</v>
      </c>
      <c r="H36" s="1">
        <v>120</v>
      </c>
      <c r="I36" s="1">
        <v>783798</v>
      </c>
      <c r="J36" s="1">
        <v>289</v>
      </c>
      <c r="K36" s="1">
        <f t="shared" si="2"/>
        <v>11</v>
      </c>
      <c r="L36" s="1"/>
      <c r="M36" s="1"/>
      <c r="N36" s="1">
        <v>533</v>
      </c>
      <c r="O36" s="1">
        <v>300</v>
      </c>
      <c r="P36" s="1">
        <f t="shared" si="3"/>
        <v>60</v>
      </c>
      <c r="Q36" s="5"/>
      <c r="R36" s="5"/>
      <c r="S36" s="1"/>
      <c r="T36" s="1">
        <f t="shared" si="4"/>
        <v>26.25</v>
      </c>
      <c r="U36" s="1">
        <f t="shared" si="5"/>
        <v>26.25</v>
      </c>
      <c r="V36" s="1">
        <v>36</v>
      </c>
      <c r="W36" s="1">
        <v>112</v>
      </c>
      <c r="X36" s="1">
        <v>101.2</v>
      </c>
      <c r="Y36" s="1">
        <v>76</v>
      </c>
      <c r="Z36" s="1">
        <v>88.6</v>
      </c>
      <c r="AA36" s="1">
        <v>98.8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1" t="s">
        <v>76</v>
      </c>
      <c r="B37" s="22" t="s">
        <v>31</v>
      </c>
      <c r="C37" s="22">
        <v>-40</v>
      </c>
      <c r="D37" s="22">
        <v>40</v>
      </c>
      <c r="E37" s="22"/>
      <c r="F37" s="23"/>
      <c r="G37" s="19">
        <v>0</v>
      </c>
      <c r="H37" s="18" t="e">
        <v>#N/A</v>
      </c>
      <c r="I37" s="18" t="s">
        <v>77</v>
      </c>
      <c r="J37" s="18"/>
      <c r="K37" s="18">
        <f t="shared" ref="K37" si="19">E37-J37</f>
        <v>0</v>
      </c>
      <c r="L37" s="18"/>
      <c r="M37" s="18"/>
      <c r="N37" s="18"/>
      <c r="O37" s="18"/>
      <c r="P37" s="18">
        <f t="shared" ref="P37" si="20">E37/5</f>
        <v>0</v>
      </c>
      <c r="Q37" s="20"/>
      <c r="R37" s="20"/>
      <c r="S37" s="18"/>
      <c r="T37" s="18" t="e">
        <f t="shared" ref="T37" si="21">(F37+N37+O37+Q37)/P37</f>
        <v>#DIV/0!</v>
      </c>
      <c r="U37" s="18" t="e">
        <f t="shared" ref="U37" si="22">(F37+N37+O37)/P37</f>
        <v>#DIV/0!</v>
      </c>
      <c r="V37" s="18">
        <v>8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/>
      <c r="AC37" s="18">
        <f t="shared" ref="AC37" si="23">Q37*G37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9" t="s">
        <v>79</v>
      </c>
      <c r="B38" s="10" t="s">
        <v>37</v>
      </c>
      <c r="C38" s="10">
        <v>48.665999999999997</v>
      </c>
      <c r="D38" s="10">
        <v>10.763999999999999</v>
      </c>
      <c r="E38" s="10">
        <v>59.43</v>
      </c>
      <c r="F38" s="11"/>
      <c r="G38" s="6">
        <v>1</v>
      </c>
      <c r="H38" s="1">
        <v>120</v>
      </c>
      <c r="I38" s="1">
        <v>783811</v>
      </c>
      <c r="J38" s="1">
        <v>42.5</v>
      </c>
      <c r="K38" s="1">
        <f t="shared" si="2"/>
        <v>16.93</v>
      </c>
      <c r="L38" s="1"/>
      <c r="M38" s="1"/>
      <c r="N38" s="1">
        <v>200</v>
      </c>
      <c r="O38" s="1">
        <v>200</v>
      </c>
      <c r="P38" s="1">
        <f t="shared" si="3"/>
        <v>11.885999999999999</v>
      </c>
      <c r="Q38" s="5">
        <v>1100</v>
      </c>
      <c r="R38" s="5"/>
      <c r="S38" s="1"/>
      <c r="T38" s="1">
        <f t="shared" si="4"/>
        <v>126.19888944977285</v>
      </c>
      <c r="U38" s="1">
        <f t="shared" si="5"/>
        <v>33.653037186606092</v>
      </c>
      <c r="V38" s="1">
        <v>20.7776</v>
      </c>
      <c r="W38" s="1">
        <v>8.3488000000000007</v>
      </c>
      <c r="X38" s="1">
        <v>0.68799999999999994</v>
      </c>
      <c r="Y38" s="1">
        <v>0</v>
      </c>
      <c r="Z38" s="1">
        <v>0</v>
      </c>
      <c r="AA38" s="1">
        <v>0</v>
      </c>
      <c r="AB38" s="1"/>
      <c r="AC38" s="1">
        <f t="shared" si="6"/>
        <v>1100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1" t="s">
        <v>80</v>
      </c>
      <c r="B39" s="22" t="s">
        <v>37</v>
      </c>
      <c r="C39" s="22">
        <v>739.36900000000003</v>
      </c>
      <c r="D39" s="22"/>
      <c r="E39" s="22">
        <v>433.65300000000002</v>
      </c>
      <c r="F39" s="23">
        <v>291.7</v>
      </c>
      <c r="G39" s="19">
        <v>0</v>
      </c>
      <c r="H39" s="18" t="e">
        <v>#N/A</v>
      </c>
      <c r="I39" s="18" t="s">
        <v>61</v>
      </c>
      <c r="J39" s="18">
        <v>355</v>
      </c>
      <c r="K39" s="18">
        <f t="shared" si="2"/>
        <v>78.65300000000002</v>
      </c>
      <c r="L39" s="18"/>
      <c r="M39" s="18"/>
      <c r="N39" s="18"/>
      <c r="O39" s="18"/>
      <c r="P39" s="18">
        <f t="shared" si="3"/>
        <v>86.73060000000001</v>
      </c>
      <c r="Q39" s="20"/>
      <c r="R39" s="20"/>
      <c r="S39" s="18"/>
      <c r="T39" s="18">
        <f t="shared" si="4"/>
        <v>3.3632881589658083</v>
      </c>
      <c r="U39" s="18">
        <f t="shared" si="5"/>
        <v>3.3632881589658083</v>
      </c>
      <c r="V39" s="18">
        <v>21.457999999999998</v>
      </c>
      <c r="W39" s="18">
        <v>29.4452</v>
      </c>
      <c r="X39" s="18">
        <v>44.423000000000002</v>
      </c>
      <c r="Y39" s="18">
        <v>41.197200000000002</v>
      </c>
      <c r="Z39" s="18">
        <v>44.06</v>
      </c>
      <c r="AA39" s="18">
        <v>26.588999999999999</v>
      </c>
      <c r="AB39" s="18" t="s">
        <v>72</v>
      </c>
      <c r="AC39" s="18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81</v>
      </c>
      <c r="B40" s="1" t="s">
        <v>31</v>
      </c>
      <c r="C40" s="1">
        <v>916</v>
      </c>
      <c r="D40" s="1"/>
      <c r="E40" s="1">
        <v>185</v>
      </c>
      <c r="F40" s="1">
        <v>728</v>
      </c>
      <c r="G40" s="6">
        <v>0.2</v>
      </c>
      <c r="H40" s="1">
        <v>120</v>
      </c>
      <c r="I40" s="1">
        <v>783804</v>
      </c>
      <c r="J40" s="1">
        <v>172</v>
      </c>
      <c r="K40" s="1">
        <f t="shared" si="2"/>
        <v>13</v>
      </c>
      <c r="L40" s="1"/>
      <c r="M40" s="1"/>
      <c r="N40" s="1">
        <v>100</v>
      </c>
      <c r="O40" s="1">
        <v>700</v>
      </c>
      <c r="P40" s="1">
        <f t="shared" si="3"/>
        <v>37</v>
      </c>
      <c r="Q40" s="5"/>
      <c r="R40" s="5"/>
      <c r="S40" s="1"/>
      <c r="T40" s="1">
        <f t="shared" si="4"/>
        <v>41.297297297297298</v>
      </c>
      <c r="U40" s="1">
        <f t="shared" si="5"/>
        <v>41.297297297297298</v>
      </c>
      <c r="V40" s="1">
        <v>78</v>
      </c>
      <c r="W40" s="1">
        <v>55.6</v>
      </c>
      <c r="X40" s="1">
        <v>79.2</v>
      </c>
      <c r="Y40" s="1">
        <v>59.4</v>
      </c>
      <c r="Z40" s="1">
        <v>77.8</v>
      </c>
      <c r="AA40" s="1">
        <v>15.2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 t="s">
        <v>82</v>
      </c>
      <c r="B41" s="10" t="s">
        <v>37</v>
      </c>
      <c r="C41" s="10">
        <v>-95.403999999999996</v>
      </c>
      <c r="D41" s="10">
        <v>116.90300000000001</v>
      </c>
      <c r="E41" s="10">
        <v>21.498999999999999</v>
      </c>
      <c r="F41" s="11"/>
      <c r="G41" s="6">
        <v>1</v>
      </c>
      <c r="H41" s="1">
        <v>120</v>
      </c>
      <c r="I41" s="1">
        <v>783828</v>
      </c>
      <c r="J41" s="1">
        <v>24</v>
      </c>
      <c r="K41" s="1">
        <f t="shared" si="2"/>
        <v>-2.5010000000000012</v>
      </c>
      <c r="L41" s="1"/>
      <c r="M41" s="1"/>
      <c r="N41" s="1">
        <v>269.51819999999998</v>
      </c>
      <c r="O41" s="1">
        <v>2311.5328</v>
      </c>
      <c r="P41" s="1">
        <f t="shared" si="3"/>
        <v>4.2997999999999994</v>
      </c>
      <c r="Q41" s="5"/>
      <c r="R41" s="5"/>
      <c r="S41" s="1"/>
      <c r="T41" s="1">
        <f t="shared" si="4"/>
        <v>600.27233824829068</v>
      </c>
      <c r="U41" s="1">
        <f t="shared" si="5"/>
        <v>600.27233824829068</v>
      </c>
      <c r="V41" s="1">
        <v>100.01</v>
      </c>
      <c r="W41" s="1">
        <v>88.202399999999997</v>
      </c>
      <c r="X41" s="1">
        <v>71.453999999999994</v>
      </c>
      <c r="Y41" s="1">
        <v>0</v>
      </c>
      <c r="Z41" s="1">
        <v>0</v>
      </c>
      <c r="AA41" s="1">
        <v>26.6968</v>
      </c>
      <c r="AB41" s="1" t="s">
        <v>83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1" t="s">
        <v>84</v>
      </c>
      <c r="B42" s="22" t="s">
        <v>37</v>
      </c>
      <c r="C42" s="22">
        <v>135.69900000000001</v>
      </c>
      <c r="D42" s="22"/>
      <c r="E42" s="22"/>
      <c r="F42" s="23"/>
      <c r="G42" s="19">
        <v>0</v>
      </c>
      <c r="H42" s="18" t="e">
        <v>#N/A</v>
      </c>
      <c r="I42" s="18" t="s">
        <v>61</v>
      </c>
      <c r="J42" s="18">
        <v>52</v>
      </c>
      <c r="K42" s="18">
        <f t="shared" si="2"/>
        <v>-52</v>
      </c>
      <c r="L42" s="18"/>
      <c r="M42" s="18"/>
      <c r="N42" s="18"/>
      <c r="O42" s="18"/>
      <c r="P42" s="18">
        <f t="shared" si="3"/>
        <v>0</v>
      </c>
      <c r="Q42" s="20"/>
      <c r="R42" s="20"/>
      <c r="S42" s="18"/>
      <c r="T42" s="18" t="e">
        <f t="shared" si="4"/>
        <v>#DIV/0!</v>
      </c>
      <c r="U42" s="18" t="e">
        <f t="shared" si="5"/>
        <v>#DIV/0!</v>
      </c>
      <c r="V42" s="18">
        <v>18.478000000000002</v>
      </c>
      <c r="W42" s="18">
        <v>0</v>
      </c>
      <c r="X42" s="18">
        <v>15.063800000000001</v>
      </c>
      <c r="Y42" s="18">
        <v>74.7316</v>
      </c>
      <c r="Z42" s="18">
        <v>90.467600000000004</v>
      </c>
      <c r="AA42" s="18">
        <v>48.683599999999998</v>
      </c>
      <c r="AB42" s="18" t="s">
        <v>72</v>
      </c>
      <c r="AC42" s="18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6"/>
      <c r="B43" s="16"/>
      <c r="C43" s="16"/>
      <c r="D43" s="16"/>
      <c r="E43" s="16"/>
      <c r="F43" s="16"/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 t="s">
        <v>34</v>
      </c>
      <c r="B44" s="10" t="s">
        <v>31</v>
      </c>
      <c r="C44" s="10">
        <v>-165</v>
      </c>
      <c r="D44" s="10">
        <v>165</v>
      </c>
      <c r="E44" s="10"/>
      <c r="F44" s="11"/>
      <c r="G44" s="6">
        <v>0</v>
      </c>
      <c r="H44" s="1">
        <v>120</v>
      </c>
      <c r="I44" s="1" t="s">
        <v>61</v>
      </c>
      <c r="J44" s="1"/>
      <c r="K44" s="1">
        <f t="shared" ref="K44:K49" si="24">E44-J44</f>
        <v>0</v>
      </c>
      <c r="L44" s="1"/>
      <c r="M44" s="1"/>
      <c r="N44" s="1"/>
      <c r="O44" s="1"/>
      <c r="P44" s="1">
        <f t="shared" ref="P44:P49" si="25">E44/5</f>
        <v>0</v>
      </c>
      <c r="Q44" s="5"/>
      <c r="R44" s="5"/>
      <c r="S44" s="1"/>
      <c r="T44" s="1" t="e">
        <f t="shared" ref="T44:T49" si="26">(F44+N44+O44+Q44)/P44</f>
        <v>#DIV/0!</v>
      </c>
      <c r="U44" s="1" t="e">
        <f t="shared" ref="U44:U49" si="27">(F44+N44+O44)/P44</f>
        <v>#DIV/0!</v>
      </c>
      <c r="V44" s="1">
        <v>0</v>
      </c>
      <c r="W44" s="1">
        <v>0</v>
      </c>
      <c r="X44" s="1">
        <v>33</v>
      </c>
      <c r="Y44" s="1">
        <v>0</v>
      </c>
      <c r="Z44" s="1">
        <v>7.2</v>
      </c>
      <c r="AA44" s="1">
        <v>-4.8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2" t="s">
        <v>39</v>
      </c>
      <c r="B45" s="13" t="s">
        <v>31</v>
      </c>
      <c r="C45" s="13">
        <v>2785</v>
      </c>
      <c r="D45" s="13">
        <v>4200</v>
      </c>
      <c r="E45" s="13">
        <v>2950</v>
      </c>
      <c r="F45" s="14">
        <v>3835</v>
      </c>
      <c r="G45" s="6">
        <v>0.18</v>
      </c>
      <c r="H45" s="1">
        <v>60</v>
      </c>
      <c r="I45" s="1"/>
      <c r="J45" s="1">
        <v>3005</v>
      </c>
      <c r="K45" s="1">
        <f t="shared" ref="K45" si="28">E45-J45</f>
        <v>-55</v>
      </c>
      <c r="L45" s="1"/>
      <c r="M45" s="1"/>
      <c r="N45" s="1"/>
      <c r="O45" s="1">
        <v>11000</v>
      </c>
      <c r="P45" s="1">
        <f t="shared" si="25"/>
        <v>590</v>
      </c>
      <c r="Q45" s="5"/>
      <c r="R45" s="5"/>
      <c r="S45" s="1"/>
      <c r="T45" s="1">
        <f t="shared" si="26"/>
        <v>25.14406779661017</v>
      </c>
      <c r="U45" s="1">
        <f t="shared" si="27"/>
        <v>25.14406779661017</v>
      </c>
      <c r="V45" s="1">
        <v>573</v>
      </c>
      <c r="W45" s="1">
        <v>478</v>
      </c>
      <c r="X45" s="1">
        <v>491</v>
      </c>
      <c r="Y45" s="1">
        <v>0</v>
      </c>
      <c r="Z45" s="1">
        <v>0</v>
      </c>
      <c r="AA45" s="1"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9" t="s">
        <v>35</v>
      </c>
      <c r="B46" s="10" t="s">
        <v>31</v>
      </c>
      <c r="C46" s="10"/>
      <c r="D46" s="10">
        <v>3400</v>
      </c>
      <c r="E46" s="10">
        <v>25</v>
      </c>
      <c r="F46" s="11">
        <v>3365</v>
      </c>
      <c r="G46" s="6">
        <v>0</v>
      </c>
      <c r="H46" s="1" t="e">
        <v>#N/A</v>
      </c>
      <c r="I46" s="1" t="s">
        <v>77</v>
      </c>
      <c r="J46" s="1">
        <v>25</v>
      </c>
      <c r="K46" s="1">
        <f t="shared" si="24"/>
        <v>0</v>
      </c>
      <c r="L46" s="1"/>
      <c r="M46" s="1"/>
      <c r="N46" s="1"/>
      <c r="O46" s="1"/>
      <c r="P46" s="1">
        <f t="shared" si="25"/>
        <v>5</v>
      </c>
      <c r="Q46" s="5"/>
      <c r="R46" s="5"/>
      <c r="S46" s="1"/>
      <c r="T46" s="1">
        <f t="shared" si="26"/>
        <v>673</v>
      </c>
      <c r="U46" s="1">
        <f t="shared" si="27"/>
        <v>673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2" t="s">
        <v>40</v>
      </c>
      <c r="B47" s="13" t="s">
        <v>31</v>
      </c>
      <c r="C47" s="13"/>
      <c r="D47" s="13">
        <v>10</v>
      </c>
      <c r="E47" s="13">
        <v>10</v>
      </c>
      <c r="F47" s="14"/>
      <c r="G47" s="6">
        <v>0.18</v>
      </c>
      <c r="H47" s="1">
        <v>120</v>
      </c>
      <c r="I47" s="1"/>
      <c r="J47" s="1">
        <v>10</v>
      </c>
      <c r="K47" s="1">
        <f t="shared" ref="K47" si="29">E47-J47</f>
        <v>0</v>
      </c>
      <c r="L47" s="1"/>
      <c r="M47" s="1"/>
      <c r="N47" s="1"/>
      <c r="O47" s="1">
        <v>2000</v>
      </c>
      <c r="P47" s="1">
        <f t="shared" si="25"/>
        <v>2</v>
      </c>
      <c r="Q47" s="5"/>
      <c r="R47" s="5"/>
      <c r="S47" s="1"/>
      <c r="T47" s="1">
        <f t="shared" si="26"/>
        <v>1000</v>
      </c>
      <c r="U47" s="1">
        <f t="shared" si="27"/>
        <v>1000</v>
      </c>
      <c r="V47" s="1">
        <v>0</v>
      </c>
      <c r="W47" s="1">
        <v>0</v>
      </c>
      <c r="X47" s="1">
        <v>36</v>
      </c>
      <c r="Y47" s="1">
        <v>3.6</v>
      </c>
      <c r="Z47" s="1">
        <v>276.39999999999998</v>
      </c>
      <c r="AA47" s="1">
        <v>318.39999999999998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36</v>
      </c>
      <c r="B48" s="1" t="s">
        <v>37</v>
      </c>
      <c r="C48" s="1"/>
      <c r="D48" s="1"/>
      <c r="E48" s="1"/>
      <c r="F48" s="1"/>
      <c r="G48" s="6">
        <v>1</v>
      </c>
      <c r="H48" s="1"/>
      <c r="I48" s="1"/>
      <c r="J48" s="1"/>
      <c r="K48" s="1">
        <f t="shared" si="24"/>
        <v>0</v>
      </c>
      <c r="L48" s="1"/>
      <c r="M48" s="1"/>
      <c r="N48" s="1"/>
      <c r="O48" s="1"/>
      <c r="P48" s="1">
        <f t="shared" si="25"/>
        <v>0</v>
      </c>
      <c r="Q48" s="5"/>
      <c r="R48" s="5"/>
      <c r="S48" s="1"/>
      <c r="T48" s="1" t="e">
        <f t="shared" si="26"/>
        <v>#DIV/0!</v>
      </c>
      <c r="U48" s="1" t="e">
        <f t="shared" si="27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">
        <v>38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43</v>
      </c>
      <c r="B49" s="1" t="s">
        <v>37</v>
      </c>
      <c r="C49" s="1"/>
      <c r="D49" s="1"/>
      <c r="E49" s="1"/>
      <c r="F49" s="1"/>
      <c r="G49" s="6">
        <v>1</v>
      </c>
      <c r="H49" s="1"/>
      <c r="I49" s="1"/>
      <c r="J49" s="1"/>
      <c r="K49" s="1">
        <f t="shared" si="24"/>
        <v>0</v>
      </c>
      <c r="L49" s="1"/>
      <c r="M49" s="1"/>
      <c r="N49" s="1"/>
      <c r="O49" s="1"/>
      <c r="P49" s="1">
        <f t="shared" si="25"/>
        <v>0</v>
      </c>
      <c r="Q49" s="5"/>
      <c r="R49" s="5"/>
      <c r="S49" s="1"/>
      <c r="T49" s="1" t="e">
        <f t="shared" si="26"/>
        <v>#DIV/0!</v>
      </c>
      <c r="U49" s="1" t="e">
        <f t="shared" si="27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38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C42" xr:uid="{4D8D4615-CE6E-4FF7-83BA-B23B8011637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2024-07-22T12:44:19Z</dcterms:created>
  <dcterms:modified xsi:type="dcterms:W3CDTF">2024-07-29T12:31:56Z</dcterms:modified>
</cp:coreProperties>
</file>