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90123907-4154-406F-89FB-7130D21A48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1" i="1" l="1"/>
  <c r="S44" i="1"/>
  <c r="O44" i="1"/>
  <c r="T44" i="1" s="1"/>
  <c r="O43" i="1"/>
  <c r="S43" i="1" s="1"/>
  <c r="S42" i="1"/>
  <c r="O42" i="1"/>
  <c r="T42" i="1" s="1"/>
  <c r="O41" i="1"/>
  <c r="S41" i="1" s="1"/>
  <c r="AB17" i="1"/>
  <c r="AB26" i="1"/>
  <c r="AB33" i="1"/>
  <c r="AB34" i="1"/>
  <c r="AB37" i="1"/>
  <c r="O7" i="1"/>
  <c r="O8" i="1"/>
  <c r="O9" i="1"/>
  <c r="O10" i="1"/>
  <c r="O11" i="1"/>
  <c r="O12" i="1"/>
  <c r="O13" i="1"/>
  <c r="O14" i="1"/>
  <c r="O15" i="1"/>
  <c r="O16" i="1"/>
  <c r="O17" i="1"/>
  <c r="S17" i="1" s="1"/>
  <c r="O18" i="1"/>
  <c r="O19" i="1"/>
  <c r="O20" i="1"/>
  <c r="O21" i="1"/>
  <c r="O22" i="1"/>
  <c r="O23" i="1"/>
  <c r="O24" i="1"/>
  <c r="O25" i="1"/>
  <c r="O26" i="1"/>
  <c r="S26" i="1" s="1"/>
  <c r="O27" i="1"/>
  <c r="P27" i="1" s="1"/>
  <c r="AB27" i="1" s="1"/>
  <c r="O28" i="1"/>
  <c r="P28" i="1" s="1"/>
  <c r="AB28" i="1" s="1"/>
  <c r="O29" i="1"/>
  <c r="P29" i="1" s="1"/>
  <c r="AB29" i="1" s="1"/>
  <c r="O30" i="1"/>
  <c r="AB30" i="1" s="1"/>
  <c r="O31" i="1"/>
  <c r="O32" i="1"/>
  <c r="P32" i="1" s="1"/>
  <c r="AB32" i="1" s="1"/>
  <c r="O33" i="1"/>
  <c r="O34" i="1"/>
  <c r="S34" i="1" s="1"/>
  <c r="O35" i="1"/>
  <c r="O36" i="1"/>
  <c r="O37" i="1"/>
  <c r="S37" i="1" s="1"/>
  <c r="O38" i="1"/>
  <c r="AB38" i="1" s="1"/>
  <c r="O39" i="1"/>
  <c r="O6" i="1"/>
  <c r="T6" i="1" s="1"/>
  <c r="K17" i="1"/>
  <c r="K31" i="1"/>
  <c r="K43" i="1"/>
  <c r="S22" i="1" l="1"/>
  <c r="S18" i="1"/>
  <c r="AB6" i="1"/>
  <c r="AB8" i="1"/>
  <c r="P10" i="1"/>
  <c r="AB10" i="1" s="1"/>
  <c r="AB12" i="1"/>
  <c r="P14" i="1"/>
  <c r="AB14" i="1" s="1"/>
  <c r="AB18" i="1"/>
  <c r="P20" i="1"/>
  <c r="AB20" i="1" s="1"/>
  <c r="P22" i="1"/>
  <c r="AB22" i="1" s="1"/>
  <c r="AB24" i="1"/>
  <c r="P16" i="1"/>
  <c r="AB16" i="1" s="1"/>
  <c r="S39" i="1"/>
  <c r="S33" i="1"/>
  <c r="S31" i="1"/>
  <c r="S29" i="1"/>
  <c r="S27" i="1"/>
  <c r="S21" i="1"/>
  <c r="S11" i="1"/>
  <c r="P7" i="1"/>
  <c r="AB7" i="1" s="1"/>
  <c r="AB9" i="1"/>
  <c r="AB11" i="1"/>
  <c r="AB13" i="1"/>
  <c r="P15" i="1"/>
  <c r="AB15" i="1" s="1"/>
  <c r="P19" i="1"/>
  <c r="AB19" i="1" s="1"/>
  <c r="AB21" i="1"/>
  <c r="P23" i="1"/>
  <c r="AB23" i="1" s="1"/>
  <c r="P25" i="1"/>
  <c r="AB25" i="1" s="1"/>
  <c r="P35" i="1"/>
  <c r="AB35" i="1" s="1"/>
  <c r="AB39" i="1"/>
  <c r="AB36" i="1"/>
  <c r="S38" i="1"/>
  <c r="S32" i="1"/>
  <c r="S30" i="1"/>
  <c r="S28" i="1"/>
  <c r="T37" i="1"/>
  <c r="T33" i="1"/>
  <c r="T29" i="1"/>
  <c r="T25" i="1"/>
  <c r="T21" i="1"/>
  <c r="T17" i="1"/>
  <c r="T13" i="1"/>
  <c r="T9" i="1"/>
  <c r="T39" i="1"/>
  <c r="T35" i="1"/>
  <c r="T31" i="1"/>
  <c r="T27" i="1"/>
  <c r="T23" i="1"/>
  <c r="T19" i="1"/>
  <c r="T15" i="1"/>
  <c r="T11" i="1"/>
  <c r="T7" i="1"/>
  <c r="S6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41" i="1"/>
  <c r="T43" i="1"/>
  <c r="K42" i="1"/>
  <c r="K41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44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S7" i="1"/>
  <c r="S15" i="1"/>
  <c r="S25" i="1"/>
  <c r="S10" i="1"/>
  <c r="S14" i="1"/>
  <c r="S36" i="1"/>
  <c r="S9" i="1"/>
  <c r="S13" i="1"/>
  <c r="S19" i="1"/>
  <c r="S23" i="1"/>
  <c r="S35" i="1"/>
  <c r="S8" i="1"/>
  <c r="S12" i="1"/>
  <c r="S16" i="1"/>
  <c r="S20" i="1"/>
  <c r="S24" i="1"/>
  <c r="K5" i="1"/>
</calcChain>
</file>

<file path=xl/sharedStrings.xml><?xml version="1.0" encoding="utf-8"?>
<sst xmlns="http://schemas.openxmlformats.org/spreadsheetml/2006/main" count="131" uniqueCount="83">
  <si>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</si>
  <si>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</si>
  <si>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</si>
  <si>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</si>
  <si>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</si>
  <si>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</si>
  <si>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</si>
  <si>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</si>
  <si>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</si>
  <si>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</si>
  <si>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</si>
  <si>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</si>
  <si>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</si>
  <si>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</si>
  <si>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</si>
  <si>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</si>
  <si>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</si>
  <si>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</si>
  <si>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</si>
  <si>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</si>
  <si>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</si>
  <si>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</si>
  <si>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</si>
  <si>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</si>
  <si>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</si>
  <si>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</si>
  <si>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</si>
  <si>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</si>
  <si>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</si>
  <si>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</si>
  <si>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</si>
  <si>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</si>
  <si>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</si>
  <si>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</si>
  <si>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ротация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</si>
  <si>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</si>
  <si>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</si>
  <si>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</si>
  <si>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</si>
  <si>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</si>
  <si>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</si>
  <si>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</si>
  <si>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</si>
  <si>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</si>
  <si>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</si>
  <si>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</si>
  <si>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</si>
  <si>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</si>
  <si>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</si>
  <si>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</si>
  <si>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</si>
  <si>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</si>
  <si>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</si>
  <si>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</si>
  <si>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</si>
  <si>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</si>
  <si>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</si>
  <si>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</si>
  <si>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</si>
  <si>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</si>
  <si>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</si>
  <si>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</si>
  <si>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</si>
  <si>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необходимо увеличить продажи / 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</si>
  <si>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</si>
  <si>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</si>
  <si>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</si>
  <si>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</si>
  <si>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</si>
  <si>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</si>
  <si>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</si>
  <si>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</si>
  <si>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</si>
  <si>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</si>
  <si>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</si>
  <si>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</si>
  <si>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</si>
  <si>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</si>
  <si>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</si>
  <si>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</si>
  <si>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22,07 завод не отгрузил 180шт</t>
  </si>
  <si>
    <t>22,07 завод не отгрузил 1500шт</t>
  </si>
  <si>
    <t>22,09 заводн не отгрузил 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</si>
</sst>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7109375" customWidth="1"/>
    <col min="12" max="13" width="0.85546875" customWidth="1"/>
    <col min="14" max="17" width="6.7109375" customWidth="1"/>
    <col min="18" max="18" width="21.140625" customWidth="1"/>
    <col min="19" max="20" width="5.28515625" customWidth="1"/>
    <col min="21" max="26" width="6.28515625" customWidth="1"/>
    <col min="27" max="27" width="35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16</v>
      </c>
      <c r="R3" s="1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10933.866</v>
      </c>
      <c r="F5" s="4">
        <f>SUM(F6:F491)</f>
        <v>34063.436000000002</v>
      </c>
      <c r="G5" s="6"/>
      <c r="H5" s="1"/>
      <c r="I5" s="1"/>
      <c r="J5" s="4">
        <f t="shared" ref="J5:Q5" si="0">SUM(J6:J491)</f>
        <v>11169.3</v>
      </c>
      <c r="K5" s="4">
        <f t="shared" si="0"/>
        <v>-235.43399999999997</v>
      </c>
      <c r="L5" s="4">
        <f t="shared" si="0"/>
        <v>0</v>
      </c>
      <c r="M5" s="4">
        <f t="shared" si="0"/>
        <v>0</v>
      </c>
      <c r="N5" s="4">
        <f t="shared" si="0"/>
        <v>4352.2</v>
      </c>
      <c r="O5" s="4">
        <f t="shared" si="0"/>
        <v>2186.7732000000005</v>
      </c>
      <c r="P5" s="4">
        <f t="shared" si="0"/>
        <v>6926.9604000000008</v>
      </c>
      <c r="Q5" s="4">
        <f t="shared" si="0"/>
        <v>0</v>
      </c>
      <c r="R5" s="1"/>
      <c r="S5" s="1"/>
      <c r="T5" s="1"/>
      <c r="U5" s="4">
        <f t="shared" ref="U5:Z5" si="1">SUM(U6:U491)</f>
        <v>1942.8732000000002</v>
      </c>
      <c r="V5" s="4">
        <f t="shared" si="1"/>
        <v>2039.9826</v>
      </c>
      <c r="W5" s="4">
        <f t="shared" si="1"/>
        <v>1945.1397999999997</v>
      </c>
      <c r="X5" s="4">
        <f t="shared" si="1"/>
        <v>2074.5911999999998</v>
      </c>
      <c r="Y5" s="4">
        <f t="shared" si="1"/>
        <v>1155.5874000000001</v>
      </c>
      <c r="Z5" s="4">
        <f t="shared" si="1"/>
        <v>1602.7175999999999</v>
      </c>
      <c r="AA5" s="1"/>
      <c r="AB5" s="4">
        <f>SUM(AB6:AB491)</f>
        <v>1939.7243999999996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242</v>
      </c>
      <c r="D6" s="1">
        <v>448</v>
      </c>
      <c r="E6" s="1">
        <v>152</v>
      </c>
      <c r="F6" s="1">
        <v>517</v>
      </c>
      <c r="G6" s="6">
        <v>0.14000000000000001</v>
      </c>
      <c r="H6" s="1">
        <v>180</v>
      </c>
      <c r="I6" s="1">
        <v>9988421</v>
      </c>
      <c r="J6" s="1">
        <v>152</v>
      </c>
      <c r="K6" s="1">
        <f t="shared" ref="K6:K39" si="2">E6-J6</f>
        <v>0</v>
      </c>
      <c r="L6" s="1"/>
      <c r="M6" s="1"/>
      <c r="N6" s="1"/>
      <c r="O6" s="1">
        <f>E6/5</f>
        <v>30.4</v>
      </c>
      <c r="P6" s="5"/>
      <c r="Q6" s="5"/>
      <c r="R6" s="1"/>
      <c r="S6" s="1">
        <f>(F6+N6+P6)/O6</f>
        <v>17.006578947368421</v>
      </c>
      <c r="T6" s="1">
        <f>(F6+N6)/O6</f>
        <v>17.006578947368421</v>
      </c>
      <c r="U6" s="1">
        <v>18.2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314</v>
      </c>
      <c r="D7" s="1">
        <v>192</v>
      </c>
      <c r="E7" s="1">
        <v>114</v>
      </c>
      <c r="F7" s="1">
        <v>370</v>
      </c>
      <c r="G7" s="6">
        <v>0.18</v>
      </c>
      <c r="H7" s="1">
        <v>270</v>
      </c>
      <c r="I7" s="1">
        <v>9988438</v>
      </c>
      <c r="J7" s="1">
        <v>114</v>
      </c>
      <c r="K7" s="1">
        <f t="shared" si="2"/>
        <v>0</v>
      </c>
      <c r="L7" s="1"/>
      <c r="M7" s="1"/>
      <c r="N7" s="1"/>
      <c r="O7" s="1">
        <f t="shared" ref="O7:O39" si="3">E7/5</f>
        <v>22.8</v>
      </c>
      <c r="P7" s="5">
        <f t="shared" ref="P7:P15" si="4">17*O7-N7-F7</f>
        <v>17.600000000000023</v>
      </c>
      <c r="Q7" s="5"/>
      <c r="R7" s="1"/>
      <c r="S7" s="1">
        <f t="shared" ref="S7:S39" si="5">(F7+N7+P7)/O7</f>
        <v>17</v>
      </c>
      <c r="T7" s="1">
        <f t="shared" ref="T7:T39" si="6">(F7+N7)/O7</f>
        <v>16.228070175438596</v>
      </c>
      <c r="U7" s="1">
        <v>25.8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/>
      <c r="AB7" s="1">
        <f t="shared" ref="AB7:AB39" si="7">P7*G7</f>
        <v>3.1680000000000041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97</v>
      </c>
      <c r="D8" s="1">
        <v>592</v>
      </c>
      <c r="E8" s="1">
        <v>122</v>
      </c>
      <c r="F8" s="1">
        <v>545</v>
      </c>
      <c r="G8" s="6">
        <v>0.18</v>
      </c>
      <c r="H8" s="1">
        <v>270</v>
      </c>
      <c r="I8" s="1">
        <v>9988445</v>
      </c>
      <c r="J8" s="1">
        <v>122</v>
      </c>
      <c r="K8" s="1">
        <f t="shared" si="2"/>
        <v>0</v>
      </c>
      <c r="L8" s="1"/>
      <c r="M8" s="1"/>
      <c r="N8" s="1"/>
      <c r="O8" s="1">
        <f t="shared" si="3"/>
        <v>24.4</v>
      </c>
      <c r="P8" s="5"/>
      <c r="Q8" s="5"/>
      <c r="R8" s="1"/>
      <c r="S8" s="1">
        <f t="shared" si="5"/>
        <v>22.336065573770494</v>
      </c>
      <c r="T8" s="1">
        <f t="shared" si="6"/>
        <v>22.336065573770494</v>
      </c>
      <c r="U8" s="1">
        <v>32.6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98</v>
      </c>
      <c r="D9" s="1">
        <v>88</v>
      </c>
      <c r="E9" s="1">
        <v>36</v>
      </c>
      <c r="F9" s="1">
        <v>94</v>
      </c>
      <c r="G9" s="6">
        <v>0.4</v>
      </c>
      <c r="H9" s="1">
        <v>270</v>
      </c>
      <c r="I9" s="1">
        <v>9988452</v>
      </c>
      <c r="J9" s="1">
        <v>56</v>
      </c>
      <c r="K9" s="1">
        <f t="shared" si="2"/>
        <v>-20</v>
      </c>
      <c r="L9" s="1"/>
      <c r="M9" s="1"/>
      <c r="N9" s="1">
        <v>240</v>
      </c>
      <c r="O9" s="1">
        <f t="shared" si="3"/>
        <v>7.2</v>
      </c>
      <c r="P9" s="5"/>
      <c r="Q9" s="5"/>
      <c r="R9" s="1"/>
      <c r="S9" s="1">
        <f t="shared" si="5"/>
        <v>46.388888888888886</v>
      </c>
      <c r="T9" s="1">
        <f t="shared" si="6"/>
        <v>46.388888888888886</v>
      </c>
      <c r="U9" s="1">
        <v>19.2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24" t="s">
        <v>45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129</v>
      </c>
      <c r="D10" s="1"/>
      <c r="E10" s="1">
        <v>53</v>
      </c>
      <c r="F10" s="1">
        <v>48</v>
      </c>
      <c r="G10" s="6">
        <v>0.4</v>
      </c>
      <c r="H10" s="1">
        <v>270</v>
      </c>
      <c r="I10" s="1">
        <v>9988476</v>
      </c>
      <c r="J10" s="1">
        <v>41</v>
      </c>
      <c r="K10" s="1">
        <f t="shared" si="2"/>
        <v>12</v>
      </c>
      <c r="L10" s="1"/>
      <c r="M10" s="1"/>
      <c r="N10" s="1">
        <v>63</v>
      </c>
      <c r="O10" s="1">
        <f t="shared" si="3"/>
        <v>10.6</v>
      </c>
      <c r="P10" s="5">
        <f t="shared" si="4"/>
        <v>69.199999999999989</v>
      </c>
      <c r="Q10" s="5"/>
      <c r="R10" s="1"/>
      <c r="S10" s="1">
        <f t="shared" si="5"/>
        <v>17</v>
      </c>
      <c r="T10" s="1">
        <f t="shared" si="6"/>
        <v>10.471698113207548</v>
      </c>
      <c r="U10" s="1">
        <v>8.1999999999999993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/>
      <c r="AB10" s="1">
        <f t="shared" si="7"/>
        <v>27.679999999999996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60</v>
      </c>
      <c r="D11" s="1">
        <v>576</v>
      </c>
      <c r="E11" s="1">
        <v>158</v>
      </c>
      <c r="F11" s="1">
        <v>454</v>
      </c>
      <c r="G11" s="6">
        <v>0.18</v>
      </c>
      <c r="H11" s="1">
        <v>150</v>
      </c>
      <c r="I11" s="1">
        <v>5034819</v>
      </c>
      <c r="J11" s="1">
        <v>192</v>
      </c>
      <c r="K11" s="1">
        <f t="shared" si="2"/>
        <v>-34</v>
      </c>
      <c r="L11" s="1"/>
      <c r="M11" s="1"/>
      <c r="N11" s="1">
        <v>180</v>
      </c>
      <c r="O11" s="1">
        <f t="shared" si="3"/>
        <v>31.6</v>
      </c>
      <c r="P11" s="5"/>
      <c r="Q11" s="5"/>
      <c r="R11" s="1"/>
      <c r="S11" s="1">
        <f t="shared" si="5"/>
        <v>20.063291139240505</v>
      </c>
      <c r="T11" s="1">
        <f t="shared" si="6"/>
        <v>20.063291139240505</v>
      </c>
      <c r="U11" s="1">
        <v>41.8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37</v>
      </c>
      <c r="C12" s="1">
        <v>144.30000000000001</v>
      </c>
      <c r="D12" s="1"/>
      <c r="E12" s="1">
        <v>19.66</v>
      </c>
      <c r="F12" s="1">
        <v>124.64</v>
      </c>
      <c r="G12" s="6">
        <v>1</v>
      </c>
      <c r="H12" s="1">
        <v>150</v>
      </c>
      <c r="I12" s="1">
        <v>5039845</v>
      </c>
      <c r="J12" s="1">
        <v>20</v>
      </c>
      <c r="K12" s="1">
        <f t="shared" si="2"/>
        <v>-0.33999999999999986</v>
      </c>
      <c r="L12" s="1"/>
      <c r="M12" s="1"/>
      <c r="N12" s="1"/>
      <c r="O12" s="1">
        <f t="shared" si="3"/>
        <v>3.9319999999999999</v>
      </c>
      <c r="P12" s="5"/>
      <c r="Q12" s="5"/>
      <c r="R12" s="1"/>
      <c r="S12" s="1">
        <f t="shared" si="5"/>
        <v>31.69888097660224</v>
      </c>
      <c r="T12" s="1">
        <f t="shared" si="6"/>
        <v>31.69888097660224</v>
      </c>
      <c r="U12" s="1">
        <v>1.8196000000000001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24" t="s">
        <v>45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31</v>
      </c>
      <c r="C13" s="1">
        <v>124</v>
      </c>
      <c r="D13" s="1">
        <v>536</v>
      </c>
      <c r="E13" s="1">
        <v>155</v>
      </c>
      <c r="F13" s="1">
        <v>495</v>
      </c>
      <c r="G13" s="6">
        <v>0.1</v>
      </c>
      <c r="H13" s="1">
        <v>90</v>
      </c>
      <c r="I13" s="1">
        <v>8444163</v>
      </c>
      <c r="J13" s="1">
        <v>141</v>
      </c>
      <c r="K13" s="1">
        <f t="shared" si="2"/>
        <v>14</v>
      </c>
      <c r="L13" s="1"/>
      <c r="M13" s="1"/>
      <c r="N13" s="1">
        <v>62</v>
      </c>
      <c r="O13" s="1">
        <f t="shared" si="3"/>
        <v>31</v>
      </c>
      <c r="P13" s="5"/>
      <c r="Q13" s="5"/>
      <c r="R13" s="1"/>
      <c r="S13" s="1">
        <f t="shared" si="5"/>
        <v>17.967741935483872</v>
      </c>
      <c r="T13" s="1">
        <f t="shared" si="6"/>
        <v>17.967741935483872</v>
      </c>
      <c r="U13" s="1">
        <v>35.799999999999997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31</v>
      </c>
      <c r="C14" s="1">
        <v>753</v>
      </c>
      <c r="D14" s="1">
        <v>740</v>
      </c>
      <c r="E14" s="1">
        <v>595</v>
      </c>
      <c r="F14" s="1">
        <v>867</v>
      </c>
      <c r="G14" s="6">
        <v>0.18</v>
      </c>
      <c r="H14" s="1">
        <v>150</v>
      </c>
      <c r="I14" s="1">
        <v>5038411</v>
      </c>
      <c r="J14" s="1">
        <v>591</v>
      </c>
      <c r="K14" s="1">
        <f t="shared" si="2"/>
        <v>4</v>
      </c>
      <c r="L14" s="1"/>
      <c r="M14" s="1"/>
      <c r="N14" s="1">
        <v>35.599999999999909</v>
      </c>
      <c r="O14" s="1">
        <f t="shared" si="3"/>
        <v>119</v>
      </c>
      <c r="P14" s="5">
        <f t="shared" si="4"/>
        <v>1120.4000000000001</v>
      </c>
      <c r="Q14" s="5"/>
      <c r="R14" s="1"/>
      <c r="S14" s="1">
        <f t="shared" si="5"/>
        <v>17</v>
      </c>
      <c r="T14" s="1">
        <f t="shared" si="6"/>
        <v>7.5848739495798307</v>
      </c>
      <c r="U14" s="1">
        <v>84.2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2" t="s">
        <v>80</v>
      </c>
      <c r="AB14" s="1">
        <f t="shared" si="7"/>
        <v>201.672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48</v>
      </c>
      <c r="B15" s="1" t="s">
        <v>31</v>
      </c>
      <c r="C15" s="1">
        <v>445</v>
      </c>
      <c r="D15" s="1">
        <v>3</v>
      </c>
      <c r="E15" s="1">
        <v>438</v>
      </c>
      <c r="F15" s="1"/>
      <c r="G15" s="6">
        <v>0.18</v>
      </c>
      <c r="H15" s="1">
        <v>150</v>
      </c>
      <c r="I15" s="1">
        <v>5038459</v>
      </c>
      <c r="J15" s="1">
        <v>542</v>
      </c>
      <c r="K15" s="1">
        <f t="shared" si="2"/>
        <v>-104</v>
      </c>
      <c r="L15" s="1"/>
      <c r="M15" s="1"/>
      <c r="N15" s="1"/>
      <c r="O15" s="1">
        <f t="shared" si="3"/>
        <v>87.6</v>
      </c>
      <c r="P15" s="5">
        <f t="shared" si="4"/>
        <v>1489.1999999999998</v>
      </c>
      <c r="Q15" s="5"/>
      <c r="R15" s="1"/>
      <c r="S15" s="1">
        <f t="shared" si="5"/>
        <v>17</v>
      </c>
      <c r="T15" s="1">
        <f t="shared" si="6"/>
        <v>0</v>
      </c>
      <c r="U15" s="1">
        <v>84.2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2" t="s">
        <v>81</v>
      </c>
      <c r="AB15" s="1">
        <f t="shared" si="7"/>
        <v>268.05599999999998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49</v>
      </c>
      <c r="B16" s="14" t="s">
        <v>31</v>
      </c>
      <c r="C16" s="14">
        <v>493</v>
      </c>
      <c r="D16" s="14">
        <v>100</v>
      </c>
      <c r="E16" s="14">
        <v>388</v>
      </c>
      <c r="F16" s="15">
        <v>194</v>
      </c>
      <c r="G16" s="6">
        <v>0.18</v>
      </c>
      <c r="H16" s="1">
        <v>150</v>
      </c>
      <c r="I16" s="1">
        <v>5038831</v>
      </c>
      <c r="J16" s="1">
        <v>353</v>
      </c>
      <c r="K16" s="1">
        <f t="shared" si="2"/>
        <v>35</v>
      </c>
      <c r="L16" s="1"/>
      <c r="M16" s="1"/>
      <c r="N16" s="1">
        <v>92</v>
      </c>
      <c r="O16" s="1">
        <f t="shared" si="3"/>
        <v>77.599999999999994</v>
      </c>
      <c r="P16" s="5">
        <f>17*(O16+O17)-N16-N17-F16-F17</f>
        <v>1243.8</v>
      </c>
      <c r="Q16" s="5"/>
      <c r="R16" s="1"/>
      <c r="S16" s="1">
        <f t="shared" si="5"/>
        <v>19.713917525773198</v>
      </c>
      <c r="T16" s="1">
        <f t="shared" si="6"/>
        <v>3.6855670103092786</v>
      </c>
      <c r="U16" s="1">
        <v>34.6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223.88399999999999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58</v>
      </c>
      <c r="B17" s="18" t="s">
        <v>31</v>
      </c>
      <c r="C17" s="18">
        <v>203</v>
      </c>
      <c r="D17" s="18">
        <v>12</v>
      </c>
      <c r="E17" s="18">
        <v>94</v>
      </c>
      <c r="F17" s="19">
        <v>109</v>
      </c>
      <c r="G17" s="20">
        <v>0</v>
      </c>
      <c r="H17" s="21">
        <v>120</v>
      </c>
      <c r="I17" s="21" t="s">
        <v>34</v>
      </c>
      <c r="J17" s="21">
        <v>87</v>
      </c>
      <c r="K17" s="21">
        <f t="shared" ref="K17" si="8">E17-J17</f>
        <v>7</v>
      </c>
      <c r="L17" s="21"/>
      <c r="M17" s="21"/>
      <c r="N17" s="21"/>
      <c r="O17" s="21">
        <f t="shared" si="3"/>
        <v>18.8</v>
      </c>
      <c r="P17" s="22"/>
      <c r="Q17" s="22"/>
      <c r="R17" s="21"/>
      <c r="S17" s="21">
        <f t="shared" si="5"/>
        <v>5.7978723404255321</v>
      </c>
      <c r="T17" s="21">
        <f t="shared" si="6"/>
        <v>5.7978723404255321</v>
      </c>
      <c r="U17" s="21">
        <v>9.4</v>
      </c>
      <c r="V17" s="21">
        <v>51.2</v>
      </c>
      <c r="W17" s="21">
        <v>50.4</v>
      </c>
      <c r="X17" s="21">
        <v>78.8</v>
      </c>
      <c r="Y17" s="21">
        <v>37</v>
      </c>
      <c r="Z17" s="21">
        <v>52</v>
      </c>
      <c r="AA17" s="21" t="s">
        <v>59</v>
      </c>
      <c r="AB17" s="2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31</v>
      </c>
      <c r="C18" s="1">
        <v>10</v>
      </c>
      <c r="D18" s="1">
        <v>1080</v>
      </c>
      <c r="E18" s="1">
        <v>10</v>
      </c>
      <c r="F18" s="1">
        <v>1080</v>
      </c>
      <c r="G18" s="6">
        <v>0.18</v>
      </c>
      <c r="H18" s="1">
        <v>120</v>
      </c>
      <c r="I18" s="1">
        <v>5038855</v>
      </c>
      <c r="J18" s="1">
        <v>72</v>
      </c>
      <c r="K18" s="1">
        <f t="shared" si="2"/>
        <v>-62</v>
      </c>
      <c r="L18" s="1"/>
      <c r="M18" s="1"/>
      <c r="N18" s="1"/>
      <c r="O18" s="1">
        <f t="shared" si="3"/>
        <v>2</v>
      </c>
      <c r="P18" s="5"/>
      <c r="Q18" s="5"/>
      <c r="R18" s="1"/>
      <c r="S18" s="1">
        <f t="shared" si="5"/>
        <v>540</v>
      </c>
      <c r="T18" s="1">
        <f t="shared" si="6"/>
        <v>540</v>
      </c>
      <c r="U18" s="1">
        <v>31.2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 t="s">
        <v>51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1128</v>
      </c>
      <c r="D19" s="1">
        <v>930</v>
      </c>
      <c r="E19" s="1">
        <v>756</v>
      </c>
      <c r="F19" s="1">
        <v>1270</v>
      </c>
      <c r="G19" s="6">
        <v>0.18</v>
      </c>
      <c r="H19" s="1">
        <v>150</v>
      </c>
      <c r="I19" s="1">
        <v>5038435</v>
      </c>
      <c r="J19" s="1">
        <v>753</v>
      </c>
      <c r="K19" s="1">
        <f t="shared" si="2"/>
        <v>3</v>
      </c>
      <c r="L19" s="1"/>
      <c r="M19" s="1"/>
      <c r="N19" s="1">
        <v>200</v>
      </c>
      <c r="O19" s="1">
        <f t="shared" si="3"/>
        <v>151.19999999999999</v>
      </c>
      <c r="P19" s="5">
        <f t="shared" ref="P19:P25" si="9">17*O19-N19-F19</f>
        <v>1100.3999999999996</v>
      </c>
      <c r="Q19" s="5"/>
      <c r="R19" s="1"/>
      <c r="S19" s="1">
        <f t="shared" si="5"/>
        <v>17</v>
      </c>
      <c r="T19" s="1">
        <f t="shared" si="6"/>
        <v>9.7222222222222232</v>
      </c>
      <c r="U19" s="1">
        <v>114.6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/>
      <c r="AB19" s="1">
        <f t="shared" si="7"/>
        <v>198.07199999999992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741</v>
      </c>
      <c r="D20" s="1">
        <v>290</v>
      </c>
      <c r="E20" s="1">
        <v>351</v>
      </c>
      <c r="F20" s="1">
        <v>669</v>
      </c>
      <c r="G20" s="6">
        <v>0.18</v>
      </c>
      <c r="H20" s="1">
        <v>120</v>
      </c>
      <c r="I20" s="1">
        <v>5038398</v>
      </c>
      <c r="J20" s="1">
        <v>354</v>
      </c>
      <c r="K20" s="1">
        <f t="shared" si="2"/>
        <v>-3</v>
      </c>
      <c r="L20" s="1"/>
      <c r="M20" s="1"/>
      <c r="N20" s="1">
        <v>100</v>
      </c>
      <c r="O20" s="1">
        <f t="shared" si="3"/>
        <v>70.2</v>
      </c>
      <c r="P20" s="5">
        <f t="shared" si="9"/>
        <v>424.40000000000009</v>
      </c>
      <c r="Q20" s="5"/>
      <c r="R20" s="1"/>
      <c r="S20" s="1">
        <f t="shared" si="5"/>
        <v>17</v>
      </c>
      <c r="T20" s="1">
        <f t="shared" si="6"/>
        <v>10.954415954415953</v>
      </c>
      <c r="U20" s="1">
        <v>58.6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/>
      <c r="AB20" s="1">
        <f t="shared" si="7"/>
        <v>76.39200000000001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37</v>
      </c>
      <c r="C21" s="1">
        <v>176.51</v>
      </c>
      <c r="D21" s="1">
        <v>903.23</v>
      </c>
      <c r="E21" s="1">
        <v>208.626</v>
      </c>
      <c r="F21" s="1">
        <v>841.89</v>
      </c>
      <c r="G21" s="6">
        <v>1</v>
      </c>
      <c r="H21" s="1">
        <v>150</v>
      </c>
      <c r="I21" s="1">
        <v>5038572</v>
      </c>
      <c r="J21" s="1">
        <v>230</v>
      </c>
      <c r="K21" s="1">
        <f t="shared" si="2"/>
        <v>-21.373999999999995</v>
      </c>
      <c r="L21" s="1"/>
      <c r="M21" s="1"/>
      <c r="N21" s="1"/>
      <c r="O21" s="1">
        <f t="shared" si="3"/>
        <v>41.725200000000001</v>
      </c>
      <c r="P21" s="5"/>
      <c r="Q21" s="5"/>
      <c r="R21" s="1"/>
      <c r="S21" s="1">
        <f t="shared" si="5"/>
        <v>20.177015328866009</v>
      </c>
      <c r="T21" s="1">
        <f t="shared" si="6"/>
        <v>20.177015328866009</v>
      </c>
      <c r="U21" s="1">
        <v>36.576799999999999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37</v>
      </c>
      <c r="C22" s="1">
        <v>135.298</v>
      </c>
      <c r="D22" s="1">
        <v>220.11</v>
      </c>
      <c r="E22" s="1">
        <v>95.400999999999996</v>
      </c>
      <c r="F22" s="1">
        <v>240.18700000000001</v>
      </c>
      <c r="G22" s="6">
        <v>1</v>
      </c>
      <c r="H22" s="1">
        <v>150</v>
      </c>
      <c r="I22" s="1">
        <v>5038596</v>
      </c>
      <c r="J22" s="1">
        <v>102.5</v>
      </c>
      <c r="K22" s="1">
        <f t="shared" si="2"/>
        <v>-7.0990000000000038</v>
      </c>
      <c r="L22" s="1"/>
      <c r="M22" s="1"/>
      <c r="N22" s="1"/>
      <c r="O22" s="1">
        <f t="shared" si="3"/>
        <v>19.080199999999998</v>
      </c>
      <c r="P22" s="5">
        <f t="shared" si="9"/>
        <v>84.176399999999944</v>
      </c>
      <c r="Q22" s="5"/>
      <c r="R22" s="1"/>
      <c r="S22" s="1">
        <f t="shared" si="5"/>
        <v>17</v>
      </c>
      <c r="T22" s="1">
        <f t="shared" si="6"/>
        <v>12.588285238100232</v>
      </c>
      <c r="U22" s="1">
        <v>18.5352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/>
      <c r="AB22" s="1">
        <f t="shared" si="7"/>
        <v>84.176399999999944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37</v>
      </c>
      <c r="C23" s="1">
        <v>387.60599999999999</v>
      </c>
      <c r="D23" s="1">
        <v>812.37699999999995</v>
      </c>
      <c r="E23" s="1">
        <v>309.25700000000001</v>
      </c>
      <c r="F23" s="1">
        <v>874.31</v>
      </c>
      <c r="G23" s="6">
        <v>1</v>
      </c>
      <c r="H23" s="1">
        <v>120</v>
      </c>
      <c r="I23" s="1">
        <v>5038558</v>
      </c>
      <c r="J23" s="1">
        <v>340</v>
      </c>
      <c r="K23" s="1">
        <f t="shared" si="2"/>
        <v>-30.742999999999995</v>
      </c>
      <c r="L23" s="1"/>
      <c r="M23" s="1"/>
      <c r="N23" s="1"/>
      <c r="O23" s="1">
        <f t="shared" si="3"/>
        <v>61.851399999999998</v>
      </c>
      <c r="P23" s="5">
        <f t="shared" si="9"/>
        <v>177.16380000000004</v>
      </c>
      <c r="Q23" s="5"/>
      <c r="R23" s="1"/>
      <c r="S23" s="1">
        <f t="shared" si="5"/>
        <v>17</v>
      </c>
      <c r="T23" s="1">
        <f t="shared" si="6"/>
        <v>14.135654164659167</v>
      </c>
      <c r="U23" s="1">
        <v>59.042400000000001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/>
      <c r="AB23" s="1">
        <f t="shared" si="7"/>
        <v>177.16380000000004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37</v>
      </c>
      <c r="C24" s="1">
        <v>237</v>
      </c>
      <c r="D24" s="1">
        <v>212.68</v>
      </c>
      <c r="E24" s="1">
        <v>78.644999999999996</v>
      </c>
      <c r="F24" s="1">
        <v>354.24299999999999</v>
      </c>
      <c r="G24" s="6">
        <v>1</v>
      </c>
      <c r="H24" s="1">
        <v>180</v>
      </c>
      <c r="I24" s="1">
        <v>5038619</v>
      </c>
      <c r="J24" s="1">
        <v>106</v>
      </c>
      <c r="K24" s="1">
        <f t="shared" si="2"/>
        <v>-27.355000000000004</v>
      </c>
      <c r="L24" s="1"/>
      <c r="M24" s="1"/>
      <c r="N24" s="1"/>
      <c r="O24" s="1">
        <f t="shared" si="3"/>
        <v>15.728999999999999</v>
      </c>
      <c r="P24" s="5"/>
      <c r="Q24" s="5"/>
      <c r="R24" s="1"/>
      <c r="S24" s="1">
        <f t="shared" si="5"/>
        <v>22.521647911501049</v>
      </c>
      <c r="T24" s="1">
        <f t="shared" si="6"/>
        <v>22.521647911501049</v>
      </c>
      <c r="U24" s="1">
        <v>15.2584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37</v>
      </c>
      <c r="C25" s="1">
        <v>549.55100000000004</v>
      </c>
      <c r="D25" s="1">
        <v>146.524</v>
      </c>
      <c r="E25" s="1">
        <v>400.31799999999998</v>
      </c>
      <c r="F25" s="1">
        <v>292.06099999999998</v>
      </c>
      <c r="G25" s="6">
        <v>1</v>
      </c>
      <c r="H25" s="1">
        <v>120</v>
      </c>
      <c r="I25" s="1">
        <v>6159901</v>
      </c>
      <c r="J25" s="1">
        <v>415.5</v>
      </c>
      <c r="K25" s="1">
        <f t="shared" si="2"/>
        <v>-15.182000000000016</v>
      </c>
      <c r="L25" s="1"/>
      <c r="M25" s="1"/>
      <c r="N25" s="1">
        <v>500</v>
      </c>
      <c r="O25" s="1">
        <f t="shared" si="3"/>
        <v>80.063599999999994</v>
      </c>
      <c r="P25" s="5">
        <f t="shared" si="9"/>
        <v>569.02019999999993</v>
      </c>
      <c r="Q25" s="5"/>
      <c r="R25" s="1"/>
      <c r="S25" s="1">
        <f t="shared" si="5"/>
        <v>17</v>
      </c>
      <c r="T25" s="1">
        <f t="shared" si="6"/>
        <v>9.892897646371134</v>
      </c>
      <c r="U25" s="1">
        <v>64.485399999999998</v>
      </c>
      <c r="V25" s="1">
        <v>60.503399999999999</v>
      </c>
      <c r="W25" s="1">
        <v>59.135199999999998</v>
      </c>
      <c r="X25" s="1">
        <v>72.198800000000006</v>
      </c>
      <c r="Y25" s="1">
        <v>59.311800000000012</v>
      </c>
      <c r="Z25" s="1">
        <v>67.353399999999993</v>
      </c>
      <c r="AA25" s="1"/>
      <c r="AB25" s="1">
        <f t="shared" si="7"/>
        <v>569.02019999999993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1" t="s">
        <v>61</v>
      </c>
      <c r="B26" s="21" t="s">
        <v>37</v>
      </c>
      <c r="C26" s="21">
        <v>203.1</v>
      </c>
      <c r="D26" s="21"/>
      <c r="E26" s="21">
        <v>36.959000000000003</v>
      </c>
      <c r="F26" s="21">
        <v>162.601</v>
      </c>
      <c r="G26" s="20">
        <v>0</v>
      </c>
      <c r="H26" s="21">
        <v>120</v>
      </c>
      <c r="I26" s="21" t="s">
        <v>62</v>
      </c>
      <c r="J26" s="21">
        <v>42</v>
      </c>
      <c r="K26" s="21">
        <f t="shared" si="2"/>
        <v>-5.0409999999999968</v>
      </c>
      <c r="L26" s="21"/>
      <c r="M26" s="21"/>
      <c r="N26" s="21"/>
      <c r="O26" s="21">
        <f t="shared" si="3"/>
        <v>7.3918000000000008</v>
      </c>
      <c r="P26" s="22"/>
      <c r="Q26" s="22"/>
      <c r="R26" s="21"/>
      <c r="S26" s="21">
        <f t="shared" si="5"/>
        <v>21.997483698152003</v>
      </c>
      <c r="T26" s="21">
        <f t="shared" si="6"/>
        <v>21.997483698152003</v>
      </c>
      <c r="U26" s="21">
        <v>9.6750000000000007</v>
      </c>
      <c r="V26" s="21">
        <v>8.3795999999999999</v>
      </c>
      <c r="W26" s="21">
        <v>10.485200000000001</v>
      </c>
      <c r="X26" s="21">
        <v>11.522</v>
      </c>
      <c r="Y26" s="21">
        <v>10.0472</v>
      </c>
      <c r="Z26" s="21">
        <v>7.4584000000000001</v>
      </c>
      <c r="AA26" s="23" t="s">
        <v>63</v>
      </c>
      <c r="AB26" s="2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31</v>
      </c>
      <c r="C27" s="1">
        <v>222</v>
      </c>
      <c r="D27" s="1">
        <v>392</v>
      </c>
      <c r="E27" s="1">
        <v>165</v>
      </c>
      <c r="F27" s="1">
        <v>436</v>
      </c>
      <c r="G27" s="6">
        <v>0.1</v>
      </c>
      <c r="H27" s="1">
        <v>60</v>
      </c>
      <c r="I27" s="1">
        <v>8444170</v>
      </c>
      <c r="J27" s="1">
        <v>153</v>
      </c>
      <c r="K27" s="1">
        <f t="shared" si="2"/>
        <v>12</v>
      </c>
      <c r="L27" s="1"/>
      <c r="M27" s="1"/>
      <c r="N27" s="1">
        <v>114.4</v>
      </c>
      <c r="O27" s="1">
        <f t="shared" si="3"/>
        <v>33</v>
      </c>
      <c r="P27" s="5">
        <f t="shared" ref="P27:P32" si="10">17*O27-N27-F27</f>
        <v>10.600000000000023</v>
      </c>
      <c r="Q27" s="5"/>
      <c r="R27" s="1"/>
      <c r="S27" s="1">
        <f t="shared" si="5"/>
        <v>17</v>
      </c>
      <c r="T27" s="1">
        <f t="shared" si="6"/>
        <v>16.67878787878788</v>
      </c>
      <c r="U27" s="1">
        <v>35.799999999999997</v>
      </c>
      <c r="V27" s="1">
        <v>35.799999999999997</v>
      </c>
      <c r="W27" s="1">
        <v>45.8</v>
      </c>
      <c r="X27" s="1">
        <v>40.799999999999997</v>
      </c>
      <c r="Y27" s="1">
        <v>29.4</v>
      </c>
      <c r="Z27" s="1">
        <v>31.6</v>
      </c>
      <c r="AA27" s="1"/>
      <c r="AB27" s="1">
        <f t="shared" si="7"/>
        <v>1.0600000000000023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31</v>
      </c>
      <c r="C28" s="1">
        <v>368</v>
      </c>
      <c r="D28" s="1">
        <v>736</v>
      </c>
      <c r="E28" s="1">
        <v>288</v>
      </c>
      <c r="F28" s="1">
        <v>795</v>
      </c>
      <c r="G28" s="6">
        <v>0.14000000000000001</v>
      </c>
      <c r="H28" s="1">
        <v>180</v>
      </c>
      <c r="I28" s="1">
        <v>9988391</v>
      </c>
      <c r="J28" s="1">
        <v>232</v>
      </c>
      <c r="K28" s="1">
        <f t="shared" si="2"/>
        <v>56</v>
      </c>
      <c r="L28" s="1"/>
      <c r="M28" s="1"/>
      <c r="N28" s="1"/>
      <c r="O28" s="1">
        <f t="shared" si="3"/>
        <v>57.6</v>
      </c>
      <c r="P28" s="5">
        <f t="shared" si="10"/>
        <v>184.20000000000005</v>
      </c>
      <c r="Q28" s="5"/>
      <c r="R28" s="1"/>
      <c r="S28" s="1">
        <f t="shared" si="5"/>
        <v>17</v>
      </c>
      <c r="T28" s="1">
        <f t="shared" si="6"/>
        <v>13.802083333333332</v>
      </c>
      <c r="U28" s="1">
        <v>40.200000000000003</v>
      </c>
      <c r="V28" s="1">
        <v>58.4</v>
      </c>
      <c r="W28" s="1">
        <v>52.4</v>
      </c>
      <c r="X28" s="1">
        <v>54.8</v>
      </c>
      <c r="Y28" s="1">
        <v>0</v>
      </c>
      <c r="Z28" s="1">
        <v>0</v>
      </c>
      <c r="AA28" s="1"/>
      <c r="AB28" s="1">
        <f t="shared" si="7"/>
        <v>25.788000000000007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31</v>
      </c>
      <c r="C29" s="1">
        <v>365</v>
      </c>
      <c r="D29" s="1">
        <v>960</v>
      </c>
      <c r="E29" s="1">
        <v>314</v>
      </c>
      <c r="F29" s="1">
        <v>1007</v>
      </c>
      <c r="G29" s="6">
        <v>0.18</v>
      </c>
      <c r="H29" s="1">
        <v>270</v>
      </c>
      <c r="I29" s="1">
        <v>9988681</v>
      </c>
      <c r="J29" s="1">
        <v>315</v>
      </c>
      <c r="K29" s="1">
        <f t="shared" si="2"/>
        <v>-1</v>
      </c>
      <c r="L29" s="1"/>
      <c r="M29" s="1"/>
      <c r="N29" s="1">
        <v>15.19999999999982</v>
      </c>
      <c r="O29" s="1">
        <f t="shared" si="3"/>
        <v>62.8</v>
      </c>
      <c r="P29" s="5">
        <f t="shared" si="10"/>
        <v>45.400000000000091</v>
      </c>
      <c r="Q29" s="5"/>
      <c r="R29" s="1"/>
      <c r="S29" s="1">
        <f t="shared" si="5"/>
        <v>17</v>
      </c>
      <c r="T29" s="1">
        <f t="shared" si="6"/>
        <v>16.277070063694264</v>
      </c>
      <c r="U29" s="1">
        <v>67</v>
      </c>
      <c r="V29" s="1">
        <v>75.400000000000006</v>
      </c>
      <c r="W29" s="1">
        <v>4.8</v>
      </c>
      <c r="X29" s="1">
        <v>64.400000000000006</v>
      </c>
      <c r="Y29" s="1">
        <v>57.4</v>
      </c>
      <c r="Z29" s="1">
        <v>58.8</v>
      </c>
      <c r="AA29" s="1" t="s">
        <v>67</v>
      </c>
      <c r="AB29" s="1">
        <f t="shared" si="7"/>
        <v>8.1720000000000166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315.8</v>
      </c>
      <c r="D30" s="1"/>
      <c r="E30" s="1">
        <v>34.235999999999997</v>
      </c>
      <c r="F30" s="1">
        <v>281.56400000000002</v>
      </c>
      <c r="G30" s="6">
        <v>1</v>
      </c>
      <c r="H30" s="1">
        <v>120</v>
      </c>
      <c r="I30" s="1">
        <v>8785228</v>
      </c>
      <c r="J30" s="1">
        <v>27.8</v>
      </c>
      <c r="K30" s="1">
        <f t="shared" si="2"/>
        <v>6.4359999999999964</v>
      </c>
      <c r="L30" s="1"/>
      <c r="M30" s="1"/>
      <c r="N30" s="1"/>
      <c r="O30" s="1">
        <f t="shared" si="3"/>
        <v>6.8471999999999991</v>
      </c>
      <c r="P30" s="5"/>
      <c r="Q30" s="5"/>
      <c r="R30" s="1"/>
      <c r="S30" s="1">
        <f t="shared" si="5"/>
        <v>41.121042177824521</v>
      </c>
      <c r="T30" s="1">
        <f t="shared" si="6"/>
        <v>41.121042177824521</v>
      </c>
      <c r="U30" s="1">
        <v>7.5377999999999998</v>
      </c>
      <c r="V30" s="1">
        <v>2.6827999999999999</v>
      </c>
      <c r="W30" s="1">
        <v>2.8372000000000002</v>
      </c>
      <c r="X30" s="1">
        <v>1.3315999999999999</v>
      </c>
      <c r="Y30" s="1">
        <v>4.8170000000000002</v>
      </c>
      <c r="Z30" s="1">
        <v>4.1058000000000003</v>
      </c>
      <c r="AA30" s="24" t="s">
        <v>45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37</v>
      </c>
      <c r="C31" s="1">
        <v>105</v>
      </c>
      <c r="D31" s="1">
        <v>124.163</v>
      </c>
      <c r="E31" s="1">
        <v>47.018999999999998</v>
      </c>
      <c r="F31" s="1">
        <v>178.92599999999999</v>
      </c>
      <c r="G31" s="6">
        <v>1</v>
      </c>
      <c r="H31" s="1">
        <v>120</v>
      </c>
      <c r="I31" s="1">
        <v>8785198</v>
      </c>
      <c r="J31" s="1">
        <v>47</v>
      </c>
      <c r="K31" s="1">
        <f t="shared" si="2"/>
        <v>1.8999999999998352E-2</v>
      </c>
      <c r="L31" s="1"/>
      <c r="M31" s="1"/>
      <c r="N31" s="1"/>
      <c r="O31" s="1">
        <f t="shared" si="3"/>
        <v>9.4038000000000004</v>
      </c>
      <c r="P31" s="5"/>
      <c r="Q31" s="5"/>
      <c r="R31" s="1"/>
      <c r="S31" s="1">
        <f t="shared" si="5"/>
        <v>19.026989089517002</v>
      </c>
      <c r="T31" s="1">
        <f t="shared" si="6"/>
        <v>19.026989089517002</v>
      </c>
      <c r="U31" s="1">
        <v>7.4261999999999997</v>
      </c>
      <c r="V31" s="1">
        <v>12.760199999999999</v>
      </c>
      <c r="W31" s="1">
        <v>10.118</v>
      </c>
      <c r="X31" s="1">
        <v>3.1833999999999998</v>
      </c>
      <c r="Y31" s="1">
        <v>8.7840000000000007</v>
      </c>
      <c r="Z31" s="1">
        <v>11.4514</v>
      </c>
      <c r="AA31" s="12" t="s">
        <v>82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31</v>
      </c>
      <c r="C32" s="1">
        <v>649</v>
      </c>
      <c r="D32" s="1">
        <v>126</v>
      </c>
      <c r="E32" s="1">
        <v>349</v>
      </c>
      <c r="F32" s="1">
        <v>408</v>
      </c>
      <c r="G32" s="6">
        <v>0.1</v>
      </c>
      <c r="H32" s="1">
        <v>60</v>
      </c>
      <c r="I32" s="1">
        <v>8444187</v>
      </c>
      <c r="J32" s="1">
        <v>344</v>
      </c>
      <c r="K32" s="1">
        <f t="shared" si="2"/>
        <v>5</v>
      </c>
      <c r="L32" s="1"/>
      <c r="M32" s="1"/>
      <c r="N32" s="1">
        <v>750</v>
      </c>
      <c r="O32" s="1">
        <f t="shared" si="3"/>
        <v>69.8</v>
      </c>
      <c r="P32" s="5">
        <f t="shared" si="10"/>
        <v>28.599999999999909</v>
      </c>
      <c r="Q32" s="5"/>
      <c r="R32" s="1"/>
      <c r="S32" s="1">
        <f t="shared" si="5"/>
        <v>17</v>
      </c>
      <c r="T32" s="1">
        <f t="shared" si="6"/>
        <v>16.590257879656161</v>
      </c>
      <c r="U32" s="1">
        <v>78.599999999999994</v>
      </c>
      <c r="V32" s="1">
        <v>52.2</v>
      </c>
      <c r="W32" s="1">
        <v>54.4</v>
      </c>
      <c r="X32" s="1">
        <v>76</v>
      </c>
      <c r="Y32" s="1">
        <v>58.8</v>
      </c>
      <c r="Z32" s="1">
        <v>57</v>
      </c>
      <c r="AA32" s="1"/>
      <c r="AB32" s="1">
        <f t="shared" si="7"/>
        <v>2.859999999999991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31</v>
      </c>
      <c r="C33" s="1">
        <v>258</v>
      </c>
      <c r="D33" s="1">
        <v>330</v>
      </c>
      <c r="E33" s="1">
        <v>282</v>
      </c>
      <c r="F33" s="1">
        <v>288</v>
      </c>
      <c r="G33" s="6">
        <v>0.1</v>
      </c>
      <c r="H33" s="1">
        <v>90</v>
      </c>
      <c r="I33" s="1">
        <v>8444194</v>
      </c>
      <c r="J33" s="1">
        <v>272</v>
      </c>
      <c r="K33" s="1">
        <f t="shared" si="2"/>
        <v>10</v>
      </c>
      <c r="L33" s="1"/>
      <c r="M33" s="1"/>
      <c r="N33" s="1">
        <v>900</v>
      </c>
      <c r="O33" s="1">
        <f t="shared" si="3"/>
        <v>56.4</v>
      </c>
      <c r="P33" s="5"/>
      <c r="Q33" s="5"/>
      <c r="R33" s="1"/>
      <c r="S33" s="1">
        <f t="shared" si="5"/>
        <v>21.063829787234042</v>
      </c>
      <c r="T33" s="1">
        <f t="shared" si="6"/>
        <v>21.063829787234042</v>
      </c>
      <c r="U33" s="1">
        <v>76.2</v>
      </c>
      <c r="V33" s="1">
        <v>43</v>
      </c>
      <c r="W33" s="1">
        <v>64.599999999999994</v>
      </c>
      <c r="X33" s="1">
        <v>58.2</v>
      </c>
      <c r="Y33" s="1">
        <v>41.2</v>
      </c>
      <c r="Z33" s="1">
        <v>56.2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1" t="s">
        <v>73</v>
      </c>
      <c r="B34" s="21" t="s">
        <v>31</v>
      </c>
      <c r="C34" s="21">
        <v>425</v>
      </c>
      <c r="D34" s="21"/>
      <c r="E34" s="21">
        <v>228</v>
      </c>
      <c r="F34" s="21">
        <v>192</v>
      </c>
      <c r="G34" s="20">
        <v>0</v>
      </c>
      <c r="H34" s="21" t="e">
        <v>#N/A</v>
      </c>
      <c r="I34" s="21" t="s">
        <v>70</v>
      </c>
      <c r="J34" s="21">
        <v>206</v>
      </c>
      <c r="K34" s="21">
        <f t="shared" si="2"/>
        <v>22</v>
      </c>
      <c r="L34" s="21"/>
      <c r="M34" s="21"/>
      <c r="N34" s="21"/>
      <c r="O34" s="21">
        <f t="shared" si="3"/>
        <v>45.6</v>
      </c>
      <c r="P34" s="22"/>
      <c r="Q34" s="22"/>
      <c r="R34" s="21"/>
      <c r="S34" s="21">
        <f t="shared" si="5"/>
        <v>4.2105263157894735</v>
      </c>
      <c r="T34" s="21">
        <f t="shared" si="6"/>
        <v>4.2105263157894735</v>
      </c>
      <c r="U34" s="21">
        <v>31.4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70</v>
      </c>
      <c r="AB34" s="2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74</v>
      </c>
      <c r="B35" s="1" t="s">
        <v>31</v>
      </c>
      <c r="C35" s="1">
        <v>752</v>
      </c>
      <c r="D35" s="1">
        <v>840</v>
      </c>
      <c r="E35" s="1">
        <v>442</v>
      </c>
      <c r="F35" s="1">
        <v>1140</v>
      </c>
      <c r="G35" s="6">
        <v>0.2</v>
      </c>
      <c r="H35" s="1">
        <v>120</v>
      </c>
      <c r="I35" s="1">
        <v>783798</v>
      </c>
      <c r="J35" s="1">
        <v>376</v>
      </c>
      <c r="K35" s="1">
        <f t="shared" si="2"/>
        <v>66</v>
      </c>
      <c r="L35" s="1"/>
      <c r="M35" s="1"/>
      <c r="N35" s="1"/>
      <c r="O35" s="1">
        <f t="shared" si="3"/>
        <v>88.4</v>
      </c>
      <c r="P35" s="5">
        <f>17*O35-N35-F35</f>
        <v>362.80000000000018</v>
      </c>
      <c r="Q35" s="5"/>
      <c r="R35" s="1"/>
      <c r="S35" s="1">
        <f t="shared" si="5"/>
        <v>17</v>
      </c>
      <c r="T35" s="1">
        <f t="shared" si="6"/>
        <v>12.895927601809953</v>
      </c>
      <c r="U35" s="1">
        <v>60</v>
      </c>
      <c r="V35" s="1">
        <v>36</v>
      </c>
      <c r="W35" s="1">
        <v>112</v>
      </c>
      <c r="X35" s="1">
        <v>101.2</v>
      </c>
      <c r="Y35" s="1">
        <v>76</v>
      </c>
      <c r="Z35" s="1">
        <v>88.6</v>
      </c>
      <c r="AA35" s="1"/>
      <c r="AB35" s="1">
        <f t="shared" si="7"/>
        <v>72.560000000000045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75</v>
      </c>
      <c r="B36" s="14" t="s">
        <v>37</v>
      </c>
      <c r="C36" s="14"/>
      <c r="D36" s="14">
        <v>386.642</v>
      </c>
      <c r="E36" s="14">
        <v>60.741999999999997</v>
      </c>
      <c r="F36" s="15">
        <v>303.59399999999999</v>
      </c>
      <c r="G36" s="6">
        <v>1</v>
      </c>
      <c r="H36" s="1">
        <v>120</v>
      </c>
      <c r="I36" s="1">
        <v>783811</v>
      </c>
      <c r="J36" s="1">
        <v>77</v>
      </c>
      <c r="K36" s="1">
        <f t="shared" si="2"/>
        <v>-16.258000000000003</v>
      </c>
      <c r="L36" s="1"/>
      <c r="M36" s="1"/>
      <c r="N36" s="1">
        <v>1100</v>
      </c>
      <c r="O36" s="1">
        <f t="shared" si="3"/>
        <v>12.148399999999999</v>
      </c>
      <c r="P36" s="5"/>
      <c r="Q36" s="5"/>
      <c r="R36" s="1"/>
      <c r="S36" s="1">
        <f t="shared" si="5"/>
        <v>115.53735471337791</v>
      </c>
      <c r="T36" s="1">
        <f t="shared" si="6"/>
        <v>115.53735471337791</v>
      </c>
      <c r="U36" s="1">
        <v>11.885999999999999</v>
      </c>
      <c r="V36" s="1">
        <v>20.7776</v>
      </c>
      <c r="W36" s="1">
        <v>8.3488000000000007</v>
      </c>
      <c r="X36" s="1">
        <v>0.68799999999999994</v>
      </c>
      <c r="Y36" s="1">
        <v>0</v>
      </c>
      <c r="Z36" s="1">
        <v>0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7" t="s">
        <v>76</v>
      </c>
      <c r="B37" s="18" t="s">
        <v>37</v>
      </c>
      <c r="C37" s="18">
        <v>310.5</v>
      </c>
      <c r="D37" s="18">
        <v>21.440999999999999</v>
      </c>
      <c r="E37" s="18">
        <v>313.14100000000002</v>
      </c>
      <c r="F37" s="19"/>
      <c r="G37" s="20">
        <v>0</v>
      </c>
      <c r="H37" s="21" t="e">
        <v>#N/A</v>
      </c>
      <c r="I37" s="21" t="s">
        <v>34</v>
      </c>
      <c r="J37" s="21">
        <v>386</v>
      </c>
      <c r="K37" s="21">
        <f t="shared" si="2"/>
        <v>-72.85899999999998</v>
      </c>
      <c r="L37" s="21"/>
      <c r="M37" s="21"/>
      <c r="N37" s="21"/>
      <c r="O37" s="21">
        <f t="shared" si="3"/>
        <v>62.628200000000007</v>
      </c>
      <c r="P37" s="22"/>
      <c r="Q37" s="22"/>
      <c r="R37" s="21"/>
      <c r="S37" s="21">
        <f t="shared" si="5"/>
        <v>0</v>
      </c>
      <c r="T37" s="21">
        <f t="shared" si="6"/>
        <v>0</v>
      </c>
      <c r="U37" s="21">
        <v>86.73060000000001</v>
      </c>
      <c r="V37" s="21">
        <v>21.457999999999998</v>
      </c>
      <c r="W37" s="21">
        <v>29.4452</v>
      </c>
      <c r="X37" s="21">
        <v>44.423000000000002</v>
      </c>
      <c r="Y37" s="21">
        <v>41.197200000000002</v>
      </c>
      <c r="Z37" s="21">
        <v>44.06</v>
      </c>
      <c r="AA37" s="21" t="s">
        <v>70</v>
      </c>
      <c r="AB37" s="2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31</v>
      </c>
      <c r="C38" s="1">
        <v>738</v>
      </c>
      <c r="D38" s="1">
        <v>810</v>
      </c>
      <c r="E38" s="1">
        <v>307</v>
      </c>
      <c r="F38" s="1">
        <v>1231</v>
      </c>
      <c r="G38" s="6">
        <v>0.2</v>
      </c>
      <c r="H38" s="1">
        <v>120</v>
      </c>
      <c r="I38" s="1">
        <v>783804</v>
      </c>
      <c r="J38" s="1">
        <v>281</v>
      </c>
      <c r="K38" s="1">
        <f t="shared" si="2"/>
        <v>26</v>
      </c>
      <c r="L38" s="1"/>
      <c r="M38" s="1"/>
      <c r="N38" s="1"/>
      <c r="O38" s="1">
        <f t="shared" si="3"/>
        <v>61.4</v>
      </c>
      <c r="P38" s="5"/>
      <c r="Q38" s="5"/>
      <c r="R38" s="1"/>
      <c r="S38" s="1">
        <f t="shared" si="5"/>
        <v>20.048859934853422</v>
      </c>
      <c r="T38" s="1">
        <f t="shared" si="6"/>
        <v>20.048859934853422</v>
      </c>
      <c r="U38" s="1">
        <v>37</v>
      </c>
      <c r="V38" s="1">
        <v>78</v>
      </c>
      <c r="W38" s="1">
        <v>55.6</v>
      </c>
      <c r="X38" s="1">
        <v>79.2</v>
      </c>
      <c r="Y38" s="1">
        <v>59.4</v>
      </c>
      <c r="Z38" s="1">
        <v>77.8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37</v>
      </c>
      <c r="C39" s="1"/>
      <c r="D39" s="1">
        <v>2533.2820000000002</v>
      </c>
      <c r="E39" s="1">
        <v>258.86200000000002</v>
      </c>
      <c r="F39" s="1">
        <v>2274.42</v>
      </c>
      <c r="G39" s="6">
        <v>1</v>
      </c>
      <c r="H39" s="1">
        <v>120</v>
      </c>
      <c r="I39" s="1">
        <v>783828</v>
      </c>
      <c r="J39" s="1">
        <v>273.5</v>
      </c>
      <c r="K39" s="1">
        <f t="shared" si="2"/>
        <v>-14.637999999999977</v>
      </c>
      <c r="L39" s="1"/>
      <c r="M39" s="1"/>
      <c r="N39" s="1"/>
      <c r="O39" s="1">
        <f t="shared" si="3"/>
        <v>51.772400000000005</v>
      </c>
      <c r="P39" s="5"/>
      <c r="Q39" s="5"/>
      <c r="R39" s="1"/>
      <c r="S39" s="1">
        <f t="shared" si="5"/>
        <v>43.931129327595393</v>
      </c>
      <c r="T39" s="1">
        <f t="shared" si="6"/>
        <v>43.931129327595393</v>
      </c>
      <c r="U39" s="1">
        <v>4.2997999999999994</v>
      </c>
      <c r="V39" s="1">
        <v>100.01</v>
      </c>
      <c r="W39" s="1">
        <v>88.202399999999997</v>
      </c>
      <c r="X39" s="1">
        <v>71.453999999999994</v>
      </c>
      <c r="Y39" s="1">
        <v>0</v>
      </c>
      <c r="Z39" s="1">
        <v>0</v>
      </c>
      <c r="AA39" s="1" t="s">
        <v>79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35</v>
      </c>
      <c r="B41" s="1" t="s">
        <v>31</v>
      </c>
      <c r="C41" s="1">
        <v>3375</v>
      </c>
      <c r="D41" s="1">
        <v>1000</v>
      </c>
      <c r="E41" s="1">
        <v>885</v>
      </c>
      <c r="F41" s="1">
        <v>3480</v>
      </c>
      <c r="G41" s="6">
        <v>0.18</v>
      </c>
      <c r="H41" s="1">
        <v>120</v>
      </c>
      <c r="I41" s="1"/>
      <c r="J41" s="1">
        <v>914</v>
      </c>
      <c r="K41" s="1">
        <f t="shared" ref="K41:K42" si="11">E41-J41</f>
        <v>-29</v>
      </c>
      <c r="L41" s="1"/>
      <c r="M41" s="1"/>
      <c r="N41" s="1"/>
      <c r="O41" s="1">
        <f t="shared" ref="O41:O44" si="12">E41/5</f>
        <v>177</v>
      </c>
      <c r="P41" s="5"/>
      <c r="Q41" s="5"/>
      <c r="R41" s="1"/>
      <c r="S41" s="1">
        <f t="shared" ref="S41:S44" si="13">(F41+N41+P41)/O41</f>
        <v>19.661016949152543</v>
      </c>
      <c r="T41" s="1">
        <f t="shared" ref="T41:T44" si="14">(F41+N41)/O41</f>
        <v>19.661016949152543</v>
      </c>
      <c r="U41" s="1">
        <v>5</v>
      </c>
      <c r="V41" s="1">
        <v>0</v>
      </c>
      <c r="W41" s="1">
        <v>0</v>
      </c>
      <c r="X41" s="1">
        <v>36</v>
      </c>
      <c r="Y41" s="1">
        <v>3.6</v>
      </c>
      <c r="Z41" s="1">
        <v>276.39999999999998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 t="s">
        <v>39</v>
      </c>
      <c r="B42" s="1" t="s">
        <v>31</v>
      </c>
      <c r="C42" s="1">
        <v>3905</v>
      </c>
      <c r="D42" s="1">
        <v>11000</v>
      </c>
      <c r="E42" s="1">
        <v>2389</v>
      </c>
      <c r="F42" s="1">
        <v>12446</v>
      </c>
      <c r="G42" s="6">
        <v>0.18</v>
      </c>
      <c r="H42" s="1">
        <v>60</v>
      </c>
      <c r="I42" s="1"/>
      <c r="J42" s="1">
        <v>2439</v>
      </c>
      <c r="K42" s="1">
        <f t="shared" si="11"/>
        <v>-50</v>
      </c>
      <c r="L42" s="1"/>
      <c r="M42" s="1"/>
      <c r="N42" s="1"/>
      <c r="O42" s="1">
        <f t="shared" si="12"/>
        <v>477.8</v>
      </c>
      <c r="P42" s="5"/>
      <c r="Q42" s="5"/>
      <c r="R42" s="1"/>
      <c r="S42" s="1">
        <f t="shared" si="13"/>
        <v>26.048555881121807</v>
      </c>
      <c r="T42" s="1">
        <f t="shared" si="14"/>
        <v>26.048555881121807</v>
      </c>
      <c r="U42" s="1">
        <v>590</v>
      </c>
      <c r="V42" s="1">
        <v>573</v>
      </c>
      <c r="W42" s="1">
        <v>478</v>
      </c>
      <c r="X42" s="1">
        <v>491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36</v>
      </c>
      <c r="B43" s="1" t="s">
        <v>37</v>
      </c>
      <c r="C43" s="1"/>
      <c r="D43" s="1"/>
      <c r="E43" s="1"/>
      <c r="F43" s="1"/>
      <c r="G43" s="6">
        <v>1</v>
      </c>
      <c r="H43" s="1"/>
      <c r="I43" s="1"/>
      <c r="J43" s="1"/>
      <c r="K43" s="1">
        <f t="shared" ref="K43" si="15">E43-J43</f>
        <v>0</v>
      </c>
      <c r="L43" s="1"/>
      <c r="M43" s="1"/>
      <c r="N43" s="1"/>
      <c r="O43" s="1">
        <f t="shared" si="12"/>
        <v>0</v>
      </c>
      <c r="P43" s="5"/>
      <c r="Q43" s="5"/>
      <c r="R43" s="1"/>
      <c r="S43" s="1" t="e">
        <f t="shared" si="13"/>
        <v>#DIV/0!</v>
      </c>
      <c r="T43" s="1" t="e">
        <f t="shared" si="14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38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9" t="s">
        <v>42</v>
      </c>
      <c r="B44" s="1" t="s">
        <v>37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 t="shared" si="12"/>
        <v>0</v>
      </c>
      <c r="P44" s="5"/>
      <c r="Q44" s="5"/>
      <c r="R44" s="1"/>
      <c r="S44" s="1" t="e">
        <f t="shared" si="13"/>
        <v>#DIV/0!</v>
      </c>
      <c r="T44" s="1" t="e">
        <f t="shared" si="14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B39" xr:uid="{84D7871D-7354-48B7-A1F4-EA0C15BC22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2024-07-29T13:43:10Z</dcterms:created>
  <dcterms:modified xsi:type="dcterms:W3CDTF">2024-07-29T14:02:37Z</dcterms:modified>
</cp:coreProperties>
</file>